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urban_jiri_kr-jihomoravsky_cz/Documents/Dokumenty/JU/úkoly/Zakázky_aktivní/2508_Střecha_Lenomar/2508_PVZ_Oprava_střechy_JMK/00_podklady/technické/Žerotínovo_nám-3-oprava_střechy -DPS-07_2025/Rozpočet-VV/"/>
    </mc:Choice>
  </mc:AlternateContent>
  <xr:revisionPtr revIDLastSave="0" documentId="8_{DEBC9C36-02AE-499A-B059-18295DF0D5F1}" xr6:coauthVersionLast="47" xr6:coauthVersionMax="47" xr10:uidLastSave="{00000000-0000-0000-0000-000000000000}"/>
  <bookViews>
    <workbookView xWindow="-120" yWindow="-120" windowWidth="38640" windowHeight="15840" firstSheet="1" activeTab="1" xr2:uid="{53BF57A3-D31F-42E2-BBD6-A8AA691FCC0A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Pol'!$A$1:$Y$222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5" i="12"/>
  <c r="I15" i="12"/>
  <c r="K15" i="12"/>
  <c r="M15" i="12"/>
  <c r="O15" i="12"/>
  <c r="Q15" i="12"/>
  <c r="V15" i="12"/>
  <c r="G19" i="12"/>
  <c r="I19" i="12"/>
  <c r="K19" i="12"/>
  <c r="O19" i="12"/>
  <c r="Q19" i="12"/>
  <c r="V19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3" i="12"/>
  <c r="M73" i="12" s="1"/>
  <c r="I73" i="12"/>
  <c r="K73" i="12"/>
  <c r="O73" i="12"/>
  <c r="Q73" i="12"/>
  <c r="V73" i="12"/>
  <c r="G77" i="12"/>
  <c r="I77" i="12"/>
  <c r="K77" i="12"/>
  <c r="M77" i="12"/>
  <c r="O77" i="12"/>
  <c r="Q77" i="12"/>
  <c r="V77" i="12"/>
  <c r="G81" i="12"/>
  <c r="I81" i="12"/>
  <c r="K81" i="12"/>
  <c r="O81" i="12"/>
  <c r="Q81" i="12"/>
  <c r="V81" i="12"/>
  <c r="G84" i="12"/>
  <c r="M84" i="12"/>
  <c r="I84" i="12"/>
  <c r="K84" i="12"/>
  <c r="O84" i="12"/>
  <c r="Q84" i="12"/>
  <c r="V84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103" i="12"/>
  <c r="M103" i="12"/>
  <c r="I103" i="12"/>
  <c r="K103" i="12"/>
  <c r="O103" i="12"/>
  <c r="Q103" i="12"/>
  <c r="V103" i="12"/>
  <c r="G107" i="12"/>
  <c r="M107" i="12"/>
  <c r="I107" i="12"/>
  <c r="K107" i="12"/>
  <c r="O107" i="12"/>
  <c r="Q107" i="12"/>
  <c r="V107" i="12"/>
  <c r="G111" i="12"/>
  <c r="M111" i="12" s="1"/>
  <c r="I111" i="12"/>
  <c r="K111" i="12"/>
  <c r="O111" i="12"/>
  <c r="Q111" i="12"/>
  <c r="V111" i="12"/>
  <c r="G114" i="12"/>
  <c r="I114" i="12"/>
  <c r="K114" i="12"/>
  <c r="O114" i="12"/>
  <c r="Q114" i="12"/>
  <c r="V114" i="12"/>
  <c r="G117" i="12"/>
  <c r="M117" i="12"/>
  <c r="I117" i="12"/>
  <c r="K117" i="12"/>
  <c r="O117" i="12"/>
  <c r="Q117" i="12"/>
  <c r="V117" i="12"/>
  <c r="G120" i="12"/>
  <c r="M120" i="12" s="1"/>
  <c r="I120" i="12"/>
  <c r="I106" i="12" s="1"/>
  <c r="K120" i="12"/>
  <c r="O120" i="12"/>
  <c r="Q120" i="12"/>
  <c r="Q106" i="12" s="1"/>
  <c r="V120" i="12"/>
  <c r="G124" i="12"/>
  <c r="I124" i="12"/>
  <c r="K124" i="12"/>
  <c r="O124" i="12"/>
  <c r="Q124" i="12"/>
  <c r="V124" i="12"/>
  <c r="G126" i="12"/>
  <c r="M126" i="12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5" i="12"/>
  <c r="I135" i="12"/>
  <c r="K135" i="12"/>
  <c r="O135" i="12"/>
  <c r="Q135" i="12"/>
  <c r="V135" i="12"/>
  <c r="G137" i="12"/>
  <c r="M137" i="12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/>
  <c r="I167" i="12"/>
  <c r="K167" i="12"/>
  <c r="O167" i="12"/>
  <c r="Q167" i="12"/>
  <c r="V167" i="12"/>
  <c r="G171" i="12"/>
  <c r="I171" i="12"/>
  <c r="K171" i="12"/>
  <c r="M171" i="12"/>
  <c r="O171" i="12"/>
  <c r="Q171" i="12"/>
  <c r="V171" i="12"/>
  <c r="G174" i="12"/>
  <c r="I174" i="12"/>
  <c r="K174" i="12"/>
  <c r="M174" i="12"/>
  <c r="O174" i="12"/>
  <c r="Q174" i="12"/>
  <c r="V174" i="12"/>
  <c r="G176" i="12"/>
  <c r="M176" i="12"/>
  <c r="I176" i="12"/>
  <c r="K176" i="12"/>
  <c r="O176" i="12"/>
  <c r="O170" i="12" s="1"/>
  <c r="Q176" i="12"/>
  <c r="V176" i="12"/>
  <c r="G180" i="12"/>
  <c r="I180" i="12"/>
  <c r="K180" i="12"/>
  <c r="M180" i="12"/>
  <c r="O180" i="12"/>
  <c r="Q180" i="12"/>
  <c r="V180" i="12"/>
  <c r="G182" i="12"/>
  <c r="I182" i="12"/>
  <c r="K182" i="12"/>
  <c r="M182" i="12"/>
  <c r="O182" i="12"/>
  <c r="Q182" i="12"/>
  <c r="V182" i="12"/>
  <c r="G184" i="12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I188" i="12"/>
  <c r="K188" i="12"/>
  <c r="M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I204" i="12"/>
  <c r="K204" i="12"/>
  <c r="M204" i="12"/>
  <c r="O204" i="12"/>
  <c r="Q204" i="12"/>
  <c r="V204" i="12"/>
  <c r="G206" i="12"/>
  <c r="M206" i="12" s="1"/>
  <c r="I206" i="12"/>
  <c r="K206" i="12"/>
  <c r="O206" i="12"/>
  <c r="Q206" i="12"/>
  <c r="V206" i="12"/>
  <c r="G209" i="12"/>
  <c r="M209" i="12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V208" i="12" s="1"/>
  <c r="G216" i="12"/>
  <c r="M216" i="12"/>
  <c r="I216" i="12"/>
  <c r="K216" i="12"/>
  <c r="O216" i="12"/>
  <c r="Q216" i="12"/>
  <c r="V216" i="12"/>
  <c r="G218" i="12"/>
  <c r="I218" i="12"/>
  <c r="K218" i="12"/>
  <c r="M218" i="12"/>
  <c r="O218" i="12"/>
  <c r="Q218" i="12"/>
  <c r="Q215" i="12" s="1"/>
  <c r="V218" i="12"/>
  <c r="V215" i="12" s="1"/>
  <c r="AE221" i="12"/>
  <c r="F42" i="1" s="1"/>
  <c r="I18" i="1"/>
  <c r="I16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M200" i="12"/>
  <c r="M184" i="12"/>
  <c r="M179" i="12" s="1"/>
  <c r="M124" i="12"/>
  <c r="M114" i="12"/>
  <c r="M81" i="12"/>
  <c r="M19" i="12"/>
  <c r="O215" i="12" l="1"/>
  <c r="K215" i="12"/>
  <c r="I215" i="12"/>
  <c r="M215" i="12"/>
  <c r="G215" i="12"/>
  <c r="I61" i="1" s="1"/>
  <c r="I20" i="1" s="1"/>
  <c r="Q208" i="12"/>
  <c r="O208" i="12"/>
  <c r="K208" i="12"/>
  <c r="I208" i="12"/>
  <c r="G208" i="12"/>
  <c r="I60" i="1" s="1"/>
  <c r="I19" i="1" s="1"/>
  <c r="V179" i="12"/>
  <c r="O179" i="12"/>
  <c r="Q179" i="12"/>
  <c r="K179" i="12"/>
  <c r="I179" i="12"/>
  <c r="G179" i="12"/>
  <c r="I59" i="1" s="1"/>
  <c r="I170" i="12"/>
  <c r="V170" i="12"/>
  <c r="Q170" i="12"/>
  <c r="M170" i="12"/>
  <c r="K170" i="12"/>
  <c r="G170" i="12"/>
  <c r="I58" i="1" s="1"/>
  <c r="K154" i="12"/>
  <c r="V154" i="12"/>
  <c r="Q154" i="12"/>
  <c r="O154" i="12"/>
  <c r="I154" i="12"/>
  <c r="G123" i="12"/>
  <c r="I56" i="1" s="1"/>
  <c r="I123" i="12"/>
  <c r="K123" i="12"/>
  <c r="V123" i="12"/>
  <c r="Q123" i="12"/>
  <c r="O123" i="12"/>
  <c r="O106" i="12"/>
  <c r="G106" i="12"/>
  <c r="I55" i="1" s="1"/>
  <c r="V106" i="12"/>
  <c r="K106" i="12"/>
  <c r="Q72" i="12"/>
  <c r="I72" i="12"/>
  <c r="V72" i="12"/>
  <c r="O72" i="12"/>
  <c r="K72" i="12"/>
  <c r="O8" i="12"/>
  <c r="G8" i="12"/>
  <c r="K8" i="12"/>
  <c r="V8" i="12"/>
  <c r="Q8" i="12"/>
  <c r="I8" i="12"/>
  <c r="M8" i="12"/>
  <c r="M106" i="12"/>
  <c r="M72" i="12"/>
  <c r="M208" i="12"/>
  <c r="M154" i="12"/>
  <c r="I53" i="1"/>
  <c r="AF221" i="12"/>
  <c r="G72" i="12"/>
  <c r="I54" i="1" s="1"/>
  <c r="F41" i="1"/>
  <c r="G154" i="12"/>
  <c r="I57" i="1" s="1"/>
  <c r="M135" i="12"/>
  <c r="M123" i="12" s="1"/>
  <c r="F39" i="1"/>
  <c r="G39" i="1" l="1"/>
  <c r="G43" i="1" s="1"/>
  <c r="G25" i="1" s="1"/>
  <c r="G41" i="1"/>
  <c r="G42" i="1"/>
  <c r="I42" i="1" s="1"/>
  <c r="I41" i="1"/>
  <c r="G221" i="12"/>
  <c r="F43" i="1"/>
  <c r="G23" i="1" s="1"/>
  <c r="I39" i="1"/>
  <c r="I43" i="1" s="1"/>
  <c r="I62" i="1"/>
  <c r="I17" i="1"/>
  <c r="I21" i="1" s="1"/>
  <c r="J54" i="1" l="1"/>
  <c r="J58" i="1"/>
  <c r="J57" i="1"/>
  <c r="J56" i="1"/>
  <c r="J61" i="1"/>
  <c r="J53" i="1"/>
  <c r="J60" i="1"/>
  <c r="J55" i="1"/>
  <c r="J59" i="1"/>
  <c r="J42" i="1"/>
  <c r="J41" i="1"/>
  <c r="J39" i="1"/>
  <c r="J43" i="1" s="1"/>
  <c r="A27" i="1"/>
  <c r="A28" i="1" l="1"/>
  <c r="G28" i="1"/>
  <c r="G27" i="1" s="1"/>
  <c r="G29" i="1" s="1"/>
  <c r="J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C05F78E3-4BA3-47BD-8AF2-00032AF54D7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75A9ADE-314D-4D04-B7DA-5ECB6EC1CE4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E0C731CC-4612-439A-8D64-BFCC6053301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E603BBC-1EF4-4C7A-8A62-00BC8D3FF02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11AB598-6A16-4994-9193-A06A2564B4CA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E246A8B9-CB1B-4ECC-8E95-B45F1840533E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Očenášek</author>
  </authors>
  <commentList>
    <comment ref="S6" authorId="0" shapeId="0" xr:uid="{E0BB2F48-4F9B-4B7D-88B3-736CDBB452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EEB064-7DC7-43F2-98D1-E769819A20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<sst xmlns="http://schemas.openxmlformats.org/spreadsheetml/2006/main" count="999" uniqueCount="338">
  <si>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</si>
  <si>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</si>
  <si>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</si>
  <si>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</si>
  <si>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</si>
  <si>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073/2025</t>
  </si>
  <si>
    <t>Oprava a zateplení střešního pláště objektu KrÚ JMK Žerotínovo nám. 3, Brno</t>
  </si>
  <si>
    <t>Objekt:</t>
  </si>
  <si>
    <t>SO 01</t>
  </si>
  <si>
    <t>Hlavní objekt</t>
  </si>
  <si>
    <t>Rozpočet:</t>
  </si>
  <si>
    <t>01</t>
  </si>
  <si>
    <t>Stavební práce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</si>
  <si>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</si>
  <si>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</si>
  <si>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</si>
  <si>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</si>
  <si>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</si>
  <si>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</si>
  <si>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</si>
  <si>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</si>
  <si>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</si>
  <si>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</si>
  <si>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</si>
  <si>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</si>
  <si>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</si>
  <si>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</si>
  <si>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</si>
  <si>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</si>
  <si>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</si>
  <si>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</si>
  <si>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</si>
  <si>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</si>
  <si>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</si>
  <si>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</si>
  <si>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</si>
  <si>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</si>
  <si>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</si>
  <si>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</si>
  <si>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</si>
  <si>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</si>
  <si>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</si>
  <si>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</si>
  <si>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</si>
  <si>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</si>
  <si>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</si>
  <si>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</si>
  <si>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</si>
  <si>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</si>
  <si>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</si>
  <si>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</si>
  <si>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</si>
  <si>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>Popis stavby: 073/2025 - Oprava a zateplení střešního pláště objektu KrÚ JMK Žerotínovo nám. 3, Brno</t>
  </si>
  <si>
    <t>#POPO</t>
  </si>
  <si>
    <t>Popis objektu: SO 01 - Hlavní objekt</t>
  </si>
  <si>
    <t>#POPR</t>
  </si>
  <si>
    <t>Popis rozpočtu: 01 - Stavební práce</t>
  </si>
  <si>
    <t>Rekapitulace dílů</t>
  </si>
  <si>
    <t>Typ dílu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</si>
  <si>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</si>
  <si>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</si>
  <si>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</si>
  <si>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</si>
  <si>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</si>
  <si>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</si>
  <si>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</si>
  <si>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</si>
  <si>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</si>
  <si>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</si>
  <si>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</si>
  <si>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</si>
  <si>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799</t>
  </si>
  <si>
    <t>Ostatní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</si>
  <si>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</si>
  <si>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</si>
  <si>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</si>
  <si>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</si>
  <si>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</si>
  <si>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</si>
  <si>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</si>
  <si>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</si>
  <si>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</si>
  <si>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</si>
  <si>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</si>
  <si>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</si>
  <si>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</si>
  <si>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</si>
  <si>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</si>
  <si>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</si>
  <si>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</si>
  <si>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</si>
  <si>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</si>
  <si>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</si>
  <si>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</si>
  <si>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</si>
  <si>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</si>
  <si>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</si>
  <si>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</si>
  <si>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</si>
  <si>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</si>
  <si>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</si>
  <si>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</si>
  <si>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</si>
  <si>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</si>
  <si>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</si>
  <si>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</si>
  <si>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</si>
  <si>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</si>
  <si>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712373111RW1</t>
  </si>
  <si>
    <t xml:space="preserve">Povlakové krytiny střech do 10° z termoplastické fólie kotvené do betonu, 6 kotev/m2, při tl. izolace do 400 mm, bez dodávky fólie,  </t>
  </si>
  <si>
    <t>m2</t>
  </si>
  <si>
    <t>800-711</t>
  </si>
  <si>
    <t>RTS 25/ II</t>
  </si>
  <si>
    <t>RTS 25/ I</t>
  </si>
  <si>
    <t>Práce</t>
  </si>
  <si>
    <t>Běžná</t>
  </si>
  <si>
    <t>POL1_</t>
  </si>
  <si>
    <t>SPU</t>
  </si>
  <si>
    <t>712378005R00</t>
  </si>
  <si>
    <t>Povlakové krytiny střech do 10° z termoplastické fólie Klempířské doplňky k povlakovým krytinám z fólií stěnová lišta vyhnutá, RŠ 70 mm, z pozinkovaného plechu s povrchovou úpravou PVC</t>
  </si>
  <si>
    <t>m</t>
  </si>
  <si>
    <t xml:space="preserve">  včetně dodávek výrobků</t>
  </si>
  <si>
    <t>SPI</t>
  </si>
  <si>
    <t>KL PP-02 : 965</t>
  </si>
  <si>
    <t>VV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</si>
  <si>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</si>
  <si>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</si>
  <si>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KL PP-04 : 193,4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</si>
  <si>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</si>
  <si>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</si>
  <si>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KL PP-01 : 1545</t>
  </si>
  <si>
    <t>712378008R00</t>
  </si>
  <si>
    <t>Povlakové krytiny střech do 10° z termoplastické fólie Klempířské doplňky k povlakovým krytinám z fólií pásek, RŠ 50 mm, z pozinkovaného plechu s povrchovou úpravou PVC</t>
  </si>
  <si>
    <t>KL PP-03 : 193,4</t>
  </si>
  <si>
    <t>712378104RT2</t>
  </si>
  <si>
    <t>Povlakové krytiny střech do 10° z termoplastické fólie Klempířské doplňky k povlakovým krytinám z fólií prostup pro kabely, průměr 50 mm, s manžetou z fólie z měkčeného PVC</t>
  </si>
  <si>
    <t>kus</t>
  </si>
  <si>
    <t>712378110R00</t>
  </si>
  <si>
    <t>Povlakové krytiny střech do 10° z termoplastické fólie Klempířské doplňky k povlakovým krytinám z fólií vnitřní koutová tvarovka,  , s manžetou z fólie z měkčeného PVC</t>
  </si>
  <si>
    <t>KL PP-09 : 150</t>
  </si>
  <si>
    <t>712378111R00</t>
  </si>
  <si>
    <t>Povlakové krytiny střech do 10° z termoplastické fólie Klempířské doplňky k povlakovým krytinám z fólií vnější koutová tvarovka,  , s manžetou z fólie z měkčeného PVC</t>
  </si>
  <si>
    <t>KL PP-10 : 148</t>
  </si>
  <si>
    <t>712391171RT1</t>
  </si>
  <si>
    <t>Textílie na střechách do 10° podkladní, položení - bez dodávky textílie</t>
  </si>
  <si>
    <t>712861703RT1</t>
  </si>
  <si>
    <t>Samostatné vytažení izolačního povlaku pryžemi fólií přilepenou v plné ploše, fólie ve specifikaci</t>
  </si>
  <si>
    <t>na konstrukce převyšující úroveň střechy,</t>
  </si>
  <si>
    <t>712378004PC1</t>
  </si>
  <si>
    <t>Poplastovaná lišta rš 300 mm</t>
  </si>
  <si>
    <t>Vlastní</t>
  </si>
  <si>
    <t>Indiv</t>
  </si>
  <si>
    <t>KL PP-05 : 89,78</t>
  </si>
  <si>
    <t>712378004PC2</t>
  </si>
  <si>
    <t>Poplastovaná lišta rš 220 mm</t>
  </si>
  <si>
    <t>KL PP-06 : 25,85</t>
  </si>
  <si>
    <t>712378004PC3</t>
  </si>
  <si>
    <t>Poplastovaná lišta rš 230 mm</t>
  </si>
  <si>
    <t>KL PP-07 : 273,3</t>
  </si>
  <si>
    <t>712378004PC4</t>
  </si>
  <si>
    <t>Poplastovaná lišta rš 320 mm</t>
  </si>
  <si>
    <t>KL PP-08 : 254,7</t>
  </si>
  <si>
    <t>712378004PC5</t>
  </si>
  <si>
    <t>Poplastovaná příponka rš 210 mm</t>
  </si>
  <si>
    <t>KL PŘ-04 : 22,81</t>
  </si>
  <si>
    <t>712PC1</t>
  </si>
  <si>
    <t>Výtažné zkoušky dle PD</t>
  </si>
  <si>
    <t>Agregovaná položka</t>
  </si>
  <si>
    <t>POL2_</t>
  </si>
  <si>
    <t>28322084X</t>
  </si>
  <si>
    <t>Fólie hydroizolační PVC-P, tl. 1,8 mm střešní, k opracování konstrukčních detailů</t>
  </si>
  <si>
    <t>Specifikace</t>
  </si>
  <si>
    <t>POL3_</t>
  </si>
  <si>
    <t>860*1,12</t>
  </si>
  <si>
    <t>283221050R</t>
  </si>
  <si>
    <t>Fólie hladká hydroizolační tl = 1,80 mm; funkce: proti prorůstání, UV odolná; materiál: PVC-P; nosná vložka: PES tkanina</t>
  </si>
  <si>
    <t>SPCM</t>
  </si>
  <si>
    <t>3849*1,12</t>
  </si>
  <si>
    <t>69370514R</t>
  </si>
  <si>
    <t>Geosyntetika typ: geotextilie; netkaná; materiál: PP; tl (2 kPa) = 3,2 mm; plošná hmotnost = 300 g/m2</t>
  </si>
  <si>
    <t>4709*1,05</t>
  </si>
  <si>
    <t>998712103R00</t>
  </si>
  <si>
    <t>Přesun hmot pro povlakové krytiny v objektech výšky od 12 do 24 m</t>
  </si>
  <si>
    <t>t</t>
  </si>
  <si>
    <t>Přesun hmot</t>
  </si>
  <si>
    <t>POL7_</t>
  </si>
  <si>
    <t>50 m vodorovně</t>
  </si>
  <si>
    <t>713141120R00</t>
  </si>
  <si>
    <t>Montáž tepelné izolace plochých střech lepené bodově (dočasně) PU lepidlem, 1 vrstva</t>
  </si>
  <si>
    <t>800-713</t>
  </si>
  <si>
    <t>EPS : 3105</t>
  </si>
  <si>
    <t>kam. vlákna : 3230</t>
  </si>
  <si>
    <t>713141124R00</t>
  </si>
  <si>
    <t>Montáž tepelné izolace plochých střech lepená na pruhy z PU lepidla</t>
  </si>
  <si>
    <t>EPS spádové klíny : 159</t>
  </si>
  <si>
    <t>kam. vlákna spádové klíny : 926</t>
  </si>
  <si>
    <t>283757155R</t>
  </si>
  <si>
    <t>Výrobek izolační pro budovy z pěnového polystyrenu (EPS) tvar: deska; tl = 50 mm; OH = 30 kg/m3; lambda = 0,034 W/(m.K); pevnost v tlaku = 200 kPa</t>
  </si>
  <si>
    <t>EPS : 3105*1,02</t>
  </si>
  <si>
    <t>28375973R</t>
  </si>
  <si>
    <t>Výrobek izolační pro budovy z pěnového polystyrenu (EPS) tvar: spádová deska; OH = 30 kg/m3; lambda = 0,034 W/(m.K); pevnost v tlaku = 200 kPa</t>
  </si>
  <si>
    <t>m3</t>
  </si>
  <si>
    <t>30-183 : 156,9*(0,03+0,183)/2*1,12</t>
  </si>
  <si>
    <t>0-60 : (28,4+20,4)*0,06/2*1,12</t>
  </si>
  <si>
    <t>60-103 : 2,35*(0,06+0,103)/2*1,12</t>
  </si>
  <si>
    <t>19-60 : 48,3*(0,019+0,06)/2*1,12</t>
  </si>
  <si>
    <t>13-60 : 15,9*(0,013+0,06)/2*1,12</t>
  </si>
  <si>
    <t>30-60 : 39,9*(0,03+0,06)/2*1,12</t>
  </si>
  <si>
    <t>20-60 : 17,1*(0,02+0,06)/2*1,12</t>
  </si>
  <si>
    <t>63151500X</t>
  </si>
  <si>
    <t>Deska izolační čedičová tl. 60 mm, střešní, 0,039 W·m-1·K-1, 100 kPa</t>
  </si>
  <si>
    <t>3230*1,02</t>
  </si>
  <si>
    <t>63151502Y</t>
  </si>
  <si>
    <t>Deska izolační čedičová, střešní spádová</t>
  </si>
  <si>
    <t>10-60 : 159,9*(0,01+0,06)/2*1,12</t>
  </si>
  <si>
    <t>50-60 : 2,35*(0,05+0,06)/2*1,12</t>
  </si>
  <si>
    <t>20-29 : 20,3*(0,02+0,029)/2*1,12</t>
  </si>
  <si>
    <t>0-50 : 62,6*0,05/2*1,12</t>
  </si>
  <si>
    <t>0-20 : 17,1*0,02/2*1,12</t>
  </si>
  <si>
    <t>998713103R00</t>
  </si>
  <si>
    <t>Přesun hmot pro izolace tepelné v objektech výšky do 24 m</t>
  </si>
  <si>
    <t>762341630R00</t>
  </si>
  <si>
    <t xml:space="preserve">Montáž bednění okapových říms, krajnic, závětrných prken, a žaluzií ve spádu nebo rovnoběžně s okapem z desek tvrdých tloušťky do 8 mm,  </t>
  </si>
  <si>
    <t>800-762</t>
  </si>
  <si>
    <t>překližka : 148</t>
  </si>
  <si>
    <t>OSB : 56,9</t>
  </si>
  <si>
    <t>762395000R00</t>
  </si>
  <si>
    <t>Spojovací a ochranné prostředky svory, prkna, hřebíky, pásová ocel, vruty, impregnace</t>
  </si>
  <si>
    <t>148*0,018+56,9*0,022</t>
  </si>
  <si>
    <t>606233005R</t>
  </si>
  <si>
    <t>překližka vodovzdorná; BR; jakost S/BB; tl = 18,0 mm; š = 3 000 mm; h = 1 500,0 mm; počet vrstev 13</t>
  </si>
  <si>
    <t>148*1,12</t>
  </si>
  <si>
    <t>60725109R</t>
  </si>
  <si>
    <t>Deska z plochých třísek (OSB) typ: 3; tl = 22,0 mm; povrch: nebroušený; hrana: rovná</t>
  </si>
  <si>
    <t>56,9*1,12</t>
  </si>
  <si>
    <t>998762103R00</t>
  </si>
  <si>
    <t>Přesun hmot pro konstrukce tesařské v objektech výšky do 24 m</t>
  </si>
  <si>
    <t>764223220R00</t>
  </si>
  <si>
    <t>Oplechování říms a okapů z měděného plechu výroba a montáž oplechování, včetně podkladního plechu a zhotovení rohů, spojů a dilatací  okapů na střechách s živičnou krytinou a podkladním plechem,  rš 250 mm</t>
  </si>
  <si>
    <t>800-764</t>
  </si>
  <si>
    <t>764530220R00</t>
  </si>
  <si>
    <t>Oplechování zdí a nadezdívek z měděného plechu výroba a montáž včetně rohů  rš 330 mm</t>
  </si>
  <si>
    <t>vč. spojovacích prostředků</t>
  </si>
  <si>
    <t>764311822R00</t>
  </si>
  <si>
    <t xml:space="preserve">Demontáž krytiny hladké střešní z tabulí 2 x 1 m, plochy přes 25 m, sklonu do 30° </t>
  </si>
  <si>
    <t>ST-12 : 132</t>
  </si>
  <si>
    <t>764554903R00</t>
  </si>
  <si>
    <t>Oprava odpadních trub z měděného plechu kruhových  délky do 1 m, o průměru 150 mm</t>
  </si>
  <si>
    <t>15*0,5</t>
  </si>
  <si>
    <t>764223220PC1</t>
  </si>
  <si>
    <t>Oplechování okapů z Cu plechu, rš 110 mm, plochá střecha, KL-06</t>
  </si>
  <si>
    <t>764223220PC2</t>
  </si>
  <si>
    <t>Oplechování okapů z Cu plechu, rš 165 mm, plochá střecha, KL-07</t>
  </si>
  <si>
    <t>764233220RPC</t>
  </si>
  <si>
    <t>Lemování zdí z Cu plechu, rš 170 mm, plochá střecha, KL-02</t>
  </si>
  <si>
    <t>764291230RPC</t>
  </si>
  <si>
    <t>Závětrná lišta z Cu plechu, rš 450 mm, KL-04</t>
  </si>
  <si>
    <t>764593210PC1</t>
  </si>
  <si>
    <t>Příponka z Cu plechu, rš 190 mm, KL PŘ-01</t>
  </si>
  <si>
    <t>764593210PC2</t>
  </si>
  <si>
    <t>Příponka z Cu plechu, rš 130 mm, KL PŘ-02</t>
  </si>
  <si>
    <t>764593210PC3</t>
  </si>
  <si>
    <t>Příponka z Cu plechu, rš 70 mm, KL PŘ-03</t>
  </si>
  <si>
    <t>764593210PC4</t>
  </si>
  <si>
    <t>Příponka z Cu plechu, rš 130 mm, KL PŘ-05</t>
  </si>
  <si>
    <t>998764103R00</t>
  </si>
  <si>
    <t>Přesun hmot pro konstrukce klempířské v objektech výšky do 24 m</t>
  </si>
  <si>
    <t>767-01</t>
  </si>
  <si>
    <t>Doplnění zábradlí z pozinkované oceli dle PD, Z-01</t>
  </si>
  <si>
    <t>767-02</t>
  </si>
  <si>
    <t>Doplnění zábradlí z pozinkované oceli dle PD, Z-02</t>
  </si>
  <si>
    <t>767-03</t>
  </si>
  <si>
    <t>Doplnění zábradlí nerez s nerez sítíi dle PD, Z-3</t>
  </si>
  <si>
    <t>767-04</t>
  </si>
  <si>
    <t>Zvýšení kce zábradlíi dle PD, Z-4</t>
  </si>
  <si>
    <t>767-05</t>
  </si>
  <si>
    <t>Nové zábradlí dle PD, Z-5</t>
  </si>
  <si>
    <t>767-06</t>
  </si>
  <si>
    <t>Zvýšení kce zábradlí dle PD, Z-6</t>
  </si>
  <si>
    <t>998767203R00</t>
  </si>
  <si>
    <t>Přesun hmot pro kovové stavební doplňk. konstrukce v objektech výšky do 24 m</t>
  </si>
  <si>
    <t>800-767</t>
  </si>
  <si>
    <t>783222110RT1</t>
  </si>
  <si>
    <t>Nátěry kov.stavebních doplňk.konstrukcí syntetické 2x email,  , Hmota nátěrová typ: email; funkce: protikorozní, dekorační, proti povětrnostním vlivům; barva: dle vzorníku</t>
  </si>
  <si>
    <t>800-783</t>
  </si>
  <si>
    <t>stávající prvky : 2846,1+103,41</t>
  </si>
  <si>
    <t>783225600R00</t>
  </si>
  <si>
    <t>Nátěry kov.stavebních doplňk.konstrukcí syntetické 2x email,  , Hmota nátěrová typ: email; funkce: dekorační; barva: šeď střední</t>
  </si>
  <si>
    <t>783226100R00</t>
  </si>
  <si>
    <t>Nátěry kov.stavebních doplňk.konstrukcí syntetické základní,  , Hmota nátěrová funkce: protikorozní; barva: šedá</t>
  </si>
  <si>
    <t>nové prvky : 610,056</t>
  </si>
  <si>
    <t>79901</t>
  </si>
  <si>
    <t>D+M náhrada původního váka, novým zateplený dle PD, včetně demontáže stávajícícho, ST-01</t>
  </si>
  <si>
    <t>ks</t>
  </si>
  <si>
    <t>79902</t>
  </si>
  <si>
    <t>D+M elektricky vyhřívaná svislá střešní vpusť s PVC límcem průměr 75 mm, ST-02</t>
  </si>
  <si>
    <t>79903</t>
  </si>
  <si>
    <t>D+M kotvící bod pro horolezeckou techniku, ST-03</t>
  </si>
  <si>
    <t>79904</t>
  </si>
  <si>
    <t>Rozebrání místa kotvení horolezecké kotvy, úprava souvrství, zapravení kolem kotvy dle PD, ST-03-K</t>
  </si>
  <si>
    <t>79905</t>
  </si>
  <si>
    <t>D+M protiskluzná a ochranná pochozí dlaždice pro střechy s hydroizolační vrstvou z PVC-P folií., ST-04</t>
  </si>
  <si>
    <t>79906</t>
  </si>
  <si>
    <t>D+M sada pro podporu zařírení na rovných střechách dle PD, ST-05</t>
  </si>
  <si>
    <t>79907</t>
  </si>
  <si>
    <t>D+M prvku pro přerušení tepelných mostů dle PD, ST-06</t>
  </si>
  <si>
    <t>79908</t>
  </si>
  <si>
    <t>D+M mobilní zábrana dle PD, ST-07</t>
  </si>
  <si>
    <t>79909</t>
  </si>
  <si>
    <t>D+M zákryty stávajících žebříků dle PD, ST-08</t>
  </si>
  <si>
    <t>79910</t>
  </si>
  <si>
    <t>D+M záchytný systém dle PD, ST-09</t>
  </si>
  <si>
    <t>79911</t>
  </si>
  <si>
    <t>D+M přeložení stávajícího hromosvodu 861m, + 2x revize (před demontáží, po přeložení), ST-10</t>
  </si>
  <si>
    <t>kpl</t>
  </si>
  <si>
    <t>79912</t>
  </si>
  <si>
    <t>D+M podkladní kotevní bloky duroplastický materiál dle PD, ST-13</t>
  </si>
  <si>
    <t>79913</t>
  </si>
  <si>
    <t>D+M lávka pro překonání rozdílných úrovní dle PD, ST-14</t>
  </si>
  <si>
    <t>79914</t>
  </si>
  <si>
    <t>D+M sonda do střešního pláště dle PD, ST-03-S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</si>
  <si>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</si>
  <si>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</si>
  <si>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</si>
  <si>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</si>
  <si>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</si>
  <si>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</si>
  <si>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</si>
  <si>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005123 R</t>
  </si>
  <si>
    <t>Územní vlivy</t>
  </si>
  <si>
    <t>POL99_1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</si>
  <si>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</si>
  <si>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</si>
  <si>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</si>
  <si>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</si>
  <si>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POL99_8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</si>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</sst>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rgb="FFD6E1EE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6" xfId="0" applyNumberFormat="1" applyFont="1" applyFill="1" applyBorder="1" applyAlignment="1">
      <alignment horizontal="center" vertical="center" wrapText="1" shrinkToFit="1"/>
    </xf>
    <xf numFmtId="4" fontId="7" fillId="5" borderId="24" xfId="0" applyNumberFormat="1" applyFont="1" applyFill="1" applyBorder="1" applyAlignment="1">
      <alignment horizontal="center" vertical="center" wrapText="1" shrinkToFit="1"/>
    </xf>
    <xf numFmtId="4" fontId="7" fillId="5" borderId="26" xfId="0" applyNumberFormat="1" applyFont="1" applyFill="1" applyBorder="1" applyAlignment="1">
      <alignment horizontal="center" vertical="center" wrapText="1" shrinkToFit="1"/>
    </xf>
    <xf numFmtId="3" fontId="7" fillId="5" borderId="26" xfId="0" applyNumberFormat="1" applyFont="1" applyFill="1" applyBorder="1" applyAlignment="1">
      <alignment horizontal="center" vertical="center" wrapText="1"/>
    </xf>
    <xf numFmtId="4" fontId="0" fillId="0" borderId="27" xfId="0" applyNumberFormat="1" applyBorder="1" applyAlignment="1">
      <alignment vertical="center"/>
    </xf>
    <xf numFmtId="4" fontId="3" fillId="0" borderId="28" xfId="0" applyNumberFormat="1" applyFont="1" applyBorder="1" applyAlignment="1">
      <alignment horizontal="right" vertical="center" wrapText="1" shrinkToFit="1"/>
    </xf>
    <xf numFmtId="4" fontId="3" fillId="0" borderId="28" xfId="0" applyNumberFormat="1" applyFont="1" applyBorder="1" applyAlignment="1">
      <alignment horizontal="right" vertical="center" shrinkToFit="1"/>
    </xf>
    <xf numFmtId="4" fontId="0" fillId="0" borderId="28" xfId="0" applyNumberFormat="1" applyBorder="1" applyAlignment="1">
      <alignment vertical="center" shrinkToFit="1"/>
    </xf>
    <xf numFmtId="4" fontId="0" fillId="0" borderId="29" xfId="0" applyNumberFormat="1" applyBorder="1" applyAlignment="1">
      <alignment vertical="center" shrinkToFit="1"/>
    </xf>
    <xf numFmtId="3" fontId="0" fillId="0" borderId="29" xfId="0" applyNumberForma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 wrapText="1" shrinkToFit="1"/>
    </xf>
    <xf numFmtId="4" fontId="8" fillId="0" borderId="28" xfId="0" applyNumberFormat="1" applyFont="1" applyBorder="1" applyAlignment="1">
      <alignment vertical="center" shrinkToFit="1"/>
    </xf>
    <xf numFmtId="4" fontId="8" fillId="0" borderId="29" xfId="0" applyNumberFormat="1" applyFont="1" applyBorder="1" applyAlignment="1">
      <alignment vertical="center" shrinkToFit="1"/>
    </xf>
    <xf numFmtId="3" fontId="8" fillId="0" borderId="29" xfId="0" applyNumberFormat="1" applyFont="1" applyBorder="1" applyAlignment="1">
      <alignment vertical="center"/>
    </xf>
    <xf numFmtId="4" fontId="0" fillId="0" borderId="27" xfId="0" applyNumberFormat="1" applyBorder="1" applyAlignment="1">
      <alignment horizontal="left" vertical="center"/>
    </xf>
    <xf numFmtId="4" fontId="0" fillId="0" borderId="28" xfId="0" applyNumberFormat="1" applyBorder="1" applyAlignment="1">
      <alignment vertical="center" wrapText="1" shrinkToFit="1"/>
    </xf>
    <xf numFmtId="4" fontId="18" fillId="3" borderId="31" xfId="0" applyNumberFormat="1" applyFont="1" applyFill="1" applyBorder="1" applyAlignment="1">
      <alignment vertical="center" wrapText="1" shrinkToFit="1"/>
    </xf>
    <xf numFmtId="4" fontId="18" fillId="3" borderId="31" xfId="0" applyNumberFormat="1" applyFont="1" applyFill="1" applyBorder="1" applyAlignment="1">
      <alignment vertical="center" shrinkToFit="1"/>
    </xf>
    <xf numFmtId="4" fontId="0" fillId="3" borderId="32" xfId="0" applyNumberFormat="1" applyFill="1" applyBorder="1" applyAlignment="1">
      <alignment vertical="center" shrinkToFit="1"/>
    </xf>
    <xf numFmtId="3" fontId="0" fillId="3" borderId="32" xfId="0" applyNumberFormat="1" applyFill="1" applyBorder="1" applyAlignment="1">
      <alignment vertical="center"/>
    </xf>
    <xf numFmtId="0" fontId="4" fillId="3" borderId="33" xfId="0" applyFont="1" applyFill="1" applyBorder="1" applyAlignment="1">
      <alignment horizontal="left" vertical="center" indent="1"/>
    </xf>
    <xf numFmtId="0" fontId="5" fillId="3" borderId="34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4" fontId="4" fillId="3" borderId="34" xfId="0" applyNumberFormat="1" applyFon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0" fontId="0" fillId="3" borderId="34" xfId="0" applyFill="1" applyBorder="1" applyAlignment="1">
      <alignment wrapText="1"/>
    </xf>
    <xf numFmtId="0" fontId="0" fillId="3" borderId="34" xfId="0" applyFill="1" applyBorder="1"/>
    <xf numFmtId="49" fontId="8" fillId="3" borderId="35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164" fontId="7" fillId="0" borderId="29" xfId="0" applyNumberFormat="1" applyFont="1" applyBorder="1" applyAlignment="1">
      <alignment vertical="center"/>
    </xf>
    <xf numFmtId="164" fontId="7" fillId="3" borderId="32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4" fontId="7" fillId="3" borderId="32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16" xfId="0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7" xfId="0" applyFill="1" applyBorder="1"/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36" xfId="0" applyFont="1" applyFill="1" applyBorder="1" applyAlignment="1">
      <alignment vertical="top"/>
    </xf>
    <xf numFmtId="49" fontId="8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 shrinkToFit="1"/>
    </xf>
    <xf numFmtId="165" fontId="8" fillId="3" borderId="13" xfId="0" applyNumberFormat="1" applyFont="1" applyFill="1" applyBorder="1" applyAlignment="1">
      <alignment vertical="top" shrinkToFit="1"/>
    </xf>
    <xf numFmtId="4" fontId="8" fillId="3" borderId="13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3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3" xfId="0" applyBorder="1" applyAlignment="1">
      <alignment horizontal="center" wrapText="1"/>
    </xf>
    <xf numFmtId="49" fontId="7" fillId="0" borderId="27" xfId="0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vertical="center" wrapText="1"/>
    </xf>
    <xf numFmtId="4" fontId="0" fillId="0" borderId="28" xfId="0" applyNumberFormat="1" applyBorder="1" applyAlignment="1">
      <alignment vertical="center" wrapText="1"/>
    </xf>
    <xf numFmtId="4" fontId="8" fillId="0" borderId="28" xfId="0" applyNumberFormat="1" applyFont="1" applyBorder="1" applyAlignment="1">
      <alignment vertical="center" wrapText="1"/>
    </xf>
    <xf numFmtId="4" fontId="0" fillId="3" borderId="30" xfId="0" applyNumberFormat="1" applyFill="1" applyBorder="1" applyAlignment="1">
      <alignment vertical="center"/>
    </xf>
    <xf numFmtId="4" fontId="0" fillId="3" borderId="31" xfId="0" applyNumberForma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2" fillId="3" borderId="34" xfId="0" applyNumberFormat="1" applyFont="1" applyFill="1" applyBorder="1" applyAlignment="1">
      <alignment horizontal="right" vertical="center"/>
    </xf>
    <xf numFmtId="2" fontId="12" fillId="3" borderId="34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3" xfId="0" applyNumberFormat="1" applyFont="1" applyFill="1" applyBorder="1" applyAlignment="1" applyProtection="1">
      <alignment horizontal="left" vertical="top" wrapText="1"/>
      <protection locked="0"/>
    </xf>
    <xf numFmtId="49" fontId="16" fillId="4" borderId="13" xfId="0" applyNumberFormat="1" applyFont="1" applyFill="1" applyBorder="1" applyAlignment="1" applyProtection="1">
      <alignment vertical="top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3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70CC8D25-1A14-4249-9B03-BD847A9BC5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F02A-BFAC-4611-BE0C-32A50CA8AF69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0</v>
      </c>
    </row>
    <row r="2" spans="1:7" ht="57.75" customHeight="1">
      <c r="A2" s="189" t="s">
        <v>1</v>
      </c>
      <c r="B2" s="189"/>
      <c r="C2" s="189"/>
      <c r="D2" s="189"/>
      <c r="E2" s="189"/>
      <c r="F2" s="189"/>
      <c r="G2" s="189"/>
    </row>
  </sheetData>
  <sheetProtection password="F816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0FA0-320E-4BB0-8428-9BEB857C608C}">
  <sheetPr codeName="List5112">
    <tabColor rgb="FF66FF66"/>
  </sheetPr>
  <dimension ref="A1:O65"/>
  <sheetViews>
    <sheetView showGridLines="0" tabSelected="1" topLeftCell="B22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2</v>
      </c>
      <c r="B1" s="218" t="s">
        <v>3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>
      <c r="A2" s="2"/>
      <c r="B2" s="77" t="s">
        <v>4</v>
      </c>
      <c r="C2" s="78"/>
      <c r="D2" s="79" t="s">
        <v>5</v>
      </c>
      <c r="E2" s="224" t="s">
        <v>6</v>
      </c>
      <c r="F2" s="225"/>
      <c r="G2" s="225"/>
      <c r="H2" s="225"/>
      <c r="I2" s="225"/>
      <c r="J2" s="226"/>
      <c r="O2" s="1"/>
    </row>
    <row r="3" spans="1:15" ht="27" customHeight="1">
      <c r="A3" s="2"/>
      <c r="B3" s="80" t="s">
        <v>7</v>
      </c>
      <c r="C3" s="78"/>
      <c r="D3" s="81" t="s">
        <v>8</v>
      </c>
      <c r="E3" s="227" t="s">
        <v>9</v>
      </c>
      <c r="F3" s="228"/>
      <c r="G3" s="228"/>
      <c r="H3" s="228"/>
      <c r="I3" s="228"/>
      <c r="J3" s="229"/>
    </row>
    <row r="4" spans="1:15" ht="23.25" customHeight="1">
      <c r="A4" s="76">
        <v>5957</v>
      </c>
      <c r="B4" s="82" t="s">
        <v>10</v>
      </c>
      <c r="C4" s="83"/>
      <c r="D4" s="84" t="s">
        <v>11</v>
      </c>
      <c r="E4" s="232" t="s">
        <v>12</v>
      </c>
      <c r="F4" s="233"/>
      <c r="G4" s="233"/>
      <c r="H4" s="233"/>
      <c r="I4" s="233"/>
      <c r="J4" s="234"/>
    </row>
    <row r="5" spans="1:15" ht="24" customHeight="1">
      <c r="A5" s="2"/>
      <c r="B5" s="31" t="s">
        <v>13</v>
      </c>
      <c r="D5" s="210"/>
      <c r="E5" s="211"/>
      <c r="F5" s="211"/>
      <c r="G5" s="211"/>
      <c r="H5" s="18" t="s">
        <v>14</v>
      </c>
      <c r="I5" s="22"/>
      <c r="J5" s="8"/>
    </row>
    <row r="6" spans="1:15" ht="15.75" customHeight="1">
      <c r="A6" s="2"/>
      <c r="B6" s="28"/>
      <c r="C6" s="55"/>
      <c r="D6" s="212"/>
      <c r="E6" s="213"/>
      <c r="F6" s="213"/>
      <c r="G6" s="213"/>
      <c r="H6" s="18" t="s">
        <v>15</v>
      </c>
      <c r="I6" s="22"/>
      <c r="J6" s="8"/>
    </row>
    <row r="7" spans="1:15" ht="15.75" customHeight="1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>
      <c r="A8" s="2"/>
      <c r="B8" s="31" t="s">
        <v>16</v>
      </c>
      <c r="D8" s="51"/>
      <c r="H8" s="18" t="s">
        <v>14</v>
      </c>
      <c r="I8" s="22"/>
      <c r="J8" s="8"/>
    </row>
    <row r="9" spans="1:15" ht="15.75" hidden="1" customHeight="1">
      <c r="A9" s="2"/>
      <c r="B9" s="2"/>
      <c r="D9" s="51"/>
      <c r="H9" s="18" t="s">
        <v>15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17</v>
      </c>
      <c r="D11" s="235"/>
      <c r="E11" s="235"/>
      <c r="F11" s="235"/>
      <c r="G11" s="235"/>
      <c r="H11" s="18" t="s">
        <v>14</v>
      </c>
      <c r="I11" s="86"/>
      <c r="J11" s="8"/>
    </row>
    <row r="12" spans="1:15" ht="15.75" customHeight="1">
      <c r="A12" s="2"/>
      <c r="B12" s="28"/>
      <c r="C12" s="55"/>
      <c r="D12" s="231"/>
      <c r="E12" s="231"/>
      <c r="F12" s="231"/>
      <c r="G12" s="231"/>
      <c r="H12" s="18" t="s">
        <v>15</v>
      </c>
      <c r="I12" s="86"/>
      <c r="J12" s="8"/>
    </row>
    <row r="13" spans="1:15" ht="15.75" customHeight="1">
      <c r="A13" s="2"/>
      <c r="B13" s="29"/>
      <c r="C13" s="56"/>
      <c r="D13" s="85"/>
      <c r="E13" s="239"/>
      <c r="F13" s="240"/>
      <c r="G13" s="240"/>
      <c r="H13" s="19"/>
      <c r="I13" s="23"/>
      <c r="J13" s="34"/>
    </row>
    <row r="14" spans="1:15" ht="24" customHeight="1">
      <c r="A14" s="2"/>
      <c r="B14" s="43" t="s">
        <v>18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19</v>
      </c>
      <c r="C15" s="61"/>
      <c r="D15" s="54"/>
      <c r="E15" s="230"/>
      <c r="F15" s="230"/>
      <c r="G15" s="236"/>
      <c r="H15" s="236"/>
      <c r="I15" s="236" t="s">
        <v>20</v>
      </c>
      <c r="J15" s="237"/>
    </row>
    <row r="16" spans="1:15" ht="23.25" customHeight="1">
      <c r="A16" s="143" t="s">
        <v>21</v>
      </c>
      <c r="B16" s="38" t="s">
        <v>21</v>
      </c>
      <c r="C16" s="62"/>
      <c r="D16" s="63"/>
      <c r="E16" s="205"/>
      <c r="F16" s="206"/>
      <c r="G16" s="205"/>
      <c r="H16" s="206"/>
      <c r="I16" s="205">
        <f>SUMIF(F53:F61,A16,I53:I61)+SUMIF(F53:F61,"PSU",I53:I61)</f>
        <v>0</v>
      </c>
      <c r="J16" s="207"/>
    </row>
    <row r="17" spans="1:10" ht="23.25" customHeight="1">
      <c r="A17" s="143" t="s">
        <v>22</v>
      </c>
      <c r="B17" s="38" t="s">
        <v>22</v>
      </c>
      <c r="C17" s="62"/>
      <c r="D17" s="63"/>
      <c r="E17" s="205"/>
      <c r="F17" s="206"/>
      <c r="G17" s="205"/>
      <c r="H17" s="206"/>
      <c r="I17" s="205">
        <f>SUMIF(F53:F61,A17,I53:I61)</f>
        <v>0</v>
      </c>
      <c r="J17" s="207"/>
    </row>
    <row r="18" spans="1:10" ht="23.25" customHeight="1">
      <c r="A18" s="143" t="s">
        <v>23</v>
      </c>
      <c r="B18" s="38" t="s">
        <v>23</v>
      </c>
      <c r="C18" s="62"/>
      <c r="D18" s="63"/>
      <c r="E18" s="205"/>
      <c r="F18" s="206"/>
      <c r="G18" s="205"/>
      <c r="H18" s="206"/>
      <c r="I18" s="205">
        <f>SUMIF(F53:F61,A18,I53:I61)</f>
        <v>0</v>
      </c>
      <c r="J18" s="207"/>
    </row>
    <row r="19" spans="1:10" ht="23.25" customHeight="1">
      <c r="A19" s="143" t="s">
        <v>24</v>
      </c>
      <c r="B19" s="38" t="s">
        <v>25</v>
      </c>
      <c r="C19" s="62"/>
      <c r="D19" s="63"/>
      <c r="E19" s="205"/>
      <c r="F19" s="206"/>
      <c r="G19" s="205"/>
      <c r="H19" s="206"/>
      <c r="I19" s="205">
        <f>SUMIF(F53:F61,A19,I53:I61)</f>
        <v>0</v>
      </c>
      <c r="J19" s="207"/>
    </row>
    <row r="20" spans="1:10" ht="23.25" customHeight="1">
      <c r="A20" s="143" t="s">
        <v>26</v>
      </c>
      <c r="B20" s="38" t="s">
        <v>27</v>
      </c>
      <c r="C20" s="62"/>
      <c r="D20" s="63"/>
      <c r="E20" s="205"/>
      <c r="F20" s="206"/>
      <c r="G20" s="205"/>
      <c r="H20" s="206"/>
      <c r="I20" s="205">
        <f>SUMIF(F53:F61,A20,I53:I61)</f>
        <v>0</v>
      </c>
      <c r="J20" s="207"/>
    </row>
    <row r="21" spans="1:10" ht="23.25" customHeight="1">
      <c r="A21" s="2"/>
      <c r="B21" s="48" t="s">
        <v>20</v>
      </c>
      <c r="C21" s="64"/>
      <c r="D21" s="65"/>
      <c r="E21" s="208"/>
      <c r="F21" s="238"/>
      <c r="G21" s="208"/>
      <c r="H21" s="238"/>
      <c r="I21" s="208">
        <f>SUM(I16:J20)</f>
        <v>0</v>
      </c>
      <c r="J21" s="209"/>
    </row>
    <row r="22" spans="1:10" ht="33" customHeight="1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29</v>
      </c>
      <c r="C23" s="62"/>
      <c r="D23" s="63"/>
      <c r="E23" s="67">
        <v>12</v>
      </c>
      <c r="F23" s="39" t="s">
        <v>30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>
      <c r="A24" s="2"/>
      <c r="B24" s="38" t="s">
        <v>31</v>
      </c>
      <c r="C24" s="62"/>
      <c r="D24" s="63"/>
      <c r="E24" s="67">
        <f>SazbaDPH1</f>
        <v>12</v>
      </c>
      <c r="F24" s="39" t="s">
        <v>30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>
      <c r="A25" s="2"/>
      <c r="B25" s="38" t="s">
        <v>32</v>
      </c>
      <c r="C25" s="62"/>
      <c r="D25" s="63"/>
      <c r="E25" s="67">
        <v>21</v>
      </c>
      <c r="F25" s="39" t="s">
        <v>30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>
      <c r="A26" s="2"/>
      <c r="B26" s="32" t="s">
        <v>33</v>
      </c>
      <c r="C26" s="68"/>
      <c r="D26" s="54"/>
      <c r="E26" s="69">
        <f>SazbaDPH2</f>
        <v>21</v>
      </c>
      <c r="F26" s="30" t="s">
        <v>30</v>
      </c>
      <c r="G26" s="221">
        <f>I25*E25/100</f>
        <v>0</v>
      </c>
      <c r="H26" s="222"/>
      <c r="I26" s="222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34</v>
      </c>
      <c r="C27" s="70"/>
      <c r="D27" s="71"/>
      <c r="E27" s="70"/>
      <c r="F27" s="16"/>
      <c r="G27" s="223">
        <f>CenaCelkemBezDPH-(ZakladDPHSni+ZakladDPHZakl)</f>
        <v>0</v>
      </c>
      <c r="H27" s="223"/>
      <c r="I27" s="223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6" t="s">
        <v>35</v>
      </c>
      <c r="C28" s="117"/>
      <c r="D28" s="117"/>
      <c r="E28" s="118"/>
      <c r="F28" s="119"/>
      <c r="G28" s="217">
        <f>A27</f>
        <v>0</v>
      </c>
      <c r="H28" s="217"/>
      <c r="I28" s="217"/>
      <c r="J28" s="120" t="str">
        <f t="shared" si="0"/>
        <v>CZK</v>
      </c>
    </row>
    <row r="29" spans="1:10" ht="27.75" hidden="1" customHeight="1" thickBot="1">
      <c r="A29" s="2"/>
      <c r="B29" s="116" t="s">
        <v>36</v>
      </c>
      <c r="C29" s="121"/>
      <c r="D29" s="121"/>
      <c r="E29" s="121"/>
      <c r="F29" s="122"/>
      <c r="G29" s="216">
        <f>ZakladDPHSni+DPHSni+ZakladDPHZakl+DPHZakl+Zaokrouhleni</f>
        <v>0</v>
      </c>
      <c r="H29" s="216"/>
      <c r="I29" s="216"/>
      <c r="J29" s="123" t="s">
        <v>37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38</v>
      </c>
      <c r="D32" s="73"/>
      <c r="E32" s="73"/>
      <c r="F32" s="15" t="s">
        <v>39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97"/>
      <c r="E34" s="198"/>
      <c r="G34" s="199"/>
      <c r="H34" s="200"/>
      <c r="I34" s="200"/>
      <c r="J34" s="25"/>
    </row>
    <row r="35" spans="1:10" ht="12.75" customHeight="1">
      <c r="A35" s="2"/>
      <c r="B35" s="2"/>
      <c r="D35" s="190" t="s">
        <v>40</v>
      </c>
      <c r="E35" s="190"/>
      <c r="H35" s="10" t="s">
        <v>41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42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43</v>
      </c>
      <c r="B38" s="93" t="s">
        <v>44</v>
      </c>
      <c r="C38" s="94" t="s">
        <v>45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46</v>
      </c>
      <c r="I38" s="97" t="s">
        <v>47</v>
      </c>
      <c r="J38" s="98" t="s">
        <v>30</v>
      </c>
    </row>
    <row r="39" spans="1:10" ht="25.5" hidden="1" customHeight="1">
      <c r="A39" s="88">
        <v>1</v>
      </c>
      <c r="B39" s="99" t="s">
        <v>48</v>
      </c>
      <c r="C39" s="193"/>
      <c r="D39" s="193"/>
      <c r="E39" s="193"/>
      <c r="F39" s="100">
        <f>'SO 01 01 Pol'!AE221</f>
        <v>0</v>
      </c>
      <c r="G39" s="101">
        <f>'SO 01 01 Pol'!AF221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88">
        <v>2</v>
      </c>
      <c r="B40" s="105"/>
      <c r="C40" s="194" t="s">
        <v>49</v>
      </c>
      <c r="D40" s="194"/>
      <c r="E40" s="194"/>
      <c r="F40" s="106"/>
      <c r="G40" s="107"/>
      <c r="H40" s="107"/>
      <c r="I40" s="108"/>
      <c r="J40" s="109"/>
    </row>
    <row r="41" spans="1:10" ht="25.5" hidden="1" customHeight="1">
      <c r="A41" s="88">
        <v>2</v>
      </c>
      <c r="B41" s="105" t="s">
        <v>8</v>
      </c>
      <c r="C41" s="194" t="s">
        <v>9</v>
      </c>
      <c r="D41" s="194"/>
      <c r="E41" s="194"/>
      <c r="F41" s="106">
        <f>'SO 01 01 Pol'!AE221</f>
        <v>0</v>
      </c>
      <c r="G41" s="107">
        <f>'SO 01 01 Pol'!AF221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>
      <c r="A42" s="88">
        <v>3</v>
      </c>
      <c r="B42" s="110" t="s">
        <v>11</v>
      </c>
      <c r="C42" s="193" t="s">
        <v>12</v>
      </c>
      <c r="D42" s="193"/>
      <c r="E42" s="193"/>
      <c r="F42" s="111">
        <f>'SO 01 01 Pol'!AE221</f>
        <v>0</v>
      </c>
      <c r="G42" s="102">
        <f>'SO 01 01 Pol'!AF221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>
      <c r="A43" s="88"/>
      <c r="B43" s="195" t="s">
        <v>50</v>
      </c>
      <c r="C43" s="196"/>
      <c r="D43" s="196"/>
      <c r="E43" s="19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>
      <c r="A45" t="s">
        <v>51</v>
      </c>
      <c r="B45" t="s">
        <v>52</v>
      </c>
    </row>
    <row r="46" spans="1:10">
      <c r="A46" t="s">
        <v>53</v>
      </c>
      <c r="B46" t="s">
        <v>54</v>
      </c>
    </row>
    <row r="47" spans="1:10">
      <c r="A47" t="s">
        <v>55</v>
      </c>
      <c r="B47" t="s">
        <v>56</v>
      </c>
    </row>
    <row r="50" spans="1:10" ht="15.75">
      <c r="B50" s="124" t="s">
        <v>57</v>
      </c>
    </row>
    <row r="52" spans="1:10" ht="25.5" customHeight="1">
      <c r="A52" s="126"/>
      <c r="B52" s="129" t="s">
        <v>44</v>
      </c>
      <c r="C52" s="129" t="s">
        <v>45</v>
      </c>
      <c r="D52" s="130"/>
      <c r="E52" s="130"/>
      <c r="F52" s="131" t="s">
        <v>58</v>
      </c>
      <c r="G52" s="131"/>
      <c r="H52" s="131"/>
      <c r="I52" s="131" t="s">
        <v>20</v>
      </c>
      <c r="J52" s="131" t="s">
        <v>30</v>
      </c>
    </row>
    <row r="53" spans="1:10" ht="36.75" customHeight="1">
      <c r="A53" s="127"/>
      <c r="B53" s="132" t="s">
        <v>59</v>
      </c>
      <c r="C53" s="191" t="s">
        <v>60</v>
      </c>
      <c r="D53" s="192"/>
      <c r="E53" s="192"/>
      <c r="F53" s="139" t="s">
        <v>22</v>
      </c>
      <c r="G53" s="140"/>
      <c r="H53" s="140"/>
      <c r="I53" s="140">
        <f>'SO 01 01 Pol'!G8</f>
        <v>0</v>
      </c>
      <c r="J53" s="136" t="str">
        <f>IF(I62=0,"",I53/I62*100)</f>
        <v/>
      </c>
    </row>
    <row r="54" spans="1:10" ht="36.75" customHeight="1">
      <c r="A54" s="127"/>
      <c r="B54" s="132" t="s">
        <v>61</v>
      </c>
      <c r="C54" s="191" t="s">
        <v>62</v>
      </c>
      <c r="D54" s="192"/>
      <c r="E54" s="192"/>
      <c r="F54" s="139" t="s">
        <v>22</v>
      </c>
      <c r="G54" s="140"/>
      <c r="H54" s="140"/>
      <c r="I54" s="140">
        <f>'SO 01 01 Pol'!G72</f>
        <v>0</v>
      </c>
      <c r="J54" s="136" t="str">
        <f>IF(I62=0,"",I54/I62*100)</f>
        <v/>
      </c>
    </row>
    <row r="55" spans="1:10" ht="36.75" customHeight="1">
      <c r="A55" s="127"/>
      <c r="B55" s="132" t="s">
        <v>63</v>
      </c>
      <c r="C55" s="191" t="s">
        <v>64</v>
      </c>
      <c r="D55" s="192"/>
      <c r="E55" s="192"/>
      <c r="F55" s="139" t="s">
        <v>22</v>
      </c>
      <c r="G55" s="140"/>
      <c r="H55" s="140"/>
      <c r="I55" s="140">
        <f>'SO 01 01 Pol'!G106</f>
        <v>0</v>
      </c>
      <c r="J55" s="136" t="str">
        <f>IF(I62=0,"",I55/I62*100)</f>
        <v/>
      </c>
    </row>
    <row r="56" spans="1:10" ht="36.75" customHeight="1">
      <c r="A56" s="127"/>
      <c r="B56" s="132" t="s">
        <v>65</v>
      </c>
      <c r="C56" s="191" t="s">
        <v>66</v>
      </c>
      <c r="D56" s="192"/>
      <c r="E56" s="192"/>
      <c r="F56" s="139" t="s">
        <v>22</v>
      </c>
      <c r="G56" s="140"/>
      <c r="H56" s="140"/>
      <c r="I56" s="140">
        <f>'SO 01 01 Pol'!G123</f>
        <v>0</v>
      </c>
      <c r="J56" s="136" t="str">
        <f>IF(I62=0,"",I56/I62*100)</f>
        <v/>
      </c>
    </row>
    <row r="57" spans="1:10" ht="36.75" customHeight="1">
      <c r="A57" s="127"/>
      <c r="B57" s="132" t="s">
        <v>67</v>
      </c>
      <c r="C57" s="191" t="s">
        <v>68</v>
      </c>
      <c r="D57" s="192"/>
      <c r="E57" s="192"/>
      <c r="F57" s="139" t="s">
        <v>22</v>
      </c>
      <c r="G57" s="140"/>
      <c r="H57" s="140"/>
      <c r="I57" s="140">
        <f>'SO 01 01 Pol'!G154</f>
        <v>0</v>
      </c>
      <c r="J57" s="136" t="str">
        <f>IF(I62=0,"",I57/I62*100)</f>
        <v/>
      </c>
    </row>
    <row r="58" spans="1:10" ht="36.75" customHeight="1">
      <c r="A58" s="127"/>
      <c r="B58" s="132" t="s">
        <v>69</v>
      </c>
      <c r="C58" s="191" t="s">
        <v>70</v>
      </c>
      <c r="D58" s="192"/>
      <c r="E58" s="192"/>
      <c r="F58" s="139" t="s">
        <v>22</v>
      </c>
      <c r="G58" s="140"/>
      <c r="H58" s="140"/>
      <c r="I58" s="140">
        <f>'SO 01 01 Pol'!G170</f>
        <v>0</v>
      </c>
      <c r="J58" s="136" t="str">
        <f>IF(I62=0,"",I58/I62*100)</f>
        <v/>
      </c>
    </row>
    <row r="59" spans="1:10" ht="36.75" customHeight="1">
      <c r="A59" s="127"/>
      <c r="B59" s="132" t="s">
        <v>71</v>
      </c>
      <c r="C59" s="191" t="s">
        <v>72</v>
      </c>
      <c r="D59" s="192"/>
      <c r="E59" s="192"/>
      <c r="F59" s="139" t="s">
        <v>22</v>
      </c>
      <c r="G59" s="140"/>
      <c r="H59" s="140"/>
      <c r="I59" s="140">
        <f>'SO 01 01 Pol'!G179</f>
        <v>0</v>
      </c>
      <c r="J59" s="136" t="str">
        <f>IF(I62=0,"",I59/I62*100)</f>
        <v/>
      </c>
    </row>
    <row r="60" spans="1:10" ht="36.75" customHeight="1">
      <c r="A60" s="127"/>
      <c r="B60" s="132" t="s">
        <v>24</v>
      </c>
      <c r="C60" s="191" t="s">
        <v>25</v>
      </c>
      <c r="D60" s="192"/>
      <c r="E60" s="192"/>
      <c r="F60" s="139" t="s">
        <v>24</v>
      </c>
      <c r="G60" s="140"/>
      <c r="H60" s="140"/>
      <c r="I60" s="140">
        <f>'SO 01 01 Pol'!G208</f>
        <v>0</v>
      </c>
      <c r="J60" s="136" t="str">
        <f>IF(I62=0,"",I60/I62*100)</f>
        <v/>
      </c>
    </row>
    <row r="61" spans="1:10" ht="36.75" customHeight="1">
      <c r="A61" s="127"/>
      <c r="B61" s="132" t="s">
        <v>26</v>
      </c>
      <c r="C61" s="191" t="s">
        <v>27</v>
      </c>
      <c r="D61" s="192"/>
      <c r="E61" s="192"/>
      <c r="F61" s="139" t="s">
        <v>26</v>
      </c>
      <c r="G61" s="140"/>
      <c r="H61" s="140"/>
      <c r="I61" s="140">
        <f>'SO 01 01 Pol'!G215</f>
        <v>0</v>
      </c>
      <c r="J61" s="136" t="str">
        <f>IF(I62=0,"",I61/I62*100)</f>
        <v/>
      </c>
    </row>
    <row r="62" spans="1:10" ht="25.5" customHeight="1">
      <c r="A62" s="128"/>
      <c r="B62" s="133" t="s">
        <v>47</v>
      </c>
      <c r="C62" s="134"/>
      <c r="D62" s="135"/>
      <c r="E62" s="135"/>
      <c r="F62" s="141"/>
      <c r="G62" s="142"/>
      <c r="H62" s="142"/>
      <c r="I62" s="142">
        <f>SUM(I53:I61)</f>
        <v>0</v>
      </c>
      <c r="J62" s="137">
        <f>SUM(J53:J61)</f>
        <v>0</v>
      </c>
    </row>
    <row r="63" spans="1:10">
      <c r="F63" s="87"/>
      <c r="G63" s="87"/>
      <c r="H63" s="87"/>
      <c r="I63" s="87"/>
      <c r="J63" s="138"/>
    </row>
    <row r="64" spans="1:10">
      <c r="F64" s="87"/>
      <c r="G64" s="87"/>
      <c r="H64" s="87"/>
      <c r="I64" s="87"/>
      <c r="J64" s="138"/>
    </row>
    <row r="65" spans="6:10">
      <c r="F65" s="87"/>
      <c r="G65" s="87"/>
      <c r="H65" s="87"/>
      <c r="I65" s="87"/>
      <c r="J65" s="138"/>
    </row>
  </sheetData>
  <sheetProtection password="F816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E4:J4"/>
    <mergeCell ref="G16:H16"/>
    <mergeCell ref="G17:H17"/>
    <mergeCell ref="E16:F16"/>
    <mergeCell ref="D5:G5"/>
    <mergeCell ref="D6:G6"/>
    <mergeCell ref="E7:G7"/>
    <mergeCell ref="G29:I29"/>
    <mergeCell ref="G25:I25"/>
    <mergeCell ref="I19:J19"/>
    <mergeCell ref="G28:I28"/>
    <mergeCell ref="D11:G11"/>
    <mergeCell ref="G15:H15"/>
    <mergeCell ref="I15:J15"/>
    <mergeCell ref="I16:J16"/>
    <mergeCell ref="E21:F21"/>
    <mergeCell ref="G21:H21"/>
    <mergeCell ref="E13:G13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D35:E35"/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6A8A-081B-4831-8084-DD86992AF2B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1" t="s">
        <v>73</v>
      </c>
      <c r="B1" s="241"/>
      <c r="C1" s="242"/>
      <c r="D1" s="241"/>
      <c r="E1" s="241"/>
      <c r="F1" s="241"/>
      <c r="G1" s="241"/>
    </row>
    <row r="2" spans="1:7" ht="24.95" customHeight="1">
      <c r="A2" s="50" t="s">
        <v>74</v>
      </c>
      <c r="B2" s="49"/>
      <c r="C2" s="243"/>
      <c r="D2" s="243"/>
      <c r="E2" s="243"/>
      <c r="F2" s="243"/>
      <c r="G2" s="244"/>
    </row>
    <row r="3" spans="1:7" ht="24.95" customHeight="1">
      <c r="A3" s="50" t="s">
        <v>75</v>
      </c>
      <c r="B3" s="49"/>
      <c r="C3" s="243"/>
      <c r="D3" s="243"/>
      <c r="E3" s="243"/>
      <c r="F3" s="243"/>
      <c r="G3" s="244"/>
    </row>
    <row r="4" spans="1:7" ht="24.95" customHeight="1">
      <c r="A4" s="50" t="s">
        <v>76</v>
      </c>
      <c r="B4" s="49"/>
      <c r="C4" s="243"/>
      <c r="D4" s="243"/>
      <c r="E4" s="243"/>
      <c r="F4" s="243"/>
      <c r="G4" s="244"/>
    </row>
    <row r="5" spans="1:7">
      <c r="B5" s="4"/>
      <c r="C5" s="5"/>
      <c r="D5" s="6"/>
    </row>
  </sheetData>
  <sheetProtection password="F816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B535-959F-4E3A-9669-2C2624AF4D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3" t="s">
        <v>77</v>
      </c>
      <c r="B1" s="253"/>
      <c r="C1" s="253"/>
      <c r="D1" s="253"/>
      <c r="E1" s="253"/>
      <c r="F1" s="253"/>
      <c r="G1" s="253"/>
      <c r="AG1" t="s">
        <v>78</v>
      </c>
    </row>
    <row r="2" spans="1:60" ht="24.95" customHeight="1">
      <c r="A2" s="50" t="s">
        <v>74</v>
      </c>
      <c r="B2" s="49" t="s">
        <v>5</v>
      </c>
      <c r="C2" s="254" t="s">
        <v>6</v>
      </c>
      <c r="D2" s="255"/>
      <c r="E2" s="255"/>
      <c r="F2" s="255"/>
      <c r="G2" s="256"/>
      <c r="AG2" t="s">
        <v>79</v>
      </c>
    </row>
    <row r="3" spans="1:60" ht="24.95" customHeight="1">
      <c r="A3" s="50" t="s">
        <v>75</v>
      </c>
      <c r="B3" s="49" t="s">
        <v>8</v>
      </c>
      <c r="C3" s="254" t="s">
        <v>9</v>
      </c>
      <c r="D3" s="255"/>
      <c r="E3" s="255"/>
      <c r="F3" s="255"/>
      <c r="G3" s="256"/>
      <c r="AC3" s="125" t="s">
        <v>79</v>
      </c>
      <c r="AG3" t="s">
        <v>80</v>
      </c>
    </row>
    <row r="4" spans="1:60" ht="24.95" customHeight="1">
      <c r="A4" s="144" t="s">
        <v>76</v>
      </c>
      <c r="B4" s="145" t="s">
        <v>11</v>
      </c>
      <c r="C4" s="257" t="s">
        <v>12</v>
      </c>
      <c r="D4" s="258"/>
      <c r="E4" s="258"/>
      <c r="F4" s="258"/>
      <c r="G4" s="259"/>
      <c r="AG4" t="s">
        <v>81</v>
      </c>
    </row>
    <row r="5" spans="1:60">
      <c r="D5" s="10"/>
    </row>
    <row r="6" spans="1:60" ht="38.25">
      <c r="A6" s="147" t="s">
        <v>82</v>
      </c>
      <c r="B6" s="149" t="s">
        <v>83</v>
      </c>
      <c r="C6" s="149" t="s">
        <v>84</v>
      </c>
      <c r="D6" s="148" t="s">
        <v>85</v>
      </c>
      <c r="E6" s="147" t="s">
        <v>86</v>
      </c>
      <c r="F6" s="146" t="s">
        <v>87</v>
      </c>
      <c r="G6" s="147" t="s">
        <v>20</v>
      </c>
      <c r="H6" s="150" t="s">
        <v>88</v>
      </c>
      <c r="I6" s="150" t="s">
        <v>89</v>
      </c>
      <c r="J6" s="150" t="s">
        <v>90</v>
      </c>
      <c r="K6" s="150" t="s">
        <v>91</v>
      </c>
      <c r="L6" s="150" t="s">
        <v>92</v>
      </c>
      <c r="M6" s="150" t="s">
        <v>93</v>
      </c>
      <c r="N6" s="150" t="s">
        <v>94</v>
      </c>
      <c r="O6" s="150" t="s">
        <v>95</v>
      </c>
      <c r="P6" s="150" t="s">
        <v>96</v>
      </c>
      <c r="Q6" s="150" t="s">
        <v>97</v>
      </c>
      <c r="R6" s="150" t="s">
        <v>98</v>
      </c>
      <c r="S6" s="150" t="s">
        <v>99</v>
      </c>
      <c r="T6" s="150" t="s">
        <v>100</v>
      </c>
      <c r="U6" s="150" t="s">
        <v>101</v>
      </c>
      <c r="V6" s="150" t="s">
        <v>102</v>
      </c>
      <c r="W6" s="150" t="s">
        <v>103</v>
      </c>
      <c r="X6" s="150" t="s">
        <v>104</v>
      </c>
      <c r="Y6" s="150" t="s">
        <v>105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>
      <c r="A8" s="167" t="s">
        <v>106</v>
      </c>
      <c r="B8" s="168" t="s">
        <v>59</v>
      </c>
      <c r="C8" s="182" t="s">
        <v>60</v>
      </c>
      <c r="D8" s="169"/>
      <c r="E8" s="170"/>
      <c r="F8" s="171"/>
      <c r="G8" s="171">
        <f>SUMIF(AG9:AG71,"&lt;&gt;NOR",G9:G71)</f>
        <v>0</v>
      </c>
      <c r="H8" s="171"/>
      <c r="I8" s="171">
        <f>SUM(I9:I71)</f>
        <v>0</v>
      </c>
      <c r="J8" s="171"/>
      <c r="K8" s="171">
        <f>SUM(K9:K71)</f>
        <v>0</v>
      </c>
      <c r="L8" s="171"/>
      <c r="M8" s="171">
        <f>SUM(M9:M71)</f>
        <v>0</v>
      </c>
      <c r="N8" s="170"/>
      <c r="O8" s="170">
        <f>SUM(O9:O71)</f>
        <v>18.149999999999999</v>
      </c>
      <c r="P8" s="170"/>
      <c r="Q8" s="170">
        <f>SUM(Q9:Q71)</f>
        <v>0</v>
      </c>
      <c r="R8" s="171"/>
      <c r="S8" s="171"/>
      <c r="T8" s="172"/>
      <c r="U8" s="166"/>
      <c r="V8" s="166">
        <f>SUM(V9:V71)</f>
        <v>5221.7899999999991</v>
      </c>
      <c r="W8" s="166"/>
      <c r="X8" s="166"/>
      <c r="Y8" s="166"/>
      <c r="AG8" t="s">
        <v>107</v>
      </c>
    </row>
    <row r="9" spans="1:60" ht="22.5" outlineLevel="1">
      <c r="A9" s="174">
        <v>1</v>
      </c>
      <c r="B9" s="175" t="s">
        <v>108</v>
      </c>
      <c r="C9" s="183" t="s">
        <v>109</v>
      </c>
      <c r="D9" s="176" t="s">
        <v>110</v>
      </c>
      <c r="E9" s="177">
        <v>3849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6.0000000000000002E-5</v>
      </c>
      <c r="O9" s="177">
        <f>ROUND(E9*N9,2)</f>
        <v>0.23</v>
      </c>
      <c r="P9" s="177">
        <v>0</v>
      </c>
      <c r="Q9" s="177">
        <f>ROUND(E9*P9,2)</f>
        <v>0</v>
      </c>
      <c r="R9" s="179" t="s">
        <v>111</v>
      </c>
      <c r="S9" s="179" t="s">
        <v>112</v>
      </c>
      <c r="T9" s="180" t="s">
        <v>113</v>
      </c>
      <c r="U9" s="162">
        <v>0.91459999999999997</v>
      </c>
      <c r="V9" s="162">
        <f>ROUND(E9*U9,2)</f>
        <v>3520.3</v>
      </c>
      <c r="W9" s="162"/>
      <c r="X9" s="162" t="s">
        <v>114</v>
      </c>
      <c r="Y9" s="162" t="s">
        <v>115</v>
      </c>
      <c r="Z9" s="151"/>
      <c r="AA9" s="151"/>
      <c r="AB9" s="151"/>
      <c r="AC9" s="151"/>
      <c r="AD9" s="151"/>
      <c r="AE9" s="151"/>
      <c r="AF9" s="151"/>
      <c r="AG9" s="151" t="s">
        <v>116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>
      <c r="A10" s="158"/>
      <c r="B10" s="159"/>
      <c r="C10" s="245"/>
      <c r="D10" s="246"/>
      <c r="E10" s="246"/>
      <c r="F10" s="246"/>
      <c r="G10" s="246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117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>
      <c r="A11" s="174">
        <v>2</v>
      </c>
      <c r="B11" s="175" t="s">
        <v>118</v>
      </c>
      <c r="C11" s="183" t="s">
        <v>119</v>
      </c>
      <c r="D11" s="176" t="s">
        <v>120</v>
      </c>
      <c r="E11" s="177">
        <v>965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6.6E-4</v>
      </c>
      <c r="O11" s="177">
        <f>ROUND(E11*N11,2)</f>
        <v>0.64</v>
      </c>
      <c r="P11" s="177">
        <v>0</v>
      </c>
      <c r="Q11" s="177">
        <f>ROUND(E11*P11,2)</f>
        <v>0</v>
      </c>
      <c r="R11" s="179" t="s">
        <v>111</v>
      </c>
      <c r="S11" s="179" t="s">
        <v>112</v>
      </c>
      <c r="T11" s="180" t="s">
        <v>113</v>
      </c>
      <c r="U11" s="162">
        <v>0.19</v>
      </c>
      <c r="V11" s="162">
        <f>ROUND(E11*U11,2)</f>
        <v>183.35</v>
      </c>
      <c r="W11" s="162"/>
      <c r="X11" s="162" t="s">
        <v>114</v>
      </c>
      <c r="Y11" s="162" t="s">
        <v>115</v>
      </c>
      <c r="Z11" s="151"/>
      <c r="AA11" s="151"/>
      <c r="AB11" s="151"/>
      <c r="AC11" s="151"/>
      <c r="AD11" s="151"/>
      <c r="AE11" s="151"/>
      <c r="AF11" s="151"/>
      <c r="AG11" s="151" t="s">
        <v>116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>
      <c r="A12" s="158"/>
      <c r="B12" s="159"/>
      <c r="C12" s="251" t="s">
        <v>121</v>
      </c>
      <c r="D12" s="252"/>
      <c r="E12" s="252"/>
      <c r="F12" s="252"/>
      <c r="G12" s="25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122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>
      <c r="A13" s="158"/>
      <c r="B13" s="159"/>
      <c r="C13" s="184" t="s">
        <v>123</v>
      </c>
      <c r="D13" s="164"/>
      <c r="E13" s="165">
        <v>965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>
      <c r="A14" s="158"/>
      <c r="B14" s="159"/>
      <c r="C14" s="247"/>
      <c r="D14" s="248"/>
      <c r="E14" s="248"/>
      <c r="F14" s="248"/>
      <c r="G14" s="248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117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33.75" outlineLevel="1">
      <c r="A15" s="174">
        <v>3</v>
      </c>
      <c r="B15" s="175" t="s">
        <v>125</v>
      </c>
      <c r="C15" s="183" t="s">
        <v>126</v>
      </c>
      <c r="D15" s="176" t="s">
        <v>120</v>
      </c>
      <c r="E15" s="177">
        <v>193.4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7.6000000000000004E-4</v>
      </c>
      <c r="O15" s="177">
        <f>ROUND(E15*N15,2)</f>
        <v>0.15</v>
      </c>
      <c r="P15" s="177">
        <v>0</v>
      </c>
      <c r="Q15" s="177">
        <f>ROUND(E15*P15,2)</f>
        <v>0</v>
      </c>
      <c r="R15" s="179" t="s">
        <v>111</v>
      </c>
      <c r="S15" s="179" t="s">
        <v>112</v>
      </c>
      <c r="T15" s="180" t="s">
        <v>113</v>
      </c>
      <c r="U15" s="162">
        <v>0.19</v>
      </c>
      <c r="V15" s="162">
        <f>ROUND(E15*U15,2)</f>
        <v>36.75</v>
      </c>
      <c r="W15" s="162"/>
      <c r="X15" s="162" t="s">
        <v>114</v>
      </c>
      <c r="Y15" s="162" t="s">
        <v>115</v>
      </c>
      <c r="Z15" s="151"/>
      <c r="AA15" s="151"/>
      <c r="AB15" s="151"/>
      <c r="AC15" s="151"/>
      <c r="AD15" s="151"/>
      <c r="AE15" s="151"/>
      <c r="AF15" s="151"/>
      <c r="AG15" s="151" t="s">
        <v>116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>
      <c r="A16" s="158"/>
      <c r="B16" s="159"/>
      <c r="C16" s="251" t="s">
        <v>121</v>
      </c>
      <c r="D16" s="252"/>
      <c r="E16" s="252"/>
      <c r="F16" s="252"/>
      <c r="G16" s="25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>
      <c r="A17" s="158"/>
      <c r="B17" s="159"/>
      <c r="C17" s="184" t="s">
        <v>127</v>
      </c>
      <c r="D17" s="164"/>
      <c r="E17" s="165">
        <v>193.4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124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>
      <c r="A18" s="158"/>
      <c r="B18" s="159"/>
      <c r="C18" s="247"/>
      <c r="D18" s="248"/>
      <c r="E18" s="248"/>
      <c r="F18" s="248"/>
      <c r="G18" s="248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117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74">
        <v>4</v>
      </c>
      <c r="B19" s="175" t="s">
        <v>128</v>
      </c>
      <c r="C19" s="183" t="s">
        <v>129</v>
      </c>
      <c r="D19" s="176" t="s">
        <v>120</v>
      </c>
      <c r="E19" s="177">
        <v>1545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7.6000000000000004E-4</v>
      </c>
      <c r="O19" s="177">
        <f>ROUND(E19*N19,2)</f>
        <v>1.17</v>
      </c>
      <c r="P19" s="177">
        <v>0</v>
      </c>
      <c r="Q19" s="177">
        <f>ROUND(E19*P19,2)</f>
        <v>0</v>
      </c>
      <c r="R19" s="179" t="s">
        <v>111</v>
      </c>
      <c r="S19" s="179" t="s">
        <v>112</v>
      </c>
      <c r="T19" s="180" t="s">
        <v>113</v>
      </c>
      <c r="U19" s="162">
        <v>0.19</v>
      </c>
      <c r="V19" s="162">
        <f>ROUND(E19*U19,2)</f>
        <v>293.55</v>
      </c>
      <c r="W19" s="162"/>
      <c r="X19" s="162" t="s">
        <v>114</v>
      </c>
      <c r="Y19" s="162" t="s">
        <v>115</v>
      </c>
      <c r="Z19" s="151"/>
      <c r="AA19" s="151"/>
      <c r="AB19" s="151"/>
      <c r="AC19" s="151"/>
      <c r="AD19" s="151"/>
      <c r="AE19" s="151"/>
      <c r="AF19" s="151"/>
      <c r="AG19" s="151" t="s">
        <v>116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>
      <c r="A20" s="158"/>
      <c r="B20" s="159"/>
      <c r="C20" s="251" t="s">
        <v>121</v>
      </c>
      <c r="D20" s="252"/>
      <c r="E20" s="252"/>
      <c r="F20" s="252"/>
      <c r="G20" s="25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>
      <c r="A21" s="158"/>
      <c r="B21" s="159"/>
      <c r="C21" s="184" t="s">
        <v>130</v>
      </c>
      <c r="D21" s="164"/>
      <c r="E21" s="165">
        <v>1545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124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>
      <c r="A22" s="158"/>
      <c r="B22" s="159"/>
      <c r="C22" s="247"/>
      <c r="D22" s="248"/>
      <c r="E22" s="248"/>
      <c r="F22" s="248"/>
      <c r="G22" s="248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117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4">
        <v>5</v>
      </c>
      <c r="B23" s="175" t="s">
        <v>131</v>
      </c>
      <c r="C23" s="183" t="s">
        <v>132</v>
      </c>
      <c r="D23" s="176" t="s">
        <v>120</v>
      </c>
      <c r="E23" s="177">
        <v>193.4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4.2999999999999999E-4</v>
      </c>
      <c r="O23" s="177">
        <f>ROUND(E23*N23,2)</f>
        <v>0.08</v>
      </c>
      <c r="P23" s="177">
        <v>0</v>
      </c>
      <c r="Q23" s="177">
        <f>ROUND(E23*P23,2)</f>
        <v>0</v>
      </c>
      <c r="R23" s="179" t="s">
        <v>111</v>
      </c>
      <c r="S23" s="179" t="s">
        <v>112</v>
      </c>
      <c r="T23" s="180" t="s">
        <v>113</v>
      </c>
      <c r="U23" s="162">
        <v>0.19</v>
      </c>
      <c r="V23" s="162">
        <f>ROUND(E23*U23,2)</f>
        <v>36.75</v>
      </c>
      <c r="W23" s="162"/>
      <c r="X23" s="162" t="s">
        <v>114</v>
      </c>
      <c r="Y23" s="162" t="s">
        <v>115</v>
      </c>
      <c r="Z23" s="151"/>
      <c r="AA23" s="151"/>
      <c r="AB23" s="151"/>
      <c r="AC23" s="151"/>
      <c r="AD23" s="151"/>
      <c r="AE23" s="151"/>
      <c r="AF23" s="151"/>
      <c r="AG23" s="151" t="s">
        <v>116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>
      <c r="A24" s="158"/>
      <c r="B24" s="159"/>
      <c r="C24" s="251" t="s">
        <v>121</v>
      </c>
      <c r="D24" s="252"/>
      <c r="E24" s="252"/>
      <c r="F24" s="252"/>
      <c r="G24" s="25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>
      <c r="A25" s="158"/>
      <c r="B25" s="159"/>
      <c r="C25" s="184" t="s">
        <v>133</v>
      </c>
      <c r="D25" s="164"/>
      <c r="E25" s="165">
        <v>193.4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124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>
      <c r="A26" s="158"/>
      <c r="B26" s="159"/>
      <c r="C26" s="247"/>
      <c r="D26" s="248"/>
      <c r="E26" s="248"/>
      <c r="F26" s="248"/>
      <c r="G26" s="248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117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4">
        <v>6</v>
      </c>
      <c r="B27" s="175" t="s">
        <v>134</v>
      </c>
      <c r="C27" s="183" t="s">
        <v>135</v>
      </c>
      <c r="D27" s="176" t="s">
        <v>136</v>
      </c>
      <c r="E27" s="177">
        <v>357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2.0500000000000002E-3</v>
      </c>
      <c r="O27" s="177">
        <f>ROUND(E27*N27,2)</f>
        <v>0.73</v>
      </c>
      <c r="P27" s="177">
        <v>0</v>
      </c>
      <c r="Q27" s="177">
        <f>ROUND(E27*P27,2)</f>
        <v>0</v>
      </c>
      <c r="R27" s="179" t="s">
        <v>111</v>
      </c>
      <c r="S27" s="179" t="s">
        <v>112</v>
      </c>
      <c r="T27" s="180" t="s">
        <v>113</v>
      </c>
      <c r="U27" s="162">
        <v>0.7</v>
      </c>
      <c r="V27" s="162">
        <f>ROUND(E27*U27,2)</f>
        <v>249.9</v>
      </c>
      <c r="W27" s="162"/>
      <c r="X27" s="162" t="s">
        <v>114</v>
      </c>
      <c r="Y27" s="162" t="s">
        <v>115</v>
      </c>
      <c r="Z27" s="151"/>
      <c r="AA27" s="151"/>
      <c r="AB27" s="151"/>
      <c r="AC27" s="151"/>
      <c r="AD27" s="151"/>
      <c r="AE27" s="151"/>
      <c r="AF27" s="151"/>
      <c r="AG27" s="151" t="s">
        <v>116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>
      <c r="A28" s="158"/>
      <c r="B28" s="159"/>
      <c r="C28" s="251" t="s">
        <v>121</v>
      </c>
      <c r="D28" s="252"/>
      <c r="E28" s="252"/>
      <c r="F28" s="252"/>
      <c r="G28" s="25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>
      <c r="A29" s="158"/>
      <c r="B29" s="159"/>
      <c r="C29" s="247"/>
      <c r="D29" s="248"/>
      <c r="E29" s="248"/>
      <c r="F29" s="248"/>
      <c r="G29" s="248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117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74">
        <v>7</v>
      </c>
      <c r="B30" s="175" t="s">
        <v>137</v>
      </c>
      <c r="C30" s="183" t="s">
        <v>138</v>
      </c>
      <c r="D30" s="176" t="s">
        <v>136</v>
      </c>
      <c r="E30" s="177">
        <v>150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5.0000000000000002E-5</v>
      </c>
      <c r="O30" s="177">
        <f>ROUND(E30*N30,2)</f>
        <v>0.01</v>
      </c>
      <c r="P30" s="177">
        <v>0</v>
      </c>
      <c r="Q30" s="177">
        <f>ROUND(E30*P30,2)</f>
        <v>0</v>
      </c>
      <c r="R30" s="179" t="s">
        <v>111</v>
      </c>
      <c r="S30" s="179" t="s">
        <v>112</v>
      </c>
      <c r="T30" s="180" t="s">
        <v>113</v>
      </c>
      <c r="U30" s="162">
        <v>0.13</v>
      </c>
      <c r="V30" s="162">
        <f>ROUND(E30*U30,2)</f>
        <v>19.5</v>
      </c>
      <c r="W30" s="162"/>
      <c r="X30" s="162" t="s">
        <v>114</v>
      </c>
      <c r="Y30" s="162" t="s">
        <v>115</v>
      </c>
      <c r="Z30" s="151"/>
      <c r="AA30" s="151"/>
      <c r="AB30" s="151"/>
      <c r="AC30" s="151"/>
      <c r="AD30" s="151"/>
      <c r="AE30" s="151"/>
      <c r="AF30" s="151"/>
      <c r="AG30" s="151" t="s">
        <v>116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>
      <c r="A31" s="158"/>
      <c r="B31" s="159"/>
      <c r="C31" s="251" t="s">
        <v>121</v>
      </c>
      <c r="D31" s="252"/>
      <c r="E31" s="252"/>
      <c r="F31" s="252"/>
      <c r="G31" s="25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>
      <c r="A32" s="158"/>
      <c r="B32" s="159"/>
      <c r="C32" s="184" t="s">
        <v>139</v>
      </c>
      <c r="D32" s="164"/>
      <c r="E32" s="165">
        <v>150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>
      <c r="A33" s="158"/>
      <c r="B33" s="159"/>
      <c r="C33" s="247"/>
      <c r="D33" s="248"/>
      <c r="E33" s="248"/>
      <c r="F33" s="248"/>
      <c r="G33" s="248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117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4">
        <v>8</v>
      </c>
      <c r="B34" s="175" t="s">
        <v>140</v>
      </c>
      <c r="C34" s="183" t="s">
        <v>141</v>
      </c>
      <c r="D34" s="176" t="s">
        <v>136</v>
      </c>
      <c r="E34" s="177">
        <v>148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5.0000000000000002E-5</v>
      </c>
      <c r="O34" s="177">
        <f>ROUND(E34*N34,2)</f>
        <v>0.01</v>
      </c>
      <c r="P34" s="177">
        <v>0</v>
      </c>
      <c r="Q34" s="177">
        <f>ROUND(E34*P34,2)</f>
        <v>0</v>
      </c>
      <c r="R34" s="179" t="s">
        <v>111</v>
      </c>
      <c r="S34" s="179" t="s">
        <v>112</v>
      </c>
      <c r="T34" s="180" t="s">
        <v>113</v>
      </c>
      <c r="U34" s="162">
        <v>0.13</v>
      </c>
      <c r="V34" s="162">
        <f>ROUND(E34*U34,2)</f>
        <v>19.239999999999998</v>
      </c>
      <c r="W34" s="162"/>
      <c r="X34" s="162" t="s">
        <v>114</v>
      </c>
      <c r="Y34" s="162" t="s">
        <v>115</v>
      </c>
      <c r="Z34" s="151"/>
      <c r="AA34" s="151"/>
      <c r="AB34" s="151"/>
      <c r="AC34" s="151"/>
      <c r="AD34" s="151"/>
      <c r="AE34" s="151"/>
      <c r="AF34" s="151"/>
      <c r="AG34" s="151" t="s">
        <v>116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>
      <c r="A35" s="158"/>
      <c r="B35" s="159"/>
      <c r="C35" s="251" t="s">
        <v>121</v>
      </c>
      <c r="D35" s="252"/>
      <c r="E35" s="252"/>
      <c r="F35" s="252"/>
      <c r="G35" s="25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>
      <c r="A36" s="158"/>
      <c r="B36" s="159"/>
      <c r="C36" s="184" t="s">
        <v>142</v>
      </c>
      <c r="D36" s="164"/>
      <c r="E36" s="165">
        <v>148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>
      <c r="A37" s="158"/>
      <c r="B37" s="159"/>
      <c r="C37" s="247"/>
      <c r="D37" s="248"/>
      <c r="E37" s="248"/>
      <c r="F37" s="248"/>
      <c r="G37" s="248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117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4">
        <v>9</v>
      </c>
      <c r="B38" s="175" t="s">
        <v>143</v>
      </c>
      <c r="C38" s="183" t="s">
        <v>144</v>
      </c>
      <c r="D38" s="176" t="s">
        <v>110</v>
      </c>
      <c r="E38" s="177">
        <v>4709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111</v>
      </c>
      <c r="S38" s="179" t="s">
        <v>112</v>
      </c>
      <c r="T38" s="180" t="s">
        <v>113</v>
      </c>
      <c r="U38" s="162">
        <v>0.1</v>
      </c>
      <c r="V38" s="162">
        <f>ROUND(E38*U38,2)</f>
        <v>470.9</v>
      </c>
      <c r="W38" s="162"/>
      <c r="X38" s="162" t="s">
        <v>114</v>
      </c>
      <c r="Y38" s="162" t="s">
        <v>115</v>
      </c>
      <c r="Z38" s="151"/>
      <c r="AA38" s="151"/>
      <c r="AB38" s="151"/>
      <c r="AC38" s="151"/>
      <c r="AD38" s="151"/>
      <c r="AE38" s="151"/>
      <c r="AF38" s="151"/>
      <c r="AG38" s="151" t="s">
        <v>116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>
      <c r="A39" s="158"/>
      <c r="B39" s="159"/>
      <c r="C39" s="245"/>
      <c r="D39" s="246"/>
      <c r="E39" s="246"/>
      <c r="F39" s="246"/>
      <c r="G39" s="246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117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4">
        <v>10</v>
      </c>
      <c r="B40" s="175" t="s">
        <v>145</v>
      </c>
      <c r="C40" s="183" t="s">
        <v>146</v>
      </c>
      <c r="D40" s="176" t="s">
        <v>110</v>
      </c>
      <c r="E40" s="177">
        <v>860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7.6999999999999996E-4</v>
      </c>
      <c r="O40" s="177">
        <f>ROUND(E40*N40,2)</f>
        <v>0.66</v>
      </c>
      <c r="P40" s="177">
        <v>0</v>
      </c>
      <c r="Q40" s="177">
        <f>ROUND(E40*P40,2)</f>
        <v>0</v>
      </c>
      <c r="R40" s="179" t="s">
        <v>111</v>
      </c>
      <c r="S40" s="179" t="s">
        <v>112</v>
      </c>
      <c r="T40" s="180" t="s">
        <v>113</v>
      </c>
      <c r="U40" s="162">
        <v>0.22600000000000001</v>
      </c>
      <c r="V40" s="162">
        <f>ROUND(E40*U40,2)</f>
        <v>194.36</v>
      </c>
      <c r="W40" s="162"/>
      <c r="X40" s="162" t="s">
        <v>114</v>
      </c>
      <c r="Y40" s="162" t="s">
        <v>115</v>
      </c>
      <c r="Z40" s="151"/>
      <c r="AA40" s="151"/>
      <c r="AB40" s="151"/>
      <c r="AC40" s="151"/>
      <c r="AD40" s="151"/>
      <c r="AE40" s="151"/>
      <c r="AF40" s="151"/>
      <c r="AG40" s="151" t="s">
        <v>116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>
      <c r="A41" s="158"/>
      <c r="B41" s="159"/>
      <c r="C41" s="251" t="s">
        <v>147</v>
      </c>
      <c r="D41" s="252"/>
      <c r="E41" s="252"/>
      <c r="F41" s="252"/>
      <c r="G41" s="25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>
      <c r="A42" s="158"/>
      <c r="B42" s="159"/>
      <c r="C42" s="247"/>
      <c r="D42" s="248"/>
      <c r="E42" s="248"/>
      <c r="F42" s="248"/>
      <c r="G42" s="248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117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4">
        <v>11</v>
      </c>
      <c r="B43" s="175" t="s">
        <v>148</v>
      </c>
      <c r="C43" s="183" t="s">
        <v>149</v>
      </c>
      <c r="D43" s="176" t="s">
        <v>120</v>
      </c>
      <c r="E43" s="177">
        <v>89.78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1.8400000000000001E-3</v>
      </c>
      <c r="O43" s="177">
        <f>ROUND(E43*N43,2)</f>
        <v>0.17</v>
      </c>
      <c r="P43" s="177">
        <v>0</v>
      </c>
      <c r="Q43" s="177">
        <f>ROUND(E43*P43,2)</f>
        <v>0</v>
      </c>
      <c r="R43" s="179"/>
      <c r="S43" s="179" t="s">
        <v>150</v>
      </c>
      <c r="T43" s="180" t="s">
        <v>151</v>
      </c>
      <c r="U43" s="162">
        <v>0.25</v>
      </c>
      <c r="V43" s="162">
        <f>ROUND(E43*U43,2)</f>
        <v>22.45</v>
      </c>
      <c r="W43" s="162"/>
      <c r="X43" s="162" t="s">
        <v>114</v>
      </c>
      <c r="Y43" s="162" t="s">
        <v>115</v>
      </c>
      <c r="Z43" s="151"/>
      <c r="AA43" s="151"/>
      <c r="AB43" s="151"/>
      <c r="AC43" s="151"/>
      <c r="AD43" s="151"/>
      <c r="AE43" s="151"/>
      <c r="AF43" s="151"/>
      <c r="AG43" s="151" t="s">
        <v>116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>
      <c r="A44" s="158"/>
      <c r="B44" s="159"/>
      <c r="C44" s="184" t="s">
        <v>152</v>
      </c>
      <c r="D44" s="164"/>
      <c r="E44" s="165">
        <v>89.78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124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>
      <c r="A45" s="158"/>
      <c r="B45" s="159"/>
      <c r="C45" s="247"/>
      <c r="D45" s="248"/>
      <c r="E45" s="248"/>
      <c r="F45" s="248"/>
      <c r="G45" s="248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117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4">
        <v>12</v>
      </c>
      <c r="B46" s="175" t="s">
        <v>153</v>
      </c>
      <c r="C46" s="183" t="s">
        <v>154</v>
      </c>
      <c r="D46" s="176" t="s">
        <v>120</v>
      </c>
      <c r="E46" s="177">
        <v>25.85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1.8400000000000001E-3</v>
      </c>
      <c r="O46" s="177">
        <f>ROUND(E46*N46,2)</f>
        <v>0.05</v>
      </c>
      <c r="P46" s="177">
        <v>0</v>
      </c>
      <c r="Q46" s="177">
        <f>ROUND(E46*P46,2)</f>
        <v>0</v>
      </c>
      <c r="R46" s="179"/>
      <c r="S46" s="179" t="s">
        <v>150</v>
      </c>
      <c r="T46" s="180" t="s">
        <v>151</v>
      </c>
      <c r="U46" s="162">
        <v>0.25</v>
      </c>
      <c r="V46" s="162">
        <f>ROUND(E46*U46,2)</f>
        <v>6.46</v>
      </c>
      <c r="W46" s="162"/>
      <c r="X46" s="162" t="s">
        <v>114</v>
      </c>
      <c r="Y46" s="162" t="s">
        <v>115</v>
      </c>
      <c r="Z46" s="151"/>
      <c r="AA46" s="151"/>
      <c r="AB46" s="151"/>
      <c r="AC46" s="151"/>
      <c r="AD46" s="151"/>
      <c r="AE46" s="151"/>
      <c r="AF46" s="151"/>
      <c r="AG46" s="151" t="s">
        <v>116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>
      <c r="A47" s="158"/>
      <c r="B47" s="159"/>
      <c r="C47" s="184" t="s">
        <v>155</v>
      </c>
      <c r="D47" s="164"/>
      <c r="E47" s="165">
        <v>25.85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>
      <c r="A48" s="158"/>
      <c r="B48" s="159"/>
      <c r="C48" s="247"/>
      <c r="D48" s="248"/>
      <c r="E48" s="248"/>
      <c r="F48" s="248"/>
      <c r="G48" s="248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117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4">
        <v>13</v>
      </c>
      <c r="B49" s="175" t="s">
        <v>156</v>
      </c>
      <c r="C49" s="183" t="s">
        <v>157</v>
      </c>
      <c r="D49" s="176" t="s">
        <v>120</v>
      </c>
      <c r="E49" s="177">
        <v>273.3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1.8400000000000001E-3</v>
      </c>
      <c r="O49" s="177">
        <f>ROUND(E49*N49,2)</f>
        <v>0.5</v>
      </c>
      <c r="P49" s="177">
        <v>0</v>
      </c>
      <c r="Q49" s="177">
        <f>ROUND(E49*P49,2)</f>
        <v>0</v>
      </c>
      <c r="R49" s="179"/>
      <c r="S49" s="179" t="s">
        <v>150</v>
      </c>
      <c r="T49" s="180" t="s">
        <v>151</v>
      </c>
      <c r="U49" s="162">
        <v>0.25</v>
      </c>
      <c r="V49" s="162">
        <f>ROUND(E49*U49,2)</f>
        <v>68.33</v>
      </c>
      <c r="W49" s="162"/>
      <c r="X49" s="162" t="s">
        <v>114</v>
      </c>
      <c r="Y49" s="162" t="s">
        <v>115</v>
      </c>
      <c r="Z49" s="151"/>
      <c r="AA49" s="151"/>
      <c r="AB49" s="151"/>
      <c r="AC49" s="151"/>
      <c r="AD49" s="151"/>
      <c r="AE49" s="151"/>
      <c r="AF49" s="151"/>
      <c r="AG49" s="151" t="s">
        <v>116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>
      <c r="A50" s="158"/>
      <c r="B50" s="159"/>
      <c r="C50" s="184" t="s">
        <v>158</v>
      </c>
      <c r="D50" s="164"/>
      <c r="E50" s="165">
        <v>273.3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124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>
      <c r="A51" s="158"/>
      <c r="B51" s="159"/>
      <c r="C51" s="247"/>
      <c r="D51" s="248"/>
      <c r="E51" s="248"/>
      <c r="F51" s="248"/>
      <c r="G51" s="248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117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4">
        <v>14</v>
      </c>
      <c r="B52" s="175" t="s">
        <v>159</v>
      </c>
      <c r="C52" s="183" t="s">
        <v>160</v>
      </c>
      <c r="D52" s="176" t="s">
        <v>120</v>
      </c>
      <c r="E52" s="177">
        <v>254.7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1.8400000000000001E-3</v>
      </c>
      <c r="O52" s="177">
        <f>ROUND(E52*N52,2)</f>
        <v>0.47</v>
      </c>
      <c r="P52" s="177">
        <v>0</v>
      </c>
      <c r="Q52" s="177">
        <f>ROUND(E52*P52,2)</f>
        <v>0</v>
      </c>
      <c r="R52" s="179"/>
      <c r="S52" s="179" t="s">
        <v>150</v>
      </c>
      <c r="T52" s="180" t="s">
        <v>151</v>
      </c>
      <c r="U52" s="162">
        <v>0.25</v>
      </c>
      <c r="V52" s="162">
        <f>ROUND(E52*U52,2)</f>
        <v>63.68</v>
      </c>
      <c r="W52" s="162"/>
      <c r="X52" s="162" t="s">
        <v>114</v>
      </c>
      <c r="Y52" s="162" t="s">
        <v>115</v>
      </c>
      <c r="Z52" s="151"/>
      <c r="AA52" s="151"/>
      <c r="AB52" s="151"/>
      <c r="AC52" s="151"/>
      <c r="AD52" s="151"/>
      <c r="AE52" s="151"/>
      <c r="AF52" s="151"/>
      <c r="AG52" s="151" t="s">
        <v>116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>
      <c r="A53" s="158"/>
      <c r="B53" s="159"/>
      <c r="C53" s="184" t="s">
        <v>161</v>
      </c>
      <c r="D53" s="164"/>
      <c r="E53" s="165">
        <v>254.7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>
      <c r="A54" s="158"/>
      <c r="B54" s="159"/>
      <c r="C54" s="247"/>
      <c r="D54" s="248"/>
      <c r="E54" s="248"/>
      <c r="F54" s="248"/>
      <c r="G54" s="248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117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4">
        <v>15</v>
      </c>
      <c r="B55" s="175" t="s">
        <v>162</v>
      </c>
      <c r="C55" s="183" t="s">
        <v>163</v>
      </c>
      <c r="D55" s="176" t="s">
        <v>120</v>
      </c>
      <c r="E55" s="177">
        <v>22.81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1.8400000000000001E-3</v>
      </c>
      <c r="O55" s="177">
        <f>ROUND(E55*N55,2)</f>
        <v>0.04</v>
      </c>
      <c r="P55" s="177">
        <v>0</v>
      </c>
      <c r="Q55" s="177">
        <f>ROUND(E55*P55,2)</f>
        <v>0</v>
      </c>
      <c r="R55" s="179"/>
      <c r="S55" s="179" t="s">
        <v>150</v>
      </c>
      <c r="T55" s="180" t="s">
        <v>151</v>
      </c>
      <c r="U55" s="162">
        <v>0.25</v>
      </c>
      <c r="V55" s="162">
        <f>ROUND(E55*U55,2)</f>
        <v>5.7</v>
      </c>
      <c r="W55" s="162"/>
      <c r="X55" s="162" t="s">
        <v>114</v>
      </c>
      <c r="Y55" s="162" t="s">
        <v>115</v>
      </c>
      <c r="Z55" s="151"/>
      <c r="AA55" s="151"/>
      <c r="AB55" s="151"/>
      <c r="AC55" s="151"/>
      <c r="AD55" s="151"/>
      <c r="AE55" s="151"/>
      <c r="AF55" s="151"/>
      <c r="AG55" s="151" t="s">
        <v>116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>
      <c r="A56" s="158"/>
      <c r="B56" s="159"/>
      <c r="C56" s="184" t="s">
        <v>164</v>
      </c>
      <c r="D56" s="164"/>
      <c r="E56" s="165">
        <v>22.81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124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>
      <c r="A57" s="158"/>
      <c r="B57" s="159"/>
      <c r="C57" s="247"/>
      <c r="D57" s="248"/>
      <c r="E57" s="248"/>
      <c r="F57" s="248"/>
      <c r="G57" s="248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117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4">
        <v>16</v>
      </c>
      <c r="B58" s="175" t="s">
        <v>165</v>
      </c>
      <c r="C58" s="183" t="s">
        <v>166</v>
      </c>
      <c r="D58" s="176" t="s">
        <v>110</v>
      </c>
      <c r="E58" s="177">
        <v>190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150</v>
      </c>
      <c r="T58" s="180" t="s">
        <v>151</v>
      </c>
      <c r="U58" s="162">
        <v>0</v>
      </c>
      <c r="V58" s="162">
        <f>ROUND(E58*U58,2)</f>
        <v>0</v>
      </c>
      <c r="W58" s="162"/>
      <c r="X58" s="162" t="s">
        <v>167</v>
      </c>
      <c r="Y58" s="162" t="s">
        <v>115</v>
      </c>
      <c r="Z58" s="151"/>
      <c r="AA58" s="151"/>
      <c r="AB58" s="151"/>
      <c r="AC58" s="151"/>
      <c r="AD58" s="151"/>
      <c r="AE58" s="151"/>
      <c r="AF58" s="151"/>
      <c r="AG58" s="151" t="s">
        <v>168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>
      <c r="A59" s="158"/>
      <c r="B59" s="159"/>
      <c r="C59" s="245"/>
      <c r="D59" s="246"/>
      <c r="E59" s="246"/>
      <c r="F59" s="246"/>
      <c r="G59" s="246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117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4">
        <v>17</v>
      </c>
      <c r="B60" s="175" t="s">
        <v>169</v>
      </c>
      <c r="C60" s="183" t="s">
        <v>170</v>
      </c>
      <c r="D60" s="176" t="s">
        <v>110</v>
      </c>
      <c r="E60" s="177">
        <v>963.2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2.5799999999999998E-3</v>
      </c>
      <c r="O60" s="177">
        <f>ROUND(E60*N60,2)</f>
        <v>2.4900000000000002</v>
      </c>
      <c r="P60" s="177">
        <v>0</v>
      </c>
      <c r="Q60" s="177">
        <f>ROUND(E60*P60,2)</f>
        <v>0</v>
      </c>
      <c r="R60" s="179"/>
      <c r="S60" s="179" t="s">
        <v>150</v>
      </c>
      <c r="T60" s="180" t="s">
        <v>151</v>
      </c>
      <c r="U60" s="162">
        <v>0</v>
      </c>
      <c r="V60" s="162">
        <f>ROUND(E60*U60,2)</f>
        <v>0</v>
      </c>
      <c r="W60" s="162"/>
      <c r="X60" s="162" t="s">
        <v>171</v>
      </c>
      <c r="Y60" s="162" t="s">
        <v>115</v>
      </c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>
      <c r="A61" s="158"/>
      <c r="B61" s="159"/>
      <c r="C61" s="184" t="s">
        <v>173</v>
      </c>
      <c r="D61" s="164"/>
      <c r="E61" s="165">
        <v>963.2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124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>
      <c r="A62" s="158"/>
      <c r="B62" s="159"/>
      <c r="C62" s="247"/>
      <c r="D62" s="248"/>
      <c r="E62" s="248"/>
      <c r="F62" s="248"/>
      <c r="G62" s="248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117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4">
        <v>18</v>
      </c>
      <c r="B63" s="175" t="s">
        <v>174</v>
      </c>
      <c r="C63" s="183" t="s">
        <v>175</v>
      </c>
      <c r="D63" s="176" t="s">
        <v>110</v>
      </c>
      <c r="E63" s="177">
        <v>4310.88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2.15E-3</v>
      </c>
      <c r="O63" s="177">
        <f>ROUND(E63*N63,2)</f>
        <v>9.27</v>
      </c>
      <c r="P63" s="177">
        <v>0</v>
      </c>
      <c r="Q63" s="177">
        <f>ROUND(E63*P63,2)</f>
        <v>0</v>
      </c>
      <c r="R63" s="179" t="s">
        <v>176</v>
      </c>
      <c r="S63" s="179" t="s">
        <v>112</v>
      </c>
      <c r="T63" s="180" t="s">
        <v>113</v>
      </c>
      <c r="U63" s="162">
        <v>0</v>
      </c>
      <c r="V63" s="162">
        <f>ROUND(E63*U63,2)</f>
        <v>0</v>
      </c>
      <c r="W63" s="162"/>
      <c r="X63" s="162" t="s">
        <v>171</v>
      </c>
      <c r="Y63" s="162" t="s">
        <v>115</v>
      </c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>
      <c r="A64" s="158"/>
      <c r="B64" s="159"/>
      <c r="C64" s="184" t="s">
        <v>177</v>
      </c>
      <c r="D64" s="164"/>
      <c r="E64" s="165">
        <v>4310.88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>
      <c r="A65" s="158"/>
      <c r="B65" s="159"/>
      <c r="C65" s="247"/>
      <c r="D65" s="248"/>
      <c r="E65" s="248"/>
      <c r="F65" s="248"/>
      <c r="G65" s="248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117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>
      <c r="A66" s="174">
        <v>19</v>
      </c>
      <c r="B66" s="175" t="s">
        <v>178</v>
      </c>
      <c r="C66" s="183" t="s">
        <v>179</v>
      </c>
      <c r="D66" s="176" t="s">
        <v>110</v>
      </c>
      <c r="E66" s="177">
        <v>4944.45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2.9999999999999997E-4</v>
      </c>
      <c r="O66" s="177">
        <f>ROUND(E66*N66,2)</f>
        <v>1.48</v>
      </c>
      <c r="P66" s="177">
        <v>0</v>
      </c>
      <c r="Q66" s="177">
        <f>ROUND(E66*P66,2)</f>
        <v>0</v>
      </c>
      <c r="R66" s="179" t="s">
        <v>176</v>
      </c>
      <c r="S66" s="179" t="s">
        <v>112</v>
      </c>
      <c r="T66" s="180" t="s">
        <v>113</v>
      </c>
      <c r="U66" s="162">
        <v>0</v>
      </c>
      <c r="V66" s="162">
        <f>ROUND(E66*U66,2)</f>
        <v>0</v>
      </c>
      <c r="W66" s="162"/>
      <c r="X66" s="162" t="s">
        <v>171</v>
      </c>
      <c r="Y66" s="162" t="s">
        <v>115</v>
      </c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>
      <c r="A67" s="158"/>
      <c r="B67" s="159"/>
      <c r="C67" s="184" t="s">
        <v>180</v>
      </c>
      <c r="D67" s="164"/>
      <c r="E67" s="165">
        <v>4944.45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124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>
      <c r="A68" s="158"/>
      <c r="B68" s="159"/>
      <c r="C68" s="247"/>
      <c r="D68" s="248"/>
      <c r="E68" s="248"/>
      <c r="F68" s="248"/>
      <c r="G68" s="248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117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4">
        <v>20</v>
      </c>
      <c r="B69" s="175" t="s">
        <v>181</v>
      </c>
      <c r="C69" s="183" t="s">
        <v>182</v>
      </c>
      <c r="D69" s="176" t="s">
        <v>183</v>
      </c>
      <c r="E69" s="177">
        <v>18.144169999999999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 t="s">
        <v>111</v>
      </c>
      <c r="S69" s="179" t="s">
        <v>112</v>
      </c>
      <c r="T69" s="180" t="s">
        <v>113</v>
      </c>
      <c r="U69" s="162">
        <v>1.6850000000000001</v>
      </c>
      <c r="V69" s="162">
        <f>ROUND(E69*U69,2)</f>
        <v>30.57</v>
      </c>
      <c r="W69" s="162"/>
      <c r="X69" s="162" t="s">
        <v>184</v>
      </c>
      <c r="Y69" s="162" t="s">
        <v>115</v>
      </c>
      <c r="Z69" s="151"/>
      <c r="AA69" s="151"/>
      <c r="AB69" s="151"/>
      <c r="AC69" s="151"/>
      <c r="AD69" s="151"/>
      <c r="AE69" s="151"/>
      <c r="AF69" s="151"/>
      <c r="AG69" s="151" t="s">
        <v>185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>
      <c r="A70" s="158"/>
      <c r="B70" s="159"/>
      <c r="C70" s="251" t="s">
        <v>186</v>
      </c>
      <c r="D70" s="252"/>
      <c r="E70" s="252"/>
      <c r="F70" s="252"/>
      <c r="G70" s="25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>
      <c r="A71" s="158"/>
      <c r="B71" s="159"/>
      <c r="C71" s="247"/>
      <c r="D71" s="248"/>
      <c r="E71" s="248"/>
      <c r="F71" s="248"/>
      <c r="G71" s="248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117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>
      <c r="A72" s="167" t="s">
        <v>106</v>
      </c>
      <c r="B72" s="168" t="s">
        <v>61</v>
      </c>
      <c r="C72" s="182" t="s">
        <v>62</v>
      </c>
      <c r="D72" s="169"/>
      <c r="E72" s="170"/>
      <c r="F72" s="171"/>
      <c r="G72" s="171">
        <f>SUMIF(AG73:AG105,"&lt;&gt;NOR",G73:G105)</f>
        <v>0</v>
      </c>
      <c r="H72" s="171"/>
      <c r="I72" s="171">
        <f>SUM(I73:I105)</f>
        <v>0</v>
      </c>
      <c r="J72" s="171"/>
      <c r="K72" s="171">
        <f>SUM(K73:K105)</f>
        <v>0</v>
      </c>
      <c r="L72" s="171"/>
      <c r="M72" s="171">
        <f>SUM(M73:M105)</f>
        <v>0</v>
      </c>
      <c r="N72" s="170"/>
      <c r="O72" s="170">
        <f>SUM(O73:O105)</f>
        <v>49.68</v>
      </c>
      <c r="P72" s="170"/>
      <c r="Q72" s="170">
        <f>SUM(Q73:Q105)</f>
        <v>0</v>
      </c>
      <c r="R72" s="171"/>
      <c r="S72" s="171"/>
      <c r="T72" s="172"/>
      <c r="U72" s="166"/>
      <c r="V72" s="166">
        <f>SUM(V73:V105)</f>
        <v>798.03</v>
      </c>
      <c r="W72" s="166"/>
      <c r="X72" s="166"/>
      <c r="Y72" s="166"/>
      <c r="AG72" t="s">
        <v>107</v>
      </c>
    </row>
    <row r="73" spans="1:60" outlineLevel="1">
      <c r="A73" s="174">
        <v>21</v>
      </c>
      <c r="B73" s="175" t="s">
        <v>187</v>
      </c>
      <c r="C73" s="183" t="s">
        <v>188</v>
      </c>
      <c r="D73" s="176" t="s">
        <v>110</v>
      </c>
      <c r="E73" s="177">
        <v>6335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6.0000000000000002E-5</v>
      </c>
      <c r="O73" s="177">
        <f>ROUND(E73*N73,2)</f>
        <v>0.38</v>
      </c>
      <c r="P73" s="177">
        <v>0</v>
      </c>
      <c r="Q73" s="177">
        <f>ROUND(E73*P73,2)</f>
        <v>0</v>
      </c>
      <c r="R73" s="179" t="s">
        <v>189</v>
      </c>
      <c r="S73" s="179" t="s">
        <v>112</v>
      </c>
      <c r="T73" s="180" t="s">
        <v>113</v>
      </c>
      <c r="U73" s="162">
        <v>0.09</v>
      </c>
      <c r="V73" s="162">
        <f>ROUND(E73*U73,2)</f>
        <v>570.15</v>
      </c>
      <c r="W73" s="162"/>
      <c r="X73" s="162" t="s">
        <v>114</v>
      </c>
      <c r="Y73" s="162" t="s">
        <v>115</v>
      </c>
      <c r="Z73" s="151"/>
      <c r="AA73" s="151"/>
      <c r="AB73" s="151"/>
      <c r="AC73" s="151"/>
      <c r="AD73" s="151"/>
      <c r="AE73" s="151"/>
      <c r="AF73" s="151"/>
      <c r="AG73" s="151" t="s">
        <v>116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>
      <c r="A74" s="158"/>
      <c r="B74" s="159"/>
      <c r="C74" s="184" t="s">
        <v>190</v>
      </c>
      <c r="D74" s="164"/>
      <c r="E74" s="165">
        <v>3105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124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>
      <c r="A75" s="158"/>
      <c r="B75" s="159"/>
      <c r="C75" s="184" t="s">
        <v>191</v>
      </c>
      <c r="D75" s="164"/>
      <c r="E75" s="165">
        <v>3230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124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>
      <c r="A76" s="158"/>
      <c r="B76" s="159"/>
      <c r="C76" s="247"/>
      <c r="D76" s="248"/>
      <c r="E76" s="248"/>
      <c r="F76" s="248"/>
      <c r="G76" s="248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117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4">
        <v>22</v>
      </c>
      <c r="B77" s="175" t="s">
        <v>192</v>
      </c>
      <c r="C77" s="183" t="s">
        <v>193</v>
      </c>
      <c r="D77" s="176" t="s">
        <v>110</v>
      </c>
      <c r="E77" s="177">
        <v>1085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1.6000000000000001E-4</v>
      </c>
      <c r="O77" s="177">
        <f>ROUND(E77*N77,2)</f>
        <v>0.17</v>
      </c>
      <c r="P77" s="177">
        <v>0</v>
      </c>
      <c r="Q77" s="177">
        <f>ROUND(E77*P77,2)</f>
        <v>0</v>
      </c>
      <c r="R77" s="179" t="s">
        <v>189</v>
      </c>
      <c r="S77" s="179" t="s">
        <v>112</v>
      </c>
      <c r="T77" s="180" t="s">
        <v>113</v>
      </c>
      <c r="U77" s="162">
        <v>0.12</v>
      </c>
      <c r="V77" s="162">
        <f>ROUND(E77*U77,2)</f>
        <v>130.19999999999999</v>
      </c>
      <c r="W77" s="162"/>
      <c r="X77" s="162" t="s">
        <v>114</v>
      </c>
      <c r="Y77" s="162" t="s">
        <v>115</v>
      </c>
      <c r="Z77" s="151"/>
      <c r="AA77" s="151"/>
      <c r="AB77" s="151"/>
      <c r="AC77" s="151"/>
      <c r="AD77" s="151"/>
      <c r="AE77" s="151"/>
      <c r="AF77" s="151"/>
      <c r="AG77" s="151" t="s">
        <v>116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>
      <c r="A78" s="158"/>
      <c r="B78" s="159"/>
      <c r="C78" s="184" t="s">
        <v>194</v>
      </c>
      <c r="D78" s="164"/>
      <c r="E78" s="165">
        <v>159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>
      <c r="A79" s="158"/>
      <c r="B79" s="159"/>
      <c r="C79" s="184" t="s">
        <v>195</v>
      </c>
      <c r="D79" s="164"/>
      <c r="E79" s="165">
        <v>926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>
      <c r="A80" s="158"/>
      <c r="B80" s="159"/>
      <c r="C80" s="247"/>
      <c r="D80" s="248"/>
      <c r="E80" s="248"/>
      <c r="F80" s="248"/>
      <c r="G80" s="248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117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4">
        <v>23</v>
      </c>
      <c r="B81" s="175" t="s">
        <v>196</v>
      </c>
      <c r="C81" s="183" t="s">
        <v>197</v>
      </c>
      <c r="D81" s="176" t="s">
        <v>110</v>
      </c>
      <c r="E81" s="177">
        <v>3167.1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1.5E-3</v>
      </c>
      <c r="O81" s="177">
        <f>ROUND(E81*N81,2)</f>
        <v>4.75</v>
      </c>
      <c r="P81" s="177">
        <v>0</v>
      </c>
      <c r="Q81" s="177">
        <f>ROUND(E81*P81,2)</f>
        <v>0</v>
      </c>
      <c r="R81" s="179" t="s">
        <v>176</v>
      </c>
      <c r="S81" s="179" t="s">
        <v>112</v>
      </c>
      <c r="T81" s="180" t="s">
        <v>113</v>
      </c>
      <c r="U81" s="162">
        <v>0</v>
      </c>
      <c r="V81" s="162">
        <f>ROUND(E81*U81,2)</f>
        <v>0</v>
      </c>
      <c r="W81" s="162"/>
      <c r="X81" s="162" t="s">
        <v>171</v>
      </c>
      <c r="Y81" s="162" t="s">
        <v>115</v>
      </c>
      <c r="Z81" s="151"/>
      <c r="AA81" s="151"/>
      <c r="AB81" s="151"/>
      <c r="AC81" s="151"/>
      <c r="AD81" s="151"/>
      <c r="AE81" s="151"/>
      <c r="AF81" s="151"/>
      <c r="AG81" s="151" t="s">
        <v>172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>
      <c r="A82" s="158"/>
      <c r="B82" s="159"/>
      <c r="C82" s="184" t="s">
        <v>198</v>
      </c>
      <c r="D82" s="164"/>
      <c r="E82" s="165">
        <v>3167.1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124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>
      <c r="A83" s="158"/>
      <c r="B83" s="159"/>
      <c r="C83" s="247"/>
      <c r="D83" s="248"/>
      <c r="E83" s="248"/>
      <c r="F83" s="248"/>
      <c r="G83" s="248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117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4">
        <v>24</v>
      </c>
      <c r="B84" s="175" t="s">
        <v>199</v>
      </c>
      <c r="C84" s="183" t="s">
        <v>200</v>
      </c>
      <c r="D84" s="176" t="s">
        <v>201</v>
      </c>
      <c r="E84" s="177">
        <v>26.133040000000001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0.03</v>
      </c>
      <c r="O84" s="177">
        <f>ROUND(E84*N84,2)</f>
        <v>0.78</v>
      </c>
      <c r="P84" s="177">
        <v>0</v>
      </c>
      <c r="Q84" s="177">
        <f>ROUND(E84*P84,2)</f>
        <v>0</v>
      </c>
      <c r="R84" s="179" t="s">
        <v>176</v>
      </c>
      <c r="S84" s="179" t="s">
        <v>112</v>
      </c>
      <c r="T84" s="180" t="s">
        <v>113</v>
      </c>
      <c r="U84" s="162">
        <v>0</v>
      </c>
      <c r="V84" s="162">
        <f>ROUND(E84*U84,2)</f>
        <v>0</v>
      </c>
      <c r="W84" s="162"/>
      <c r="X84" s="162" t="s">
        <v>171</v>
      </c>
      <c r="Y84" s="162" t="s">
        <v>115</v>
      </c>
      <c r="Z84" s="151"/>
      <c r="AA84" s="151"/>
      <c r="AB84" s="151"/>
      <c r="AC84" s="151"/>
      <c r="AD84" s="151"/>
      <c r="AE84" s="151"/>
      <c r="AF84" s="151"/>
      <c r="AG84" s="151" t="s">
        <v>172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>
      <c r="A85" s="158"/>
      <c r="B85" s="159"/>
      <c r="C85" s="184" t="s">
        <v>202</v>
      </c>
      <c r="D85" s="164"/>
      <c r="E85" s="165">
        <v>18.715029999999999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124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>
      <c r="A86" s="158"/>
      <c r="B86" s="159"/>
      <c r="C86" s="184" t="s">
        <v>203</v>
      </c>
      <c r="D86" s="164"/>
      <c r="E86" s="165">
        <v>1.63968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124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>
      <c r="A87" s="158"/>
      <c r="B87" s="159"/>
      <c r="C87" s="184" t="s">
        <v>204</v>
      </c>
      <c r="D87" s="164"/>
      <c r="E87" s="165">
        <v>0.21451000000000001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124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>
      <c r="A88" s="158"/>
      <c r="B88" s="159"/>
      <c r="C88" s="184" t="s">
        <v>205</v>
      </c>
      <c r="D88" s="164"/>
      <c r="E88" s="165">
        <v>2.13679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124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>
      <c r="A89" s="158"/>
      <c r="B89" s="159"/>
      <c r="C89" s="184" t="s">
        <v>206</v>
      </c>
      <c r="D89" s="164"/>
      <c r="E89" s="165">
        <v>0.64998999999999996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124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>
      <c r="A90" s="158"/>
      <c r="B90" s="159"/>
      <c r="C90" s="184" t="s">
        <v>207</v>
      </c>
      <c r="D90" s="164"/>
      <c r="E90" s="165">
        <v>2.0109599999999999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>
      <c r="A91" s="158"/>
      <c r="B91" s="159"/>
      <c r="C91" s="184" t="s">
        <v>208</v>
      </c>
      <c r="D91" s="164"/>
      <c r="E91" s="165">
        <v>0.76607999999999998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>
      <c r="A92" s="158"/>
      <c r="B92" s="159"/>
      <c r="C92" s="247"/>
      <c r="D92" s="248"/>
      <c r="E92" s="248"/>
      <c r="F92" s="248"/>
      <c r="G92" s="248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117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4">
        <v>25</v>
      </c>
      <c r="B93" s="175" t="s">
        <v>209</v>
      </c>
      <c r="C93" s="183" t="s">
        <v>210</v>
      </c>
      <c r="D93" s="176" t="s">
        <v>110</v>
      </c>
      <c r="E93" s="177">
        <v>3294.6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1.2800000000000001E-2</v>
      </c>
      <c r="O93" s="177">
        <f>ROUND(E93*N93,2)</f>
        <v>42.17</v>
      </c>
      <c r="P93" s="177">
        <v>0</v>
      </c>
      <c r="Q93" s="177">
        <f>ROUND(E93*P93,2)</f>
        <v>0</v>
      </c>
      <c r="R93" s="179"/>
      <c r="S93" s="179" t="s">
        <v>150</v>
      </c>
      <c r="T93" s="180" t="s">
        <v>151</v>
      </c>
      <c r="U93" s="162">
        <v>0</v>
      </c>
      <c r="V93" s="162">
        <f>ROUND(E93*U93,2)</f>
        <v>0</v>
      </c>
      <c r="W93" s="162"/>
      <c r="X93" s="162" t="s">
        <v>171</v>
      </c>
      <c r="Y93" s="162" t="s">
        <v>115</v>
      </c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>
      <c r="A94" s="158"/>
      <c r="B94" s="159"/>
      <c r="C94" s="184" t="s">
        <v>211</v>
      </c>
      <c r="D94" s="164"/>
      <c r="E94" s="165">
        <v>3294.6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>
      <c r="A95" s="158"/>
      <c r="B95" s="159"/>
      <c r="C95" s="247"/>
      <c r="D95" s="248"/>
      <c r="E95" s="248"/>
      <c r="F95" s="248"/>
      <c r="G95" s="248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117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4">
        <v>26</v>
      </c>
      <c r="B96" s="175" t="s">
        <v>212</v>
      </c>
      <c r="C96" s="183" t="s">
        <v>213</v>
      </c>
      <c r="D96" s="176" t="s">
        <v>201</v>
      </c>
      <c r="E96" s="177">
        <v>8.9141899999999996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0.16</v>
      </c>
      <c r="O96" s="177">
        <f>ROUND(E96*N96,2)</f>
        <v>1.43</v>
      </c>
      <c r="P96" s="177">
        <v>0</v>
      </c>
      <c r="Q96" s="177">
        <f>ROUND(E96*P96,2)</f>
        <v>0</v>
      </c>
      <c r="R96" s="179"/>
      <c r="S96" s="179" t="s">
        <v>150</v>
      </c>
      <c r="T96" s="180" t="s">
        <v>151</v>
      </c>
      <c r="U96" s="162">
        <v>0</v>
      </c>
      <c r="V96" s="162">
        <f>ROUND(E96*U96,2)</f>
        <v>0</v>
      </c>
      <c r="W96" s="162"/>
      <c r="X96" s="162" t="s">
        <v>171</v>
      </c>
      <c r="Y96" s="162" t="s">
        <v>115</v>
      </c>
      <c r="Z96" s="151"/>
      <c r="AA96" s="151"/>
      <c r="AB96" s="151"/>
      <c r="AC96" s="151"/>
      <c r="AD96" s="151"/>
      <c r="AE96" s="151"/>
      <c r="AF96" s="151"/>
      <c r="AG96" s="151" t="s">
        <v>172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>
      <c r="A97" s="158"/>
      <c r="B97" s="159"/>
      <c r="C97" s="184" t="s">
        <v>214</v>
      </c>
      <c r="D97" s="164"/>
      <c r="E97" s="165">
        <v>6.2680800000000003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124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>
      <c r="A98" s="158"/>
      <c r="B98" s="159"/>
      <c r="C98" s="184" t="s">
        <v>215</v>
      </c>
      <c r="D98" s="164"/>
      <c r="E98" s="165">
        <v>0.14476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124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>
      <c r="A99" s="158"/>
      <c r="B99" s="159"/>
      <c r="C99" s="184" t="s">
        <v>216</v>
      </c>
      <c r="D99" s="164"/>
      <c r="E99" s="165">
        <v>0.55703000000000003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>
      <c r="A100" s="158"/>
      <c r="B100" s="159"/>
      <c r="C100" s="184" t="s">
        <v>217</v>
      </c>
      <c r="D100" s="164"/>
      <c r="E100" s="165">
        <v>1.7527999999999999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>
      <c r="A101" s="158"/>
      <c r="B101" s="159"/>
      <c r="C101" s="184" t="s">
        <v>218</v>
      </c>
      <c r="D101" s="164"/>
      <c r="E101" s="165">
        <v>0.19152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>
      <c r="A102" s="158"/>
      <c r="B102" s="159"/>
      <c r="C102" s="247"/>
      <c r="D102" s="248"/>
      <c r="E102" s="248"/>
      <c r="F102" s="248"/>
      <c r="G102" s="248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117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4">
        <v>27</v>
      </c>
      <c r="B103" s="175" t="s">
        <v>219</v>
      </c>
      <c r="C103" s="183" t="s">
        <v>220</v>
      </c>
      <c r="D103" s="176" t="s">
        <v>183</v>
      </c>
      <c r="E103" s="177">
        <v>49.685490000000001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 t="s">
        <v>189</v>
      </c>
      <c r="S103" s="179" t="s">
        <v>112</v>
      </c>
      <c r="T103" s="180" t="s">
        <v>113</v>
      </c>
      <c r="U103" s="162">
        <v>1.966</v>
      </c>
      <c r="V103" s="162">
        <f>ROUND(E103*U103,2)</f>
        <v>97.68</v>
      </c>
      <c r="W103" s="162"/>
      <c r="X103" s="162" t="s">
        <v>184</v>
      </c>
      <c r="Y103" s="162" t="s">
        <v>115</v>
      </c>
      <c r="Z103" s="151"/>
      <c r="AA103" s="151"/>
      <c r="AB103" s="151"/>
      <c r="AC103" s="151"/>
      <c r="AD103" s="151"/>
      <c r="AE103" s="151"/>
      <c r="AF103" s="151"/>
      <c r="AG103" s="151" t="s">
        <v>185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>
      <c r="A104" s="158"/>
      <c r="B104" s="159"/>
      <c r="C104" s="251" t="s">
        <v>186</v>
      </c>
      <c r="D104" s="252"/>
      <c r="E104" s="252"/>
      <c r="F104" s="252"/>
      <c r="G104" s="25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>
      <c r="A105" s="158"/>
      <c r="B105" s="159"/>
      <c r="C105" s="247"/>
      <c r="D105" s="248"/>
      <c r="E105" s="248"/>
      <c r="F105" s="248"/>
      <c r="G105" s="248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117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7" t="s">
        <v>106</v>
      </c>
      <c r="B106" s="168" t="s">
        <v>63</v>
      </c>
      <c r="C106" s="182" t="s">
        <v>64</v>
      </c>
      <c r="D106" s="169"/>
      <c r="E106" s="170"/>
      <c r="F106" s="171"/>
      <c r="G106" s="171">
        <f>SUMIF(AG107:AG122,"&lt;&gt;NOR",G107:G122)</f>
        <v>0</v>
      </c>
      <c r="H106" s="171"/>
      <c r="I106" s="171">
        <f>SUM(I107:I122)</f>
        <v>0</v>
      </c>
      <c r="J106" s="171"/>
      <c r="K106" s="171">
        <f>SUM(K107:K122)</f>
        <v>0</v>
      </c>
      <c r="L106" s="171"/>
      <c r="M106" s="171">
        <f>SUM(M107:M122)</f>
        <v>0</v>
      </c>
      <c r="N106" s="170"/>
      <c r="O106" s="170">
        <f>SUM(O107:O122)</f>
        <v>3.01</v>
      </c>
      <c r="P106" s="170"/>
      <c r="Q106" s="170">
        <f>SUM(Q107:Q122)</f>
        <v>0</v>
      </c>
      <c r="R106" s="171"/>
      <c r="S106" s="171"/>
      <c r="T106" s="172"/>
      <c r="U106" s="166"/>
      <c r="V106" s="166">
        <f>SUM(V107:V122)</f>
        <v>165.42</v>
      </c>
      <c r="W106" s="166"/>
      <c r="X106" s="166"/>
      <c r="Y106" s="166"/>
      <c r="AG106" t="s">
        <v>107</v>
      </c>
    </row>
    <row r="107" spans="1:60" ht="22.5" outlineLevel="1">
      <c r="A107" s="174">
        <v>28</v>
      </c>
      <c r="B107" s="175" t="s">
        <v>221</v>
      </c>
      <c r="C107" s="183" t="s">
        <v>222</v>
      </c>
      <c r="D107" s="176" t="s">
        <v>110</v>
      </c>
      <c r="E107" s="177">
        <v>204.9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9" t="s">
        <v>223</v>
      </c>
      <c r="S107" s="179" t="s">
        <v>112</v>
      </c>
      <c r="T107" s="180" t="s">
        <v>113</v>
      </c>
      <c r="U107" s="162">
        <v>0.78</v>
      </c>
      <c r="V107" s="162">
        <f>ROUND(E107*U107,2)</f>
        <v>159.82</v>
      </c>
      <c r="W107" s="162"/>
      <c r="X107" s="162" t="s">
        <v>114</v>
      </c>
      <c r="Y107" s="162" t="s">
        <v>115</v>
      </c>
      <c r="Z107" s="151"/>
      <c r="AA107" s="151"/>
      <c r="AB107" s="151"/>
      <c r="AC107" s="151"/>
      <c r="AD107" s="151"/>
      <c r="AE107" s="151"/>
      <c r="AF107" s="151"/>
      <c r="AG107" s="151" t="s">
        <v>116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>
      <c r="A108" s="158"/>
      <c r="B108" s="159"/>
      <c r="C108" s="184" t="s">
        <v>224</v>
      </c>
      <c r="D108" s="164"/>
      <c r="E108" s="165">
        <v>148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>
      <c r="A109" s="158"/>
      <c r="B109" s="159"/>
      <c r="C109" s="184" t="s">
        <v>225</v>
      </c>
      <c r="D109" s="164"/>
      <c r="E109" s="165">
        <v>56.9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>
      <c r="A110" s="158"/>
      <c r="B110" s="159"/>
      <c r="C110" s="247"/>
      <c r="D110" s="248"/>
      <c r="E110" s="248"/>
      <c r="F110" s="248"/>
      <c r="G110" s="248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117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4">
        <v>29</v>
      </c>
      <c r="B111" s="175" t="s">
        <v>226</v>
      </c>
      <c r="C111" s="183" t="s">
        <v>227</v>
      </c>
      <c r="D111" s="176" t="s">
        <v>201</v>
      </c>
      <c r="E111" s="177">
        <v>3.9157999999999999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2.3570000000000001E-2</v>
      </c>
      <c r="O111" s="177">
        <f>ROUND(E111*N111,2)</f>
        <v>0.09</v>
      </c>
      <c r="P111" s="177">
        <v>0</v>
      </c>
      <c r="Q111" s="177">
        <f>ROUND(E111*P111,2)</f>
        <v>0</v>
      </c>
      <c r="R111" s="179" t="s">
        <v>223</v>
      </c>
      <c r="S111" s="179" t="s">
        <v>112</v>
      </c>
      <c r="T111" s="180" t="s">
        <v>113</v>
      </c>
      <c r="U111" s="162">
        <v>0</v>
      </c>
      <c r="V111" s="162">
        <f>ROUND(E111*U111,2)</f>
        <v>0</v>
      </c>
      <c r="W111" s="162"/>
      <c r="X111" s="162" t="s">
        <v>114</v>
      </c>
      <c r="Y111" s="162" t="s">
        <v>115</v>
      </c>
      <c r="Z111" s="151"/>
      <c r="AA111" s="151"/>
      <c r="AB111" s="151"/>
      <c r="AC111" s="151"/>
      <c r="AD111" s="151"/>
      <c r="AE111" s="151"/>
      <c r="AF111" s="151"/>
      <c r="AG111" s="151" t="s">
        <v>116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>
      <c r="A112" s="158"/>
      <c r="B112" s="159"/>
      <c r="C112" s="184" t="s">
        <v>228</v>
      </c>
      <c r="D112" s="164"/>
      <c r="E112" s="165">
        <v>3.9157999999999999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124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>
      <c r="A113" s="158"/>
      <c r="B113" s="159"/>
      <c r="C113" s="247"/>
      <c r="D113" s="248"/>
      <c r="E113" s="248"/>
      <c r="F113" s="248"/>
      <c r="G113" s="248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117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4">
        <v>30</v>
      </c>
      <c r="B114" s="175" t="s">
        <v>229</v>
      </c>
      <c r="C114" s="183" t="s">
        <v>230</v>
      </c>
      <c r="D114" s="176" t="s">
        <v>110</v>
      </c>
      <c r="E114" s="177">
        <v>165.76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1.26E-2</v>
      </c>
      <c r="O114" s="177">
        <f>ROUND(E114*N114,2)</f>
        <v>2.09</v>
      </c>
      <c r="P114" s="177">
        <v>0</v>
      </c>
      <c r="Q114" s="177">
        <f>ROUND(E114*P114,2)</f>
        <v>0</v>
      </c>
      <c r="R114" s="179" t="s">
        <v>176</v>
      </c>
      <c r="S114" s="179" t="s">
        <v>113</v>
      </c>
      <c r="T114" s="180" t="s">
        <v>113</v>
      </c>
      <c r="U114" s="162">
        <v>0</v>
      </c>
      <c r="V114" s="162">
        <f>ROUND(E114*U114,2)</f>
        <v>0</v>
      </c>
      <c r="W114" s="162"/>
      <c r="X114" s="162" t="s">
        <v>171</v>
      </c>
      <c r="Y114" s="162" t="s">
        <v>115</v>
      </c>
      <c r="Z114" s="151"/>
      <c r="AA114" s="151"/>
      <c r="AB114" s="151"/>
      <c r="AC114" s="151"/>
      <c r="AD114" s="151"/>
      <c r="AE114" s="151"/>
      <c r="AF114" s="151"/>
      <c r="AG114" s="151" t="s">
        <v>172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>
      <c r="A115" s="158"/>
      <c r="B115" s="159"/>
      <c r="C115" s="184" t="s">
        <v>231</v>
      </c>
      <c r="D115" s="164"/>
      <c r="E115" s="165">
        <v>165.76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124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>
      <c r="A116" s="158"/>
      <c r="B116" s="159"/>
      <c r="C116" s="247"/>
      <c r="D116" s="248"/>
      <c r="E116" s="248"/>
      <c r="F116" s="248"/>
      <c r="G116" s="248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117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4">
        <v>31</v>
      </c>
      <c r="B117" s="175" t="s">
        <v>232</v>
      </c>
      <c r="C117" s="183" t="s">
        <v>233</v>
      </c>
      <c r="D117" s="176" t="s">
        <v>110</v>
      </c>
      <c r="E117" s="177">
        <v>63.728000000000002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1.2970000000000001E-2</v>
      </c>
      <c r="O117" s="177">
        <f>ROUND(E117*N117,2)</f>
        <v>0.83</v>
      </c>
      <c r="P117" s="177">
        <v>0</v>
      </c>
      <c r="Q117" s="177">
        <f>ROUND(E117*P117,2)</f>
        <v>0</v>
      </c>
      <c r="R117" s="179" t="s">
        <v>176</v>
      </c>
      <c r="S117" s="179" t="s">
        <v>112</v>
      </c>
      <c r="T117" s="180" t="s">
        <v>113</v>
      </c>
      <c r="U117" s="162">
        <v>0</v>
      </c>
      <c r="V117" s="162">
        <f>ROUND(E117*U117,2)</f>
        <v>0</v>
      </c>
      <c r="W117" s="162"/>
      <c r="X117" s="162" t="s">
        <v>171</v>
      </c>
      <c r="Y117" s="162" t="s">
        <v>115</v>
      </c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>
      <c r="A118" s="158"/>
      <c r="B118" s="159"/>
      <c r="C118" s="184" t="s">
        <v>234</v>
      </c>
      <c r="D118" s="164"/>
      <c r="E118" s="165">
        <v>63.728000000000002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124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>
      <c r="A119" s="158"/>
      <c r="B119" s="159"/>
      <c r="C119" s="247"/>
      <c r="D119" s="248"/>
      <c r="E119" s="248"/>
      <c r="F119" s="248"/>
      <c r="G119" s="248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117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74">
        <v>32</v>
      </c>
      <c r="B120" s="175" t="s">
        <v>235</v>
      </c>
      <c r="C120" s="183" t="s">
        <v>236</v>
      </c>
      <c r="D120" s="176" t="s">
        <v>183</v>
      </c>
      <c r="E120" s="177">
        <v>3.0074200000000002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9" t="s">
        <v>223</v>
      </c>
      <c r="S120" s="179" t="s">
        <v>112</v>
      </c>
      <c r="T120" s="180" t="s">
        <v>113</v>
      </c>
      <c r="U120" s="162">
        <v>1.863</v>
      </c>
      <c r="V120" s="162">
        <f>ROUND(E120*U120,2)</f>
        <v>5.6</v>
      </c>
      <c r="W120" s="162"/>
      <c r="X120" s="162" t="s">
        <v>184</v>
      </c>
      <c r="Y120" s="162" t="s">
        <v>115</v>
      </c>
      <c r="Z120" s="151"/>
      <c r="AA120" s="151"/>
      <c r="AB120" s="151"/>
      <c r="AC120" s="151"/>
      <c r="AD120" s="151"/>
      <c r="AE120" s="151"/>
      <c r="AF120" s="151"/>
      <c r="AG120" s="151" t="s">
        <v>185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>
      <c r="A121" s="158"/>
      <c r="B121" s="159"/>
      <c r="C121" s="251" t="s">
        <v>186</v>
      </c>
      <c r="D121" s="252"/>
      <c r="E121" s="252"/>
      <c r="F121" s="252"/>
      <c r="G121" s="25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122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>
      <c r="A122" s="158"/>
      <c r="B122" s="159"/>
      <c r="C122" s="247"/>
      <c r="D122" s="248"/>
      <c r="E122" s="248"/>
      <c r="F122" s="248"/>
      <c r="G122" s="248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117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>
      <c r="A123" s="167" t="s">
        <v>106</v>
      </c>
      <c r="B123" s="168" t="s">
        <v>65</v>
      </c>
      <c r="C123" s="182" t="s">
        <v>66</v>
      </c>
      <c r="D123" s="169"/>
      <c r="E123" s="170"/>
      <c r="F123" s="171"/>
      <c r="G123" s="171">
        <f>SUMIF(AG124:AG153,"&lt;&gt;NOR",G124:G153)</f>
        <v>0</v>
      </c>
      <c r="H123" s="171"/>
      <c r="I123" s="171">
        <f>SUM(I124:I153)</f>
        <v>0</v>
      </c>
      <c r="J123" s="171"/>
      <c r="K123" s="171">
        <f>SUM(K124:K153)</f>
        <v>0</v>
      </c>
      <c r="L123" s="171"/>
      <c r="M123" s="171">
        <f>SUM(M124:M153)</f>
        <v>0</v>
      </c>
      <c r="N123" s="170"/>
      <c r="O123" s="170">
        <f>SUM(O124:O153)</f>
        <v>6.39</v>
      </c>
      <c r="P123" s="170"/>
      <c r="Q123" s="170">
        <f>SUM(Q124:Q153)</f>
        <v>0.97</v>
      </c>
      <c r="R123" s="171"/>
      <c r="S123" s="171"/>
      <c r="T123" s="172"/>
      <c r="U123" s="166"/>
      <c r="V123" s="166">
        <f>SUM(V124:V153)</f>
        <v>1459.56</v>
      </c>
      <c r="W123" s="166"/>
      <c r="X123" s="166"/>
      <c r="Y123" s="166"/>
      <c r="AG123" t="s">
        <v>107</v>
      </c>
    </row>
    <row r="124" spans="1:60" ht="33.75" outlineLevel="1">
      <c r="A124" s="174">
        <v>33</v>
      </c>
      <c r="B124" s="175" t="s">
        <v>237</v>
      </c>
      <c r="C124" s="183" t="s">
        <v>238</v>
      </c>
      <c r="D124" s="176" t="s">
        <v>120</v>
      </c>
      <c r="E124" s="177">
        <v>79.22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7">
        <v>5.1999999999999998E-3</v>
      </c>
      <c r="O124" s="177">
        <f>ROUND(E124*N124,2)</f>
        <v>0.41</v>
      </c>
      <c r="P124" s="177">
        <v>0</v>
      </c>
      <c r="Q124" s="177">
        <f>ROUND(E124*P124,2)</f>
        <v>0</v>
      </c>
      <c r="R124" s="179" t="s">
        <v>239</v>
      </c>
      <c r="S124" s="179" t="s">
        <v>112</v>
      </c>
      <c r="T124" s="180" t="s">
        <v>113</v>
      </c>
      <c r="U124" s="162">
        <v>0.87</v>
      </c>
      <c r="V124" s="162">
        <f>ROUND(E124*U124,2)</f>
        <v>68.92</v>
      </c>
      <c r="W124" s="162"/>
      <c r="X124" s="162" t="s">
        <v>114</v>
      </c>
      <c r="Y124" s="162" t="s">
        <v>115</v>
      </c>
      <c r="Z124" s="151"/>
      <c r="AA124" s="151"/>
      <c r="AB124" s="151"/>
      <c r="AC124" s="151"/>
      <c r="AD124" s="151"/>
      <c r="AE124" s="151"/>
      <c r="AF124" s="151"/>
      <c r="AG124" s="151" t="s">
        <v>116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>
      <c r="A125" s="158"/>
      <c r="B125" s="159"/>
      <c r="C125" s="245"/>
      <c r="D125" s="246"/>
      <c r="E125" s="246"/>
      <c r="F125" s="246"/>
      <c r="G125" s="246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117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4">
        <v>34</v>
      </c>
      <c r="B126" s="175" t="s">
        <v>240</v>
      </c>
      <c r="C126" s="183" t="s">
        <v>241</v>
      </c>
      <c r="D126" s="176" t="s">
        <v>120</v>
      </c>
      <c r="E126" s="177">
        <v>22.81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4.0600000000000002E-3</v>
      </c>
      <c r="O126" s="177">
        <f>ROUND(E126*N126,2)</f>
        <v>0.09</v>
      </c>
      <c r="P126" s="177">
        <v>0</v>
      </c>
      <c r="Q126" s="177">
        <f>ROUND(E126*P126,2)</f>
        <v>0</v>
      </c>
      <c r="R126" s="179" t="s">
        <v>239</v>
      </c>
      <c r="S126" s="179" t="s">
        <v>112</v>
      </c>
      <c r="T126" s="180" t="s">
        <v>113</v>
      </c>
      <c r="U126" s="162">
        <v>0.83</v>
      </c>
      <c r="V126" s="162">
        <f>ROUND(E126*U126,2)</f>
        <v>18.93</v>
      </c>
      <c r="W126" s="162"/>
      <c r="X126" s="162" t="s">
        <v>114</v>
      </c>
      <c r="Y126" s="162" t="s">
        <v>115</v>
      </c>
      <c r="Z126" s="151"/>
      <c r="AA126" s="151"/>
      <c r="AB126" s="151"/>
      <c r="AC126" s="151"/>
      <c r="AD126" s="151"/>
      <c r="AE126" s="151"/>
      <c r="AF126" s="151"/>
      <c r="AG126" s="151" t="s">
        <v>116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>
      <c r="A127" s="158"/>
      <c r="B127" s="159"/>
      <c r="C127" s="251" t="s">
        <v>242</v>
      </c>
      <c r="D127" s="252"/>
      <c r="E127" s="252"/>
      <c r="F127" s="252"/>
      <c r="G127" s="25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122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>
      <c r="A128" s="158"/>
      <c r="B128" s="159"/>
      <c r="C128" s="247"/>
      <c r="D128" s="248"/>
      <c r="E128" s="248"/>
      <c r="F128" s="248"/>
      <c r="G128" s="248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117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4">
        <v>35</v>
      </c>
      <c r="B129" s="175" t="s">
        <v>243</v>
      </c>
      <c r="C129" s="183" t="s">
        <v>244</v>
      </c>
      <c r="D129" s="176" t="s">
        <v>110</v>
      </c>
      <c r="E129" s="177">
        <v>132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7.3200000000000001E-3</v>
      </c>
      <c r="Q129" s="177">
        <f>ROUND(E129*P129,2)</f>
        <v>0.97</v>
      </c>
      <c r="R129" s="179" t="s">
        <v>239</v>
      </c>
      <c r="S129" s="179" t="s">
        <v>112</v>
      </c>
      <c r="T129" s="180" t="s">
        <v>113</v>
      </c>
      <c r="U129" s="162">
        <v>9.1999999999999998E-2</v>
      </c>
      <c r="V129" s="162">
        <f>ROUND(E129*U129,2)</f>
        <v>12.14</v>
      </c>
      <c r="W129" s="162"/>
      <c r="X129" s="162" t="s">
        <v>114</v>
      </c>
      <c r="Y129" s="162" t="s">
        <v>115</v>
      </c>
      <c r="Z129" s="151"/>
      <c r="AA129" s="151"/>
      <c r="AB129" s="151"/>
      <c r="AC129" s="151"/>
      <c r="AD129" s="151"/>
      <c r="AE129" s="151"/>
      <c r="AF129" s="151"/>
      <c r="AG129" s="151" t="s">
        <v>116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>
      <c r="A130" s="158"/>
      <c r="B130" s="159"/>
      <c r="C130" s="184" t="s">
        <v>245</v>
      </c>
      <c r="D130" s="164"/>
      <c r="E130" s="165">
        <v>132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124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>
      <c r="A131" s="158"/>
      <c r="B131" s="159"/>
      <c r="C131" s="247"/>
      <c r="D131" s="248"/>
      <c r="E131" s="248"/>
      <c r="F131" s="248"/>
      <c r="G131" s="248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117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74">
        <v>36</v>
      </c>
      <c r="B132" s="175" t="s">
        <v>246</v>
      </c>
      <c r="C132" s="183" t="s">
        <v>247</v>
      </c>
      <c r="D132" s="176" t="s">
        <v>120</v>
      </c>
      <c r="E132" s="177">
        <v>7.5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2.96E-3</v>
      </c>
      <c r="O132" s="177">
        <f>ROUND(E132*N132,2)</f>
        <v>0.02</v>
      </c>
      <c r="P132" s="177">
        <v>0</v>
      </c>
      <c r="Q132" s="177">
        <f>ROUND(E132*P132,2)</f>
        <v>0</v>
      </c>
      <c r="R132" s="179" t="s">
        <v>239</v>
      </c>
      <c r="S132" s="179" t="s">
        <v>112</v>
      </c>
      <c r="T132" s="180" t="s">
        <v>113</v>
      </c>
      <c r="U132" s="162">
        <v>0.44850000000000001</v>
      </c>
      <c r="V132" s="162">
        <f>ROUND(E132*U132,2)</f>
        <v>3.36</v>
      </c>
      <c r="W132" s="162"/>
      <c r="X132" s="162" t="s">
        <v>114</v>
      </c>
      <c r="Y132" s="162" t="s">
        <v>115</v>
      </c>
      <c r="Z132" s="151"/>
      <c r="AA132" s="151"/>
      <c r="AB132" s="151"/>
      <c r="AC132" s="151"/>
      <c r="AD132" s="151"/>
      <c r="AE132" s="151"/>
      <c r="AF132" s="151"/>
      <c r="AG132" s="151" t="s">
        <v>116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>
      <c r="A133" s="158"/>
      <c r="B133" s="159"/>
      <c r="C133" s="184" t="s">
        <v>248</v>
      </c>
      <c r="D133" s="164"/>
      <c r="E133" s="165">
        <v>7.5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124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>
      <c r="A134" s="158"/>
      <c r="B134" s="159"/>
      <c r="C134" s="247"/>
      <c r="D134" s="248"/>
      <c r="E134" s="248"/>
      <c r="F134" s="248"/>
      <c r="G134" s="248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117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4">
        <v>37</v>
      </c>
      <c r="B135" s="175" t="s">
        <v>249</v>
      </c>
      <c r="C135" s="183" t="s">
        <v>250</v>
      </c>
      <c r="D135" s="176" t="s">
        <v>120</v>
      </c>
      <c r="E135" s="177">
        <v>5.56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5.1999999999999998E-3</v>
      </c>
      <c r="O135" s="177">
        <f>ROUND(E135*N135,2)</f>
        <v>0.03</v>
      </c>
      <c r="P135" s="177">
        <v>0</v>
      </c>
      <c r="Q135" s="177">
        <f>ROUND(E135*P135,2)</f>
        <v>0</v>
      </c>
      <c r="R135" s="179"/>
      <c r="S135" s="179" t="s">
        <v>150</v>
      </c>
      <c r="T135" s="180" t="s">
        <v>151</v>
      </c>
      <c r="U135" s="162">
        <v>0.87</v>
      </c>
      <c r="V135" s="162">
        <f>ROUND(E135*U135,2)</f>
        <v>4.84</v>
      </c>
      <c r="W135" s="162"/>
      <c r="X135" s="162" t="s">
        <v>114</v>
      </c>
      <c r="Y135" s="162" t="s">
        <v>115</v>
      </c>
      <c r="Z135" s="151"/>
      <c r="AA135" s="151"/>
      <c r="AB135" s="151"/>
      <c r="AC135" s="151"/>
      <c r="AD135" s="151"/>
      <c r="AE135" s="151"/>
      <c r="AF135" s="151"/>
      <c r="AG135" s="151" t="s">
        <v>116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>
      <c r="A136" s="158"/>
      <c r="B136" s="159"/>
      <c r="C136" s="245"/>
      <c r="D136" s="246"/>
      <c r="E136" s="246"/>
      <c r="F136" s="246"/>
      <c r="G136" s="246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117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4">
        <v>38</v>
      </c>
      <c r="B137" s="175" t="s">
        <v>251</v>
      </c>
      <c r="C137" s="183" t="s">
        <v>252</v>
      </c>
      <c r="D137" s="176" t="s">
        <v>120</v>
      </c>
      <c r="E137" s="177">
        <v>224.74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5.1999999999999998E-3</v>
      </c>
      <c r="O137" s="177">
        <f>ROUND(E137*N137,2)</f>
        <v>1.17</v>
      </c>
      <c r="P137" s="177">
        <v>0</v>
      </c>
      <c r="Q137" s="177">
        <f>ROUND(E137*P137,2)</f>
        <v>0</v>
      </c>
      <c r="R137" s="179"/>
      <c r="S137" s="179" t="s">
        <v>150</v>
      </c>
      <c r="T137" s="180" t="s">
        <v>151</v>
      </c>
      <c r="U137" s="162">
        <v>0.87</v>
      </c>
      <c r="V137" s="162">
        <f>ROUND(E137*U137,2)</f>
        <v>195.52</v>
      </c>
      <c r="W137" s="162"/>
      <c r="X137" s="162" t="s">
        <v>114</v>
      </c>
      <c r="Y137" s="162" t="s">
        <v>115</v>
      </c>
      <c r="Z137" s="151"/>
      <c r="AA137" s="151"/>
      <c r="AB137" s="151"/>
      <c r="AC137" s="151"/>
      <c r="AD137" s="151"/>
      <c r="AE137" s="151"/>
      <c r="AF137" s="151"/>
      <c r="AG137" s="151" t="s">
        <v>116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>
      <c r="A138" s="158"/>
      <c r="B138" s="159"/>
      <c r="C138" s="245"/>
      <c r="D138" s="246"/>
      <c r="E138" s="246"/>
      <c r="F138" s="246"/>
      <c r="G138" s="246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117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4">
        <v>39</v>
      </c>
      <c r="B139" s="175" t="s">
        <v>253</v>
      </c>
      <c r="C139" s="183" t="s">
        <v>254</v>
      </c>
      <c r="D139" s="176" t="s">
        <v>120</v>
      </c>
      <c r="E139" s="177">
        <v>851.46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4.3899999999999998E-3</v>
      </c>
      <c r="O139" s="177">
        <f>ROUND(E139*N139,2)</f>
        <v>3.74</v>
      </c>
      <c r="P139" s="177">
        <v>0</v>
      </c>
      <c r="Q139" s="177">
        <f>ROUND(E139*P139,2)</f>
        <v>0</v>
      </c>
      <c r="R139" s="179"/>
      <c r="S139" s="179" t="s">
        <v>150</v>
      </c>
      <c r="T139" s="180" t="s">
        <v>151</v>
      </c>
      <c r="U139" s="162">
        <v>0.90244999999999997</v>
      </c>
      <c r="V139" s="162">
        <f>ROUND(E139*U139,2)</f>
        <v>768.4</v>
      </c>
      <c r="W139" s="162"/>
      <c r="X139" s="162" t="s">
        <v>114</v>
      </c>
      <c r="Y139" s="162" t="s">
        <v>115</v>
      </c>
      <c r="Z139" s="151"/>
      <c r="AA139" s="151"/>
      <c r="AB139" s="151"/>
      <c r="AC139" s="151"/>
      <c r="AD139" s="151"/>
      <c r="AE139" s="151"/>
      <c r="AF139" s="151"/>
      <c r="AG139" s="151" t="s">
        <v>116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>
      <c r="A140" s="158"/>
      <c r="B140" s="159"/>
      <c r="C140" s="245"/>
      <c r="D140" s="246"/>
      <c r="E140" s="246"/>
      <c r="F140" s="246"/>
      <c r="G140" s="246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117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4">
        <v>40</v>
      </c>
      <c r="B141" s="175" t="s">
        <v>255</v>
      </c>
      <c r="C141" s="183" t="s">
        <v>256</v>
      </c>
      <c r="D141" s="176" t="s">
        <v>120</v>
      </c>
      <c r="E141" s="177">
        <v>90.47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3.46E-3</v>
      </c>
      <c r="O141" s="177">
        <f>ROUND(E141*N141,2)</f>
        <v>0.31</v>
      </c>
      <c r="P141" s="177">
        <v>0</v>
      </c>
      <c r="Q141" s="177">
        <f>ROUND(E141*P141,2)</f>
        <v>0</v>
      </c>
      <c r="R141" s="179"/>
      <c r="S141" s="179" t="s">
        <v>150</v>
      </c>
      <c r="T141" s="180" t="s">
        <v>151</v>
      </c>
      <c r="U141" s="162">
        <v>0.61</v>
      </c>
      <c r="V141" s="162">
        <f>ROUND(E141*U141,2)</f>
        <v>55.19</v>
      </c>
      <c r="W141" s="162"/>
      <c r="X141" s="162" t="s">
        <v>114</v>
      </c>
      <c r="Y141" s="162" t="s">
        <v>115</v>
      </c>
      <c r="Z141" s="151"/>
      <c r="AA141" s="151"/>
      <c r="AB141" s="151"/>
      <c r="AC141" s="151"/>
      <c r="AD141" s="151"/>
      <c r="AE141" s="151"/>
      <c r="AF141" s="151"/>
      <c r="AG141" s="151" t="s">
        <v>116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>
      <c r="A142" s="158"/>
      <c r="B142" s="159"/>
      <c r="C142" s="245"/>
      <c r="D142" s="246"/>
      <c r="E142" s="246"/>
      <c r="F142" s="246"/>
      <c r="G142" s="246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117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4">
        <v>41</v>
      </c>
      <c r="B143" s="175" t="s">
        <v>257</v>
      </c>
      <c r="C143" s="183" t="s">
        <v>258</v>
      </c>
      <c r="D143" s="176" t="s">
        <v>120</v>
      </c>
      <c r="E143" s="177">
        <v>79.22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1.9E-3</v>
      </c>
      <c r="O143" s="177">
        <f>ROUND(E143*N143,2)</f>
        <v>0.15</v>
      </c>
      <c r="P143" s="177">
        <v>0</v>
      </c>
      <c r="Q143" s="177">
        <f>ROUND(E143*P143,2)</f>
        <v>0</v>
      </c>
      <c r="R143" s="179"/>
      <c r="S143" s="179" t="s">
        <v>150</v>
      </c>
      <c r="T143" s="180" t="s">
        <v>151</v>
      </c>
      <c r="U143" s="162">
        <v>0.62</v>
      </c>
      <c r="V143" s="162">
        <f>ROUND(E143*U143,2)</f>
        <v>49.12</v>
      </c>
      <c r="W143" s="162"/>
      <c r="X143" s="162" t="s">
        <v>114</v>
      </c>
      <c r="Y143" s="162" t="s">
        <v>115</v>
      </c>
      <c r="Z143" s="151"/>
      <c r="AA143" s="151"/>
      <c r="AB143" s="151"/>
      <c r="AC143" s="151"/>
      <c r="AD143" s="151"/>
      <c r="AE143" s="151"/>
      <c r="AF143" s="151"/>
      <c r="AG143" s="151" t="s">
        <v>116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>
      <c r="A144" s="158"/>
      <c r="B144" s="159"/>
      <c r="C144" s="245"/>
      <c r="D144" s="246"/>
      <c r="E144" s="246"/>
      <c r="F144" s="246"/>
      <c r="G144" s="246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117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4">
        <v>42</v>
      </c>
      <c r="B145" s="175" t="s">
        <v>259</v>
      </c>
      <c r="C145" s="183" t="s">
        <v>260</v>
      </c>
      <c r="D145" s="176" t="s">
        <v>120</v>
      </c>
      <c r="E145" s="177">
        <v>90.47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1.2999999999999999E-3</v>
      </c>
      <c r="O145" s="177">
        <f>ROUND(E145*N145,2)</f>
        <v>0.12</v>
      </c>
      <c r="P145" s="177">
        <v>0</v>
      </c>
      <c r="Q145" s="177">
        <f>ROUND(E145*P145,2)</f>
        <v>0</v>
      </c>
      <c r="R145" s="179"/>
      <c r="S145" s="179" t="s">
        <v>150</v>
      </c>
      <c r="T145" s="180" t="s">
        <v>151</v>
      </c>
      <c r="U145" s="162">
        <v>0.62</v>
      </c>
      <c r="V145" s="162">
        <f>ROUND(E145*U145,2)</f>
        <v>56.09</v>
      </c>
      <c r="W145" s="162"/>
      <c r="X145" s="162" t="s">
        <v>114</v>
      </c>
      <c r="Y145" s="162" t="s">
        <v>115</v>
      </c>
      <c r="Z145" s="151"/>
      <c r="AA145" s="151"/>
      <c r="AB145" s="151"/>
      <c r="AC145" s="151"/>
      <c r="AD145" s="151"/>
      <c r="AE145" s="151"/>
      <c r="AF145" s="151"/>
      <c r="AG145" s="151" t="s">
        <v>116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>
      <c r="A146" s="158"/>
      <c r="B146" s="159"/>
      <c r="C146" s="245"/>
      <c r="D146" s="246"/>
      <c r="E146" s="246"/>
      <c r="F146" s="246"/>
      <c r="G146" s="246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117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4">
        <v>43</v>
      </c>
      <c r="B147" s="175" t="s">
        <v>261</v>
      </c>
      <c r="C147" s="183" t="s">
        <v>262</v>
      </c>
      <c r="D147" s="176" t="s">
        <v>120</v>
      </c>
      <c r="E147" s="177">
        <v>90.47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6.9999999999999999E-4</v>
      </c>
      <c r="O147" s="177">
        <f>ROUND(E147*N147,2)</f>
        <v>0.06</v>
      </c>
      <c r="P147" s="177">
        <v>0</v>
      </c>
      <c r="Q147" s="177">
        <f>ROUND(E147*P147,2)</f>
        <v>0</v>
      </c>
      <c r="R147" s="179"/>
      <c r="S147" s="179" t="s">
        <v>150</v>
      </c>
      <c r="T147" s="180" t="s">
        <v>151</v>
      </c>
      <c r="U147" s="162">
        <v>0.62</v>
      </c>
      <c r="V147" s="162">
        <f>ROUND(E147*U147,2)</f>
        <v>56.09</v>
      </c>
      <c r="W147" s="162"/>
      <c r="X147" s="162" t="s">
        <v>114</v>
      </c>
      <c r="Y147" s="162" t="s">
        <v>115</v>
      </c>
      <c r="Z147" s="151"/>
      <c r="AA147" s="151"/>
      <c r="AB147" s="151"/>
      <c r="AC147" s="151"/>
      <c r="AD147" s="151"/>
      <c r="AE147" s="151"/>
      <c r="AF147" s="151"/>
      <c r="AG147" s="151" t="s">
        <v>116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>
      <c r="A148" s="158"/>
      <c r="B148" s="159"/>
      <c r="C148" s="245"/>
      <c r="D148" s="246"/>
      <c r="E148" s="246"/>
      <c r="F148" s="246"/>
      <c r="G148" s="246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117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4">
        <v>44</v>
      </c>
      <c r="B149" s="175" t="s">
        <v>263</v>
      </c>
      <c r="C149" s="183" t="s">
        <v>264</v>
      </c>
      <c r="D149" s="176" t="s">
        <v>120</v>
      </c>
      <c r="E149" s="177">
        <v>224.7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1.2999999999999999E-3</v>
      </c>
      <c r="O149" s="177">
        <f>ROUND(E149*N149,2)</f>
        <v>0.28999999999999998</v>
      </c>
      <c r="P149" s="177">
        <v>0</v>
      </c>
      <c r="Q149" s="177">
        <f>ROUND(E149*P149,2)</f>
        <v>0</v>
      </c>
      <c r="R149" s="179"/>
      <c r="S149" s="179" t="s">
        <v>150</v>
      </c>
      <c r="T149" s="180" t="s">
        <v>151</v>
      </c>
      <c r="U149" s="162">
        <v>0.62</v>
      </c>
      <c r="V149" s="162">
        <f>ROUND(E149*U149,2)</f>
        <v>139.31</v>
      </c>
      <c r="W149" s="162"/>
      <c r="X149" s="162" t="s">
        <v>114</v>
      </c>
      <c r="Y149" s="162" t="s">
        <v>115</v>
      </c>
      <c r="Z149" s="151"/>
      <c r="AA149" s="151"/>
      <c r="AB149" s="151"/>
      <c r="AC149" s="151"/>
      <c r="AD149" s="151"/>
      <c r="AE149" s="151"/>
      <c r="AF149" s="151"/>
      <c r="AG149" s="151" t="s">
        <v>116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>
      <c r="A150" s="158"/>
      <c r="B150" s="159"/>
      <c r="C150" s="245"/>
      <c r="D150" s="246"/>
      <c r="E150" s="246"/>
      <c r="F150" s="246"/>
      <c r="G150" s="246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117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4">
        <v>45</v>
      </c>
      <c r="B151" s="175" t="s">
        <v>265</v>
      </c>
      <c r="C151" s="183" t="s">
        <v>266</v>
      </c>
      <c r="D151" s="176" t="s">
        <v>183</v>
      </c>
      <c r="E151" s="177">
        <v>6.3988199999999997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 t="s">
        <v>239</v>
      </c>
      <c r="S151" s="179" t="s">
        <v>112</v>
      </c>
      <c r="T151" s="180" t="s">
        <v>113</v>
      </c>
      <c r="U151" s="162">
        <v>4.9470000000000001</v>
      </c>
      <c r="V151" s="162">
        <f>ROUND(E151*U151,2)</f>
        <v>31.65</v>
      </c>
      <c r="W151" s="162"/>
      <c r="X151" s="162" t="s">
        <v>184</v>
      </c>
      <c r="Y151" s="162" t="s">
        <v>115</v>
      </c>
      <c r="Z151" s="151"/>
      <c r="AA151" s="151"/>
      <c r="AB151" s="151"/>
      <c r="AC151" s="151"/>
      <c r="AD151" s="151"/>
      <c r="AE151" s="151"/>
      <c r="AF151" s="151"/>
      <c r="AG151" s="151" t="s">
        <v>185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>
      <c r="A152" s="158"/>
      <c r="B152" s="159"/>
      <c r="C152" s="251" t="s">
        <v>186</v>
      </c>
      <c r="D152" s="252"/>
      <c r="E152" s="252"/>
      <c r="F152" s="252"/>
      <c r="G152" s="25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122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>
      <c r="A153" s="158"/>
      <c r="B153" s="159"/>
      <c r="C153" s="247"/>
      <c r="D153" s="248"/>
      <c r="E153" s="248"/>
      <c r="F153" s="248"/>
      <c r="G153" s="248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117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>
      <c r="A154" s="167" t="s">
        <v>106</v>
      </c>
      <c r="B154" s="168" t="s">
        <v>67</v>
      </c>
      <c r="C154" s="182" t="s">
        <v>68</v>
      </c>
      <c r="D154" s="169"/>
      <c r="E154" s="170"/>
      <c r="F154" s="171"/>
      <c r="G154" s="171">
        <f>SUMIF(AG155:AG169,"&lt;&gt;NOR",G155:G169)</f>
        <v>0</v>
      </c>
      <c r="H154" s="171"/>
      <c r="I154" s="171">
        <f>SUM(I155:I169)</f>
        <v>0</v>
      </c>
      <c r="J154" s="171"/>
      <c r="K154" s="171">
        <f>SUM(K155:K169)</f>
        <v>0</v>
      </c>
      <c r="L154" s="171"/>
      <c r="M154" s="171">
        <f>SUM(M155:M169)</f>
        <v>0</v>
      </c>
      <c r="N154" s="170"/>
      <c r="O154" s="170">
        <f>SUM(O155:O169)</f>
        <v>0</v>
      </c>
      <c r="P154" s="170"/>
      <c r="Q154" s="170">
        <f>SUM(Q155:Q169)</f>
        <v>0</v>
      </c>
      <c r="R154" s="171"/>
      <c r="S154" s="171"/>
      <c r="T154" s="172"/>
      <c r="U154" s="166"/>
      <c r="V154" s="166">
        <f>SUM(V155:V169)</f>
        <v>0</v>
      </c>
      <c r="W154" s="166"/>
      <c r="X154" s="166"/>
      <c r="Y154" s="166"/>
      <c r="AG154" t="s">
        <v>107</v>
      </c>
    </row>
    <row r="155" spans="1:60" outlineLevel="1">
      <c r="A155" s="174">
        <v>46</v>
      </c>
      <c r="B155" s="175" t="s">
        <v>267</v>
      </c>
      <c r="C155" s="183" t="s">
        <v>268</v>
      </c>
      <c r="D155" s="176" t="s">
        <v>120</v>
      </c>
      <c r="E155" s="177">
        <v>4.2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9"/>
      <c r="S155" s="179" t="s">
        <v>150</v>
      </c>
      <c r="T155" s="180" t="s">
        <v>151</v>
      </c>
      <c r="U155" s="162">
        <v>0</v>
      </c>
      <c r="V155" s="162">
        <f>ROUND(E155*U155,2)</f>
        <v>0</v>
      </c>
      <c r="W155" s="162"/>
      <c r="X155" s="162" t="s">
        <v>114</v>
      </c>
      <c r="Y155" s="162" t="s">
        <v>115</v>
      </c>
      <c r="Z155" s="151"/>
      <c r="AA155" s="151"/>
      <c r="AB155" s="151"/>
      <c r="AC155" s="151"/>
      <c r="AD155" s="151"/>
      <c r="AE155" s="151"/>
      <c r="AF155" s="151"/>
      <c r="AG155" s="151" t="s">
        <v>116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>
      <c r="A156" s="158"/>
      <c r="B156" s="159"/>
      <c r="C156" s="245"/>
      <c r="D156" s="246"/>
      <c r="E156" s="246"/>
      <c r="F156" s="246"/>
      <c r="G156" s="246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117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4">
        <v>47</v>
      </c>
      <c r="B157" s="175" t="s">
        <v>269</v>
      </c>
      <c r="C157" s="183" t="s">
        <v>270</v>
      </c>
      <c r="D157" s="176" t="s">
        <v>120</v>
      </c>
      <c r="E157" s="177">
        <v>80.5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/>
      <c r="S157" s="179" t="s">
        <v>150</v>
      </c>
      <c r="T157" s="180" t="s">
        <v>151</v>
      </c>
      <c r="U157" s="162">
        <v>0</v>
      </c>
      <c r="V157" s="162">
        <f>ROUND(E157*U157,2)</f>
        <v>0</v>
      </c>
      <c r="W157" s="162"/>
      <c r="X157" s="162" t="s">
        <v>114</v>
      </c>
      <c r="Y157" s="162" t="s">
        <v>115</v>
      </c>
      <c r="Z157" s="151"/>
      <c r="AA157" s="151"/>
      <c r="AB157" s="151"/>
      <c r="AC157" s="151"/>
      <c r="AD157" s="151"/>
      <c r="AE157" s="151"/>
      <c r="AF157" s="151"/>
      <c r="AG157" s="151" t="s">
        <v>116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>
      <c r="A158" s="158"/>
      <c r="B158" s="159"/>
      <c r="C158" s="245"/>
      <c r="D158" s="246"/>
      <c r="E158" s="246"/>
      <c r="F158" s="246"/>
      <c r="G158" s="246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117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4">
        <v>48</v>
      </c>
      <c r="B159" s="175" t="s">
        <v>271</v>
      </c>
      <c r="C159" s="183" t="s">
        <v>272</v>
      </c>
      <c r="D159" s="176" t="s">
        <v>120</v>
      </c>
      <c r="E159" s="177">
        <v>97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150</v>
      </c>
      <c r="T159" s="180" t="s">
        <v>151</v>
      </c>
      <c r="U159" s="162">
        <v>0</v>
      </c>
      <c r="V159" s="162">
        <f>ROUND(E159*U159,2)</f>
        <v>0</v>
      </c>
      <c r="W159" s="162"/>
      <c r="X159" s="162" t="s">
        <v>114</v>
      </c>
      <c r="Y159" s="162" t="s">
        <v>115</v>
      </c>
      <c r="Z159" s="151"/>
      <c r="AA159" s="151"/>
      <c r="AB159" s="151"/>
      <c r="AC159" s="151"/>
      <c r="AD159" s="151"/>
      <c r="AE159" s="151"/>
      <c r="AF159" s="151"/>
      <c r="AG159" s="151" t="s">
        <v>116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>
      <c r="A160" s="158"/>
      <c r="B160" s="159"/>
      <c r="C160" s="245"/>
      <c r="D160" s="246"/>
      <c r="E160" s="246"/>
      <c r="F160" s="246"/>
      <c r="G160" s="246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117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4">
        <v>49</v>
      </c>
      <c r="B161" s="175" t="s">
        <v>273</v>
      </c>
      <c r="C161" s="183" t="s">
        <v>274</v>
      </c>
      <c r="D161" s="176" t="s">
        <v>120</v>
      </c>
      <c r="E161" s="177">
        <v>170.8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150</v>
      </c>
      <c r="T161" s="180" t="s">
        <v>151</v>
      </c>
      <c r="U161" s="162">
        <v>0</v>
      </c>
      <c r="V161" s="162">
        <f>ROUND(E161*U161,2)</f>
        <v>0</v>
      </c>
      <c r="W161" s="162"/>
      <c r="X161" s="162" t="s">
        <v>114</v>
      </c>
      <c r="Y161" s="162" t="s">
        <v>115</v>
      </c>
      <c r="Z161" s="151"/>
      <c r="AA161" s="151"/>
      <c r="AB161" s="151"/>
      <c r="AC161" s="151"/>
      <c r="AD161" s="151"/>
      <c r="AE161" s="151"/>
      <c r="AF161" s="151"/>
      <c r="AG161" s="151" t="s">
        <v>116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>
      <c r="A162" s="158"/>
      <c r="B162" s="159"/>
      <c r="C162" s="245"/>
      <c r="D162" s="246"/>
      <c r="E162" s="246"/>
      <c r="F162" s="246"/>
      <c r="G162" s="246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1"/>
      <c r="AA162" s="151"/>
      <c r="AB162" s="151"/>
      <c r="AC162" s="151"/>
      <c r="AD162" s="151"/>
      <c r="AE162" s="151"/>
      <c r="AF162" s="151"/>
      <c r="AG162" s="151" t="s">
        <v>117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4">
        <v>50</v>
      </c>
      <c r="B163" s="175" t="s">
        <v>275</v>
      </c>
      <c r="C163" s="183" t="s">
        <v>276</v>
      </c>
      <c r="D163" s="176" t="s">
        <v>120</v>
      </c>
      <c r="E163" s="177">
        <v>19.5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150</v>
      </c>
      <c r="T163" s="180" t="s">
        <v>151</v>
      </c>
      <c r="U163" s="162">
        <v>0</v>
      </c>
      <c r="V163" s="162">
        <f>ROUND(E163*U163,2)</f>
        <v>0</v>
      </c>
      <c r="W163" s="162"/>
      <c r="X163" s="162" t="s">
        <v>114</v>
      </c>
      <c r="Y163" s="162" t="s">
        <v>115</v>
      </c>
      <c r="Z163" s="151"/>
      <c r="AA163" s="151"/>
      <c r="AB163" s="151"/>
      <c r="AC163" s="151"/>
      <c r="AD163" s="151"/>
      <c r="AE163" s="151"/>
      <c r="AF163" s="151"/>
      <c r="AG163" s="151" t="s">
        <v>116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>
      <c r="A164" s="158"/>
      <c r="B164" s="159"/>
      <c r="C164" s="245"/>
      <c r="D164" s="246"/>
      <c r="E164" s="246"/>
      <c r="F164" s="246"/>
      <c r="G164" s="246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117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4">
        <v>51</v>
      </c>
      <c r="B165" s="175" t="s">
        <v>277</v>
      </c>
      <c r="C165" s="183" t="s">
        <v>278</v>
      </c>
      <c r="D165" s="176" t="s">
        <v>120</v>
      </c>
      <c r="E165" s="177">
        <v>95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150</v>
      </c>
      <c r="T165" s="180" t="s">
        <v>151</v>
      </c>
      <c r="U165" s="162">
        <v>0</v>
      </c>
      <c r="V165" s="162">
        <f>ROUND(E165*U165,2)</f>
        <v>0</v>
      </c>
      <c r="W165" s="162"/>
      <c r="X165" s="162" t="s">
        <v>114</v>
      </c>
      <c r="Y165" s="162" t="s">
        <v>115</v>
      </c>
      <c r="Z165" s="151"/>
      <c r="AA165" s="151"/>
      <c r="AB165" s="151"/>
      <c r="AC165" s="151"/>
      <c r="AD165" s="151"/>
      <c r="AE165" s="151"/>
      <c r="AF165" s="151"/>
      <c r="AG165" s="151" t="s">
        <v>116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>
      <c r="A166" s="158"/>
      <c r="B166" s="159"/>
      <c r="C166" s="245"/>
      <c r="D166" s="246"/>
      <c r="E166" s="246"/>
      <c r="F166" s="246"/>
      <c r="G166" s="246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117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>
        <v>52</v>
      </c>
      <c r="B167" s="159" t="s">
        <v>279</v>
      </c>
      <c r="C167" s="185" t="s">
        <v>280</v>
      </c>
      <c r="D167" s="160" t="s">
        <v>30</v>
      </c>
      <c r="E167" s="181"/>
      <c r="F167" s="163"/>
      <c r="G167" s="162">
        <f>ROUND(E167*F167,2)</f>
        <v>0</v>
      </c>
      <c r="H167" s="163"/>
      <c r="I167" s="162">
        <f>ROUND(E167*H167,2)</f>
        <v>0</v>
      </c>
      <c r="J167" s="163"/>
      <c r="K167" s="162">
        <f>ROUND(E167*J167,2)</f>
        <v>0</v>
      </c>
      <c r="L167" s="162">
        <v>21</v>
      </c>
      <c r="M167" s="162">
        <f>G167*(1+L167/100)</f>
        <v>0</v>
      </c>
      <c r="N167" s="161">
        <v>0</v>
      </c>
      <c r="O167" s="161">
        <f>ROUND(E167*N167,2)</f>
        <v>0</v>
      </c>
      <c r="P167" s="161">
        <v>0</v>
      </c>
      <c r="Q167" s="161">
        <f>ROUND(E167*P167,2)</f>
        <v>0</v>
      </c>
      <c r="R167" s="162" t="s">
        <v>281</v>
      </c>
      <c r="S167" s="162" t="s">
        <v>112</v>
      </c>
      <c r="T167" s="162" t="s">
        <v>113</v>
      </c>
      <c r="U167" s="162">
        <v>0</v>
      </c>
      <c r="V167" s="162">
        <f>ROUND(E167*U167,2)</f>
        <v>0</v>
      </c>
      <c r="W167" s="162"/>
      <c r="X167" s="162" t="s">
        <v>184</v>
      </c>
      <c r="Y167" s="162" t="s">
        <v>115</v>
      </c>
      <c r="Z167" s="151"/>
      <c r="AA167" s="151"/>
      <c r="AB167" s="151"/>
      <c r="AC167" s="151"/>
      <c r="AD167" s="151"/>
      <c r="AE167" s="151"/>
      <c r="AF167" s="151"/>
      <c r="AG167" s="151" t="s">
        <v>185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>
      <c r="A168" s="158"/>
      <c r="B168" s="159"/>
      <c r="C168" s="249" t="s">
        <v>186</v>
      </c>
      <c r="D168" s="250"/>
      <c r="E168" s="250"/>
      <c r="F168" s="250"/>
      <c r="G168" s="250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122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>
      <c r="A169" s="158"/>
      <c r="B169" s="159"/>
      <c r="C169" s="247"/>
      <c r="D169" s="248"/>
      <c r="E169" s="248"/>
      <c r="F169" s="248"/>
      <c r="G169" s="248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117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>
      <c r="A170" s="167" t="s">
        <v>106</v>
      </c>
      <c r="B170" s="168" t="s">
        <v>69</v>
      </c>
      <c r="C170" s="182" t="s">
        <v>70</v>
      </c>
      <c r="D170" s="169"/>
      <c r="E170" s="170"/>
      <c r="F170" s="171"/>
      <c r="G170" s="171">
        <f>SUMIF(AG171:AG178,"&lt;&gt;NOR",G171:G178)</f>
        <v>0</v>
      </c>
      <c r="H170" s="171"/>
      <c r="I170" s="171">
        <f>SUM(I171:I178)</f>
        <v>0</v>
      </c>
      <c r="J170" s="171"/>
      <c r="K170" s="171">
        <f>SUM(K171:K178)</f>
        <v>0</v>
      </c>
      <c r="L170" s="171"/>
      <c r="M170" s="171">
        <f>SUM(M171:M178)</f>
        <v>0</v>
      </c>
      <c r="N170" s="170"/>
      <c r="O170" s="170">
        <f>SUM(O171:O178)</f>
        <v>1.46</v>
      </c>
      <c r="P170" s="170"/>
      <c r="Q170" s="170">
        <f>SUM(Q171:Q178)</f>
        <v>0</v>
      </c>
      <c r="R170" s="171"/>
      <c r="S170" s="171"/>
      <c r="T170" s="172"/>
      <c r="U170" s="166"/>
      <c r="V170" s="166">
        <f>SUM(V171:V178)</f>
        <v>1140.26</v>
      </c>
      <c r="W170" s="166"/>
      <c r="X170" s="166"/>
      <c r="Y170" s="166"/>
      <c r="AG170" t="s">
        <v>107</v>
      </c>
    </row>
    <row r="171" spans="1:60" ht="22.5" outlineLevel="1">
      <c r="A171" s="174">
        <v>53</v>
      </c>
      <c r="B171" s="175" t="s">
        <v>282</v>
      </c>
      <c r="C171" s="183" t="s">
        <v>283</v>
      </c>
      <c r="D171" s="176" t="s">
        <v>110</v>
      </c>
      <c r="E171" s="177">
        <v>2949.51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4.2000000000000002E-4</v>
      </c>
      <c r="O171" s="177">
        <f>ROUND(E171*N171,2)</f>
        <v>1.24</v>
      </c>
      <c r="P171" s="177">
        <v>0</v>
      </c>
      <c r="Q171" s="177">
        <f>ROUND(E171*P171,2)</f>
        <v>0</v>
      </c>
      <c r="R171" s="179" t="s">
        <v>284</v>
      </c>
      <c r="S171" s="179" t="s">
        <v>112</v>
      </c>
      <c r="T171" s="180" t="s">
        <v>113</v>
      </c>
      <c r="U171" s="162">
        <v>0.28999999999999998</v>
      </c>
      <c r="V171" s="162">
        <f>ROUND(E171*U171,2)</f>
        <v>855.36</v>
      </c>
      <c r="W171" s="162"/>
      <c r="X171" s="162" t="s">
        <v>114</v>
      </c>
      <c r="Y171" s="162" t="s">
        <v>115</v>
      </c>
      <c r="Z171" s="151"/>
      <c r="AA171" s="151"/>
      <c r="AB171" s="151"/>
      <c r="AC171" s="151"/>
      <c r="AD171" s="151"/>
      <c r="AE171" s="151"/>
      <c r="AF171" s="151"/>
      <c r="AG171" s="151" t="s">
        <v>116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>
      <c r="A172" s="158"/>
      <c r="B172" s="159"/>
      <c r="C172" s="184" t="s">
        <v>285</v>
      </c>
      <c r="D172" s="164"/>
      <c r="E172" s="165">
        <v>2949.51</v>
      </c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124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2">
      <c r="A173" s="158"/>
      <c r="B173" s="159"/>
      <c r="C173" s="247"/>
      <c r="D173" s="248"/>
      <c r="E173" s="248"/>
      <c r="F173" s="248"/>
      <c r="G173" s="248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117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4">
        <v>54</v>
      </c>
      <c r="B174" s="175" t="s">
        <v>286</v>
      </c>
      <c r="C174" s="183" t="s">
        <v>287</v>
      </c>
      <c r="D174" s="176" t="s">
        <v>110</v>
      </c>
      <c r="E174" s="177">
        <v>610.05600000000004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2.7999999999999998E-4</v>
      </c>
      <c r="O174" s="177">
        <f>ROUND(E174*N174,2)</f>
        <v>0.17</v>
      </c>
      <c r="P174" s="177">
        <v>0</v>
      </c>
      <c r="Q174" s="177">
        <f>ROUND(E174*P174,2)</f>
        <v>0</v>
      </c>
      <c r="R174" s="179" t="s">
        <v>284</v>
      </c>
      <c r="S174" s="179" t="s">
        <v>112</v>
      </c>
      <c r="T174" s="180" t="s">
        <v>113</v>
      </c>
      <c r="U174" s="162">
        <v>0.307</v>
      </c>
      <c r="V174" s="162">
        <f>ROUND(E174*U174,2)</f>
        <v>187.29</v>
      </c>
      <c r="W174" s="162"/>
      <c r="X174" s="162" t="s">
        <v>114</v>
      </c>
      <c r="Y174" s="162" t="s">
        <v>115</v>
      </c>
      <c r="Z174" s="151"/>
      <c r="AA174" s="151"/>
      <c r="AB174" s="151"/>
      <c r="AC174" s="151"/>
      <c r="AD174" s="151"/>
      <c r="AE174" s="151"/>
      <c r="AF174" s="151"/>
      <c r="AG174" s="151" t="s">
        <v>116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>
      <c r="A175" s="158"/>
      <c r="B175" s="159"/>
      <c r="C175" s="245"/>
      <c r="D175" s="246"/>
      <c r="E175" s="246"/>
      <c r="F175" s="246"/>
      <c r="G175" s="246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117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4">
        <v>55</v>
      </c>
      <c r="B176" s="175" t="s">
        <v>288</v>
      </c>
      <c r="C176" s="183" t="s">
        <v>289</v>
      </c>
      <c r="D176" s="176" t="s">
        <v>110</v>
      </c>
      <c r="E176" s="177">
        <v>610.05600000000004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8.0000000000000007E-5</v>
      </c>
      <c r="O176" s="177">
        <f>ROUND(E176*N176,2)</f>
        <v>0.05</v>
      </c>
      <c r="P176" s="177">
        <v>0</v>
      </c>
      <c r="Q176" s="177">
        <f>ROUND(E176*P176,2)</f>
        <v>0</v>
      </c>
      <c r="R176" s="179" t="s">
        <v>284</v>
      </c>
      <c r="S176" s="179" t="s">
        <v>112</v>
      </c>
      <c r="T176" s="180" t="s">
        <v>113</v>
      </c>
      <c r="U176" s="162">
        <v>0.16</v>
      </c>
      <c r="V176" s="162">
        <f>ROUND(E176*U176,2)</f>
        <v>97.61</v>
      </c>
      <c r="W176" s="162"/>
      <c r="X176" s="162" t="s">
        <v>114</v>
      </c>
      <c r="Y176" s="162" t="s">
        <v>115</v>
      </c>
      <c r="Z176" s="151"/>
      <c r="AA176" s="151"/>
      <c r="AB176" s="151"/>
      <c r="AC176" s="151"/>
      <c r="AD176" s="151"/>
      <c r="AE176" s="151"/>
      <c r="AF176" s="151"/>
      <c r="AG176" s="151" t="s">
        <v>116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>
      <c r="A177" s="158"/>
      <c r="B177" s="159"/>
      <c r="C177" s="184" t="s">
        <v>290</v>
      </c>
      <c r="D177" s="164"/>
      <c r="E177" s="165">
        <v>610.05600000000004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124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>
      <c r="A178" s="158"/>
      <c r="B178" s="159"/>
      <c r="C178" s="247"/>
      <c r="D178" s="248"/>
      <c r="E178" s="248"/>
      <c r="F178" s="248"/>
      <c r="G178" s="248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117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>
      <c r="A179" s="167" t="s">
        <v>106</v>
      </c>
      <c r="B179" s="168" t="s">
        <v>71</v>
      </c>
      <c r="C179" s="182" t="s">
        <v>72</v>
      </c>
      <c r="D179" s="169"/>
      <c r="E179" s="170"/>
      <c r="F179" s="171"/>
      <c r="G179" s="171">
        <f>SUMIF(AG180:AG207,"&lt;&gt;NOR",G180:G207)</f>
        <v>0</v>
      </c>
      <c r="H179" s="171"/>
      <c r="I179" s="171">
        <f>SUM(I180:I207)</f>
        <v>0</v>
      </c>
      <c r="J179" s="171"/>
      <c r="K179" s="171">
        <f>SUM(K180:K207)</f>
        <v>0</v>
      </c>
      <c r="L179" s="171"/>
      <c r="M179" s="171">
        <f>SUM(M180:M207)</f>
        <v>0</v>
      </c>
      <c r="N179" s="170"/>
      <c r="O179" s="170">
        <f>SUM(O180:O207)</f>
        <v>0</v>
      </c>
      <c r="P179" s="170"/>
      <c r="Q179" s="170">
        <f>SUM(Q180:Q207)</f>
        <v>0</v>
      </c>
      <c r="R179" s="171"/>
      <c r="S179" s="171"/>
      <c r="T179" s="172"/>
      <c r="U179" s="166"/>
      <c r="V179" s="166">
        <f>SUM(V180:V207)</f>
        <v>0</v>
      </c>
      <c r="W179" s="166"/>
      <c r="X179" s="166"/>
      <c r="Y179" s="166"/>
      <c r="AG179" t="s">
        <v>107</v>
      </c>
    </row>
    <row r="180" spans="1:60" ht="22.5" outlineLevel="1">
      <c r="A180" s="174">
        <v>56</v>
      </c>
      <c r="B180" s="175" t="s">
        <v>291</v>
      </c>
      <c r="C180" s="183" t="s">
        <v>292</v>
      </c>
      <c r="D180" s="176" t="s">
        <v>293</v>
      </c>
      <c r="E180" s="177">
        <v>11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9"/>
      <c r="S180" s="179" t="s">
        <v>150</v>
      </c>
      <c r="T180" s="180" t="s">
        <v>151</v>
      </c>
      <c r="U180" s="162">
        <v>0</v>
      </c>
      <c r="V180" s="162">
        <f>ROUND(E180*U180,2)</f>
        <v>0</v>
      </c>
      <c r="W180" s="162"/>
      <c r="X180" s="162" t="s">
        <v>167</v>
      </c>
      <c r="Y180" s="162" t="s">
        <v>115</v>
      </c>
      <c r="Z180" s="151"/>
      <c r="AA180" s="151"/>
      <c r="AB180" s="151"/>
      <c r="AC180" s="151"/>
      <c r="AD180" s="151"/>
      <c r="AE180" s="151"/>
      <c r="AF180" s="151"/>
      <c r="AG180" s="151" t="s">
        <v>168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2">
      <c r="A181" s="158"/>
      <c r="B181" s="159"/>
      <c r="C181" s="245"/>
      <c r="D181" s="246"/>
      <c r="E181" s="246"/>
      <c r="F181" s="246"/>
      <c r="G181" s="246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117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74">
        <v>57</v>
      </c>
      <c r="B182" s="175" t="s">
        <v>294</v>
      </c>
      <c r="C182" s="183" t="s">
        <v>295</v>
      </c>
      <c r="D182" s="176" t="s">
        <v>293</v>
      </c>
      <c r="E182" s="177">
        <v>4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9"/>
      <c r="S182" s="179" t="s">
        <v>150</v>
      </c>
      <c r="T182" s="180" t="s">
        <v>151</v>
      </c>
      <c r="U182" s="162">
        <v>0</v>
      </c>
      <c r="V182" s="162">
        <f>ROUND(E182*U182,2)</f>
        <v>0</v>
      </c>
      <c r="W182" s="162"/>
      <c r="X182" s="162" t="s">
        <v>167</v>
      </c>
      <c r="Y182" s="162" t="s">
        <v>115</v>
      </c>
      <c r="Z182" s="151"/>
      <c r="AA182" s="151"/>
      <c r="AB182" s="151"/>
      <c r="AC182" s="151"/>
      <c r="AD182" s="151"/>
      <c r="AE182" s="151"/>
      <c r="AF182" s="151"/>
      <c r="AG182" s="151" t="s">
        <v>168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>
      <c r="A183" s="158"/>
      <c r="B183" s="159"/>
      <c r="C183" s="245"/>
      <c r="D183" s="246"/>
      <c r="E183" s="246"/>
      <c r="F183" s="246"/>
      <c r="G183" s="246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117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74">
        <v>58</v>
      </c>
      <c r="B184" s="175" t="s">
        <v>296</v>
      </c>
      <c r="C184" s="183" t="s">
        <v>297</v>
      </c>
      <c r="D184" s="176" t="s">
        <v>293</v>
      </c>
      <c r="E184" s="177">
        <v>16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7">
        <v>0</v>
      </c>
      <c r="O184" s="177">
        <f>ROUND(E184*N184,2)</f>
        <v>0</v>
      </c>
      <c r="P184" s="177">
        <v>0</v>
      </c>
      <c r="Q184" s="177">
        <f>ROUND(E184*P184,2)</f>
        <v>0</v>
      </c>
      <c r="R184" s="179"/>
      <c r="S184" s="179" t="s">
        <v>150</v>
      </c>
      <c r="T184" s="180" t="s">
        <v>151</v>
      </c>
      <c r="U184" s="162">
        <v>0</v>
      </c>
      <c r="V184" s="162">
        <f>ROUND(E184*U184,2)</f>
        <v>0</v>
      </c>
      <c r="W184" s="162"/>
      <c r="X184" s="162" t="s">
        <v>167</v>
      </c>
      <c r="Y184" s="162" t="s">
        <v>115</v>
      </c>
      <c r="Z184" s="151"/>
      <c r="AA184" s="151"/>
      <c r="AB184" s="151"/>
      <c r="AC184" s="151"/>
      <c r="AD184" s="151"/>
      <c r="AE184" s="151"/>
      <c r="AF184" s="151"/>
      <c r="AG184" s="151" t="s">
        <v>168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>
      <c r="A185" s="158"/>
      <c r="B185" s="159"/>
      <c r="C185" s="245"/>
      <c r="D185" s="246"/>
      <c r="E185" s="246"/>
      <c r="F185" s="246"/>
      <c r="G185" s="246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117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4">
        <v>59</v>
      </c>
      <c r="B186" s="175" t="s">
        <v>298</v>
      </c>
      <c r="C186" s="183" t="s">
        <v>299</v>
      </c>
      <c r="D186" s="176" t="s">
        <v>293</v>
      </c>
      <c r="E186" s="177">
        <v>16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150</v>
      </c>
      <c r="T186" s="180" t="s">
        <v>151</v>
      </c>
      <c r="U186" s="162">
        <v>0</v>
      </c>
      <c r="V186" s="162">
        <f>ROUND(E186*U186,2)</f>
        <v>0</v>
      </c>
      <c r="W186" s="162"/>
      <c r="X186" s="162" t="s">
        <v>167</v>
      </c>
      <c r="Y186" s="162" t="s">
        <v>115</v>
      </c>
      <c r="Z186" s="151"/>
      <c r="AA186" s="151"/>
      <c r="AB186" s="151"/>
      <c r="AC186" s="151"/>
      <c r="AD186" s="151"/>
      <c r="AE186" s="151"/>
      <c r="AF186" s="151"/>
      <c r="AG186" s="151" t="s">
        <v>168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>
      <c r="A187" s="158"/>
      <c r="B187" s="159"/>
      <c r="C187" s="245"/>
      <c r="D187" s="246"/>
      <c r="E187" s="246"/>
      <c r="F187" s="246"/>
      <c r="G187" s="246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117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4">
        <v>60</v>
      </c>
      <c r="B188" s="175" t="s">
        <v>300</v>
      </c>
      <c r="C188" s="183" t="s">
        <v>301</v>
      </c>
      <c r="D188" s="176" t="s">
        <v>293</v>
      </c>
      <c r="E188" s="177">
        <v>650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7">
        <v>0</v>
      </c>
      <c r="O188" s="177">
        <f>ROUND(E188*N188,2)</f>
        <v>0</v>
      </c>
      <c r="P188" s="177">
        <v>0</v>
      </c>
      <c r="Q188" s="177">
        <f>ROUND(E188*P188,2)</f>
        <v>0</v>
      </c>
      <c r="R188" s="179"/>
      <c r="S188" s="179" t="s">
        <v>150</v>
      </c>
      <c r="T188" s="180" t="s">
        <v>151</v>
      </c>
      <c r="U188" s="162">
        <v>0</v>
      </c>
      <c r="V188" s="162">
        <f>ROUND(E188*U188,2)</f>
        <v>0</v>
      </c>
      <c r="W188" s="162"/>
      <c r="X188" s="162" t="s">
        <v>167</v>
      </c>
      <c r="Y188" s="162" t="s">
        <v>115</v>
      </c>
      <c r="Z188" s="151"/>
      <c r="AA188" s="151"/>
      <c r="AB188" s="151"/>
      <c r="AC188" s="151"/>
      <c r="AD188" s="151"/>
      <c r="AE188" s="151"/>
      <c r="AF188" s="151"/>
      <c r="AG188" s="151" t="s">
        <v>168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>
      <c r="A189" s="158"/>
      <c r="B189" s="159"/>
      <c r="C189" s="245"/>
      <c r="D189" s="246"/>
      <c r="E189" s="246"/>
      <c r="F189" s="246"/>
      <c r="G189" s="246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1"/>
      <c r="AA189" s="151"/>
      <c r="AB189" s="151"/>
      <c r="AC189" s="151"/>
      <c r="AD189" s="151"/>
      <c r="AE189" s="151"/>
      <c r="AF189" s="151"/>
      <c r="AG189" s="151" t="s">
        <v>117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74">
        <v>61</v>
      </c>
      <c r="B190" s="175" t="s">
        <v>302</v>
      </c>
      <c r="C190" s="183" t="s">
        <v>303</v>
      </c>
      <c r="D190" s="176" t="s">
        <v>293</v>
      </c>
      <c r="E190" s="177">
        <v>11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/>
      <c r="S190" s="179" t="s">
        <v>150</v>
      </c>
      <c r="T190" s="180" t="s">
        <v>151</v>
      </c>
      <c r="U190" s="162">
        <v>0</v>
      </c>
      <c r="V190" s="162">
        <f>ROUND(E190*U190,2)</f>
        <v>0</v>
      </c>
      <c r="W190" s="162"/>
      <c r="X190" s="162" t="s">
        <v>167</v>
      </c>
      <c r="Y190" s="162" t="s">
        <v>115</v>
      </c>
      <c r="Z190" s="151"/>
      <c r="AA190" s="151"/>
      <c r="AB190" s="151"/>
      <c r="AC190" s="151"/>
      <c r="AD190" s="151"/>
      <c r="AE190" s="151"/>
      <c r="AF190" s="151"/>
      <c r="AG190" s="151" t="s">
        <v>168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>
      <c r="A191" s="158"/>
      <c r="B191" s="159"/>
      <c r="C191" s="245"/>
      <c r="D191" s="246"/>
      <c r="E191" s="246"/>
      <c r="F191" s="246"/>
      <c r="G191" s="246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117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74">
        <v>62</v>
      </c>
      <c r="B192" s="175" t="s">
        <v>304</v>
      </c>
      <c r="C192" s="183" t="s">
        <v>305</v>
      </c>
      <c r="D192" s="176" t="s">
        <v>293</v>
      </c>
      <c r="E192" s="177">
        <v>60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150</v>
      </c>
      <c r="T192" s="180" t="s">
        <v>151</v>
      </c>
      <c r="U192" s="162">
        <v>0</v>
      </c>
      <c r="V192" s="162">
        <f>ROUND(E192*U192,2)</f>
        <v>0</v>
      </c>
      <c r="W192" s="162"/>
      <c r="X192" s="162" t="s">
        <v>167</v>
      </c>
      <c r="Y192" s="162" t="s">
        <v>115</v>
      </c>
      <c r="Z192" s="151"/>
      <c r="AA192" s="151"/>
      <c r="AB192" s="151"/>
      <c r="AC192" s="151"/>
      <c r="AD192" s="151"/>
      <c r="AE192" s="151"/>
      <c r="AF192" s="151"/>
      <c r="AG192" s="151" t="s">
        <v>168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>
      <c r="A193" s="158"/>
      <c r="B193" s="159"/>
      <c r="C193" s="245"/>
      <c r="D193" s="246"/>
      <c r="E193" s="246"/>
      <c r="F193" s="246"/>
      <c r="G193" s="246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1"/>
      <c r="AA193" s="151"/>
      <c r="AB193" s="151"/>
      <c r="AC193" s="151"/>
      <c r="AD193" s="151"/>
      <c r="AE193" s="151"/>
      <c r="AF193" s="151"/>
      <c r="AG193" s="151" t="s">
        <v>117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4">
        <v>63</v>
      </c>
      <c r="B194" s="175" t="s">
        <v>306</v>
      </c>
      <c r="C194" s="183" t="s">
        <v>307</v>
      </c>
      <c r="D194" s="176" t="s">
        <v>293</v>
      </c>
      <c r="E194" s="177">
        <v>10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9"/>
      <c r="S194" s="179" t="s">
        <v>150</v>
      </c>
      <c r="T194" s="180" t="s">
        <v>151</v>
      </c>
      <c r="U194" s="162">
        <v>0</v>
      </c>
      <c r="V194" s="162">
        <f>ROUND(E194*U194,2)</f>
        <v>0</v>
      </c>
      <c r="W194" s="162"/>
      <c r="X194" s="162" t="s">
        <v>167</v>
      </c>
      <c r="Y194" s="162" t="s">
        <v>115</v>
      </c>
      <c r="Z194" s="151"/>
      <c r="AA194" s="151"/>
      <c r="AB194" s="151"/>
      <c r="AC194" s="151"/>
      <c r="AD194" s="151"/>
      <c r="AE194" s="151"/>
      <c r="AF194" s="151"/>
      <c r="AG194" s="151" t="s">
        <v>168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>
      <c r="A195" s="158"/>
      <c r="B195" s="159"/>
      <c r="C195" s="245"/>
      <c r="D195" s="246"/>
      <c r="E195" s="246"/>
      <c r="F195" s="246"/>
      <c r="G195" s="246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1"/>
      <c r="AA195" s="151"/>
      <c r="AB195" s="151"/>
      <c r="AC195" s="151"/>
      <c r="AD195" s="151"/>
      <c r="AE195" s="151"/>
      <c r="AF195" s="151"/>
      <c r="AG195" s="151" t="s">
        <v>117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4">
        <v>64</v>
      </c>
      <c r="B196" s="175" t="s">
        <v>308</v>
      </c>
      <c r="C196" s="183" t="s">
        <v>309</v>
      </c>
      <c r="D196" s="176" t="s">
        <v>293</v>
      </c>
      <c r="E196" s="177">
        <v>3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9"/>
      <c r="S196" s="179" t="s">
        <v>150</v>
      </c>
      <c r="T196" s="180" t="s">
        <v>151</v>
      </c>
      <c r="U196" s="162">
        <v>0</v>
      </c>
      <c r="V196" s="162">
        <f>ROUND(E196*U196,2)</f>
        <v>0</v>
      </c>
      <c r="W196" s="162"/>
      <c r="X196" s="162" t="s">
        <v>167</v>
      </c>
      <c r="Y196" s="162" t="s">
        <v>115</v>
      </c>
      <c r="Z196" s="151"/>
      <c r="AA196" s="151"/>
      <c r="AB196" s="151"/>
      <c r="AC196" s="151"/>
      <c r="AD196" s="151"/>
      <c r="AE196" s="151"/>
      <c r="AF196" s="151"/>
      <c r="AG196" s="151" t="s">
        <v>168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>
      <c r="A197" s="158"/>
      <c r="B197" s="159"/>
      <c r="C197" s="245"/>
      <c r="D197" s="246"/>
      <c r="E197" s="246"/>
      <c r="F197" s="246"/>
      <c r="G197" s="246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1"/>
      <c r="AA197" s="151"/>
      <c r="AB197" s="151"/>
      <c r="AC197" s="151"/>
      <c r="AD197" s="151"/>
      <c r="AE197" s="151"/>
      <c r="AF197" s="151"/>
      <c r="AG197" s="151" t="s">
        <v>117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74">
        <v>65</v>
      </c>
      <c r="B198" s="175" t="s">
        <v>310</v>
      </c>
      <c r="C198" s="183" t="s">
        <v>311</v>
      </c>
      <c r="D198" s="176" t="s">
        <v>120</v>
      </c>
      <c r="E198" s="177">
        <v>21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150</v>
      </c>
      <c r="T198" s="180" t="s">
        <v>151</v>
      </c>
      <c r="U198" s="162">
        <v>0</v>
      </c>
      <c r="V198" s="162">
        <f>ROUND(E198*U198,2)</f>
        <v>0</v>
      </c>
      <c r="W198" s="162"/>
      <c r="X198" s="162" t="s">
        <v>167</v>
      </c>
      <c r="Y198" s="162" t="s">
        <v>115</v>
      </c>
      <c r="Z198" s="151"/>
      <c r="AA198" s="151"/>
      <c r="AB198" s="151"/>
      <c r="AC198" s="151"/>
      <c r="AD198" s="151"/>
      <c r="AE198" s="151"/>
      <c r="AF198" s="151"/>
      <c r="AG198" s="151" t="s">
        <v>168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>
      <c r="A199" s="158"/>
      <c r="B199" s="159"/>
      <c r="C199" s="245"/>
      <c r="D199" s="246"/>
      <c r="E199" s="246"/>
      <c r="F199" s="246"/>
      <c r="G199" s="246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117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4">
        <v>66</v>
      </c>
      <c r="B200" s="175" t="s">
        <v>312</v>
      </c>
      <c r="C200" s="183" t="s">
        <v>313</v>
      </c>
      <c r="D200" s="176" t="s">
        <v>314</v>
      </c>
      <c r="E200" s="177">
        <v>1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9"/>
      <c r="S200" s="179" t="s">
        <v>150</v>
      </c>
      <c r="T200" s="180" t="s">
        <v>151</v>
      </c>
      <c r="U200" s="162">
        <v>0</v>
      </c>
      <c r="V200" s="162">
        <f>ROUND(E200*U200,2)</f>
        <v>0</v>
      </c>
      <c r="W200" s="162"/>
      <c r="X200" s="162" t="s">
        <v>167</v>
      </c>
      <c r="Y200" s="162" t="s">
        <v>115</v>
      </c>
      <c r="Z200" s="151"/>
      <c r="AA200" s="151"/>
      <c r="AB200" s="151"/>
      <c r="AC200" s="151"/>
      <c r="AD200" s="151"/>
      <c r="AE200" s="151"/>
      <c r="AF200" s="151"/>
      <c r="AG200" s="151" t="s">
        <v>168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>
      <c r="A201" s="158"/>
      <c r="B201" s="159"/>
      <c r="C201" s="245"/>
      <c r="D201" s="246"/>
      <c r="E201" s="246"/>
      <c r="F201" s="246"/>
      <c r="G201" s="246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117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4">
        <v>67</v>
      </c>
      <c r="B202" s="175" t="s">
        <v>315</v>
      </c>
      <c r="C202" s="183" t="s">
        <v>316</v>
      </c>
      <c r="D202" s="176" t="s">
        <v>293</v>
      </c>
      <c r="E202" s="177">
        <v>352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/>
      <c r="S202" s="179" t="s">
        <v>150</v>
      </c>
      <c r="T202" s="180" t="s">
        <v>151</v>
      </c>
      <c r="U202" s="162">
        <v>0</v>
      </c>
      <c r="V202" s="162">
        <f>ROUND(E202*U202,2)</f>
        <v>0</v>
      </c>
      <c r="W202" s="162"/>
      <c r="X202" s="162" t="s">
        <v>167</v>
      </c>
      <c r="Y202" s="162" t="s">
        <v>115</v>
      </c>
      <c r="Z202" s="151"/>
      <c r="AA202" s="151"/>
      <c r="AB202" s="151"/>
      <c r="AC202" s="151"/>
      <c r="AD202" s="151"/>
      <c r="AE202" s="151"/>
      <c r="AF202" s="151"/>
      <c r="AG202" s="151" t="s">
        <v>168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2">
      <c r="A203" s="158"/>
      <c r="B203" s="159"/>
      <c r="C203" s="245"/>
      <c r="D203" s="246"/>
      <c r="E203" s="246"/>
      <c r="F203" s="246"/>
      <c r="G203" s="246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117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4">
        <v>68</v>
      </c>
      <c r="B204" s="175" t="s">
        <v>317</v>
      </c>
      <c r="C204" s="183" t="s">
        <v>318</v>
      </c>
      <c r="D204" s="176" t="s">
        <v>293</v>
      </c>
      <c r="E204" s="177">
        <v>1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0</v>
      </c>
      <c r="O204" s="177">
        <f>ROUND(E204*N204,2)</f>
        <v>0</v>
      </c>
      <c r="P204" s="177">
        <v>0</v>
      </c>
      <c r="Q204" s="177">
        <f>ROUND(E204*P204,2)</f>
        <v>0</v>
      </c>
      <c r="R204" s="179"/>
      <c r="S204" s="179" t="s">
        <v>150</v>
      </c>
      <c r="T204" s="180" t="s">
        <v>151</v>
      </c>
      <c r="U204" s="162">
        <v>0</v>
      </c>
      <c r="V204" s="162">
        <f>ROUND(E204*U204,2)</f>
        <v>0</v>
      </c>
      <c r="W204" s="162"/>
      <c r="X204" s="162" t="s">
        <v>167</v>
      </c>
      <c r="Y204" s="162" t="s">
        <v>115</v>
      </c>
      <c r="Z204" s="151"/>
      <c r="AA204" s="151"/>
      <c r="AB204" s="151"/>
      <c r="AC204" s="151"/>
      <c r="AD204" s="151"/>
      <c r="AE204" s="151"/>
      <c r="AF204" s="151"/>
      <c r="AG204" s="151" t="s">
        <v>168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2">
      <c r="A205" s="158"/>
      <c r="B205" s="159"/>
      <c r="C205" s="245"/>
      <c r="D205" s="246"/>
      <c r="E205" s="246"/>
      <c r="F205" s="246"/>
      <c r="G205" s="246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1"/>
      <c r="AA205" s="151"/>
      <c r="AB205" s="151"/>
      <c r="AC205" s="151"/>
      <c r="AD205" s="151"/>
      <c r="AE205" s="151"/>
      <c r="AF205" s="151"/>
      <c r="AG205" s="151" t="s">
        <v>117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74">
        <v>69</v>
      </c>
      <c r="B206" s="175" t="s">
        <v>319</v>
      </c>
      <c r="C206" s="183" t="s">
        <v>320</v>
      </c>
      <c r="D206" s="176" t="s">
        <v>293</v>
      </c>
      <c r="E206" s="177">
        <v>16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7">
        <v>0</v>
      </c>
      <c r="O206" s="177">
        <f>ROUND(E206*N206,2)</f>
        <v>0</v>
      </c>
      <c r="P206" s="177">
        <v>0</v>
      </c>
      <c r="Q206" s="177">
        <f>ROUND(E206*P206,2)</f>
        <v>0</v>
      </c>
      <c r="R206" s="179"/>
      <c r="S206" s="179" t="s">
        <v>150</v>
      </c>
      <c r="T206" s="180" t="s">
        <v>151</v>
      </c>
      <c r="U206" s="162">
        <v>0</v>
      </c>
      <c r="V206" s="162">
        <f>ROUND(E206*U206,2)</f>
        <v>0</v>
      </c>
      <c r="W206" s="162"/>
      <c r="X206" s="162" t="s">
        <v>167</v>
      </c>
      <c r="Y206" s="162" t="s">
        <v>115</v>
      </c>
      <c r="Z206" s="151"/>
      <c r="AA206" s="151"/>
      <c r="AB206" s="151"/>
      <c r="AC206" s="151"/>
      <c r="AD206" s="151"/>
      <c r="AE206" s="151"/>
      <c r="AF206" s="151"/>
      <c r="AG206" s="151" t="s">
        <v>168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2">
      <c r="A207" s="158"/>
      <c r="B207" s="159"/>
      <c r="C207" s="245"/>
      <c r="D207" s="246"/>
      <c r="E207" s="246"/>
      <c r="F207" s="246"/>
      <c r="G207" s="246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1"/>
      <c r="AA207" s="151"/>
      <c r="AB207" s="151"/>
      <c r="AC207" s="151"/>
      <c r="AD207" s="151"/>
      <c r="AE207" s="151"/>
      <c r="AF207" s="151"/>
      <c r="AG207" s="151" t="s">
        <v>117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>
      <c r="A208" s="167" t="s">
        <v>106</v>
      </c>
      <c r="B208" s="168" t="s">
        <v>24</v>
      </c>
      <c r="C208" s="182" t="s">
        <v>25</v>
      </c>
      <c r="D208" s="169"/>
      <c r="E208" s="170"/>
      <c r="F208" s="171"/>
      <c r="G208" s="171">
        <f>SUMIF(AG209:AG214,"&lt;&gt;NOR",G209:G214)</f>
        <v>0</v>
      </c>
      <c r="H208" s="171"/>
      <c r="I208" s="171">
        <f>SUM(I209:I214)</f>
        <v>0</v>
      </c>
      <c r="J208" s="171"/>
      <c r="K208" s="171">
        <f>SUM(K209:K214)</f>
        <v>0</v>
      </c>
      <c r="L208" s="171"/>
      <c r="M208" s="171">
        <f>SUM(M209:M214)</f>
        <v>0</v>
      </c>
      <c r="N208" s="170"/>
      <c r="O208" s="170">
        <f>SUM(O209:O214)</f>
        <v>0</v>
      </c>
      <c r="P208" s="170"/>
      <c r="Q208" s="170">
        <f>SUM(Q209:Q214)</f>
        <v>0</v>
      </c>
      <c r="R208" s="171"/>
      <c r="S208" s="171"/>
      <c r="T208" s="172"/>
      <c r="U208" s="166"/>
      <c r="V208" s="166">
        <f>SUM(V209:V214)</f>
        <v>0</v>
      </c>
      <c r="W208" s="166"/>
      <c r="X208" s="166"/>
      <c r="Y208" s="166"/>
      <c r="AG208" t="s">
        <v>107</v>
      </c>
    </row>
    <row r="209" spans="1:60" outlineLevel="1">
      <c r="A209" s="174">
        <v>70</v>
      </c>
      <c r="B209" s="175" t="s">
        <v>321</v>
      </c>
      <c r="C209" s="183" t="s">
        <v>322</v>
      </c>
      <c r="D209" s="176" t="s">
        <v>323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112</v>
      </c>
      <c r="T209" s="180" t="s">
        <v>151</v>
      </c>
      <c r="U209" s="162">
        <v>0</v>
      </c>
      <c r="V209" s="162">
        <f>ROUND(E209*U209,2)</f>
        <v>0</v>
      </c>
      <c r="W209" s="162"/>
      <c r="X209" s="162" t="s">
        <v>324</v>
      </c>
      <c r="Y209" s="162" t="s">
        <v>115</v>
      </c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>
      <c r="A210" s="158"/>
      <c r="B210" s="159"/>
      <c r="C210" s="245"/>
      <c r="D210" s="246"/>
      <c r="E210" s="246"/>
      <c r="F210" s="246"/>
      <c r="G210" s="246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117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4">
        <v>71</v>
      </c>
      <c r="B211" s="175" t="s">
        <v>326</v>
      </c>
      <c r="C211" s="183" t="s">
        <v>327</v>
      </c>
      <c r="D211" s="176" t="s">
        <v>323</v>
      </c>
      <c r="E211" s="177">
        <v>1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112</v>
      </c>
      <c r="T211" s="180" t="s">
        <v>151</v>
      </c>
      <c r="U211" s="162">
        <v>0</v>
      </c>
      <c r="V211" s="162">
        <f>ROUND(E211*U211,2)</f>
        <v>0</v>
      </c>
      <c r="W211" s="162"/>
      <c r="X211" s="162" t="s">
        <v>324</v>
      </c>
      <c r="Y211" s="162" t="s">
        <v>115</v>
      </c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>
      <c r="A212" s="158"/>
      <c r="B212" s="159"/>
      <c r="C212" s="245"/>
      <c r="D212" s="246"/>
      <c r="E212" s="246"/>
      <c r="F212" s="246"/>
      <c r="G212" s="246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117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74">
        <v>72</v>
      </c>
      <c r="B213" s="175" t="s">
        <v>328</v>
      </c>
      <c r="C213" s="183" t="s">
        <v>329</v>
      </c>
      <c r="D213" s="176" t="s">
        <v>323</v>
      </c>
      <c r="E213" s="177">
        <v>1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112</v>
      </c>
      <c r="T213" s="180" t="s">
        <v>151</v>
      </c>
      <c r="U213" s="162">
        <v>0</v>
      </c>
      <c r="V213" s="162">
        <f>ROUND(E213*U213,2)</f>
        <v>0</v>
      </c>
      <c r="W213" s="162"/>
      <c r="X213" s="162" t="s">
        <v>324</v>
      </c>
      <c r="Y213" s="162" t="s">
        <v>115</v>
      </c>
      <c r="Z213" s="151"/>
      <c r="AA213" s="151"/>
      <c r="AB213" s="151"/>
      <c r="AC213" s="151"/>
      <c r="AD213" s="151"/>
      <c r="AE213" s="151"/>
      <c r="AF213" s="151"/>
      <c r="AG213" s="151" t="s">
        <v>330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>
      <c r="A214" s="158"/>
      <c r="B214" s="159"/>
      <c r="C214" s="245"/>
      <c r="D214" s="246"/>
      <c r="E214" s="246"/>
      <c r="F214" s="246"/>
      <c r="G214" s="246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1"/>
      <c r="AA214" s="151"/>
      <c r="AB214" s="151"/>
      <c r="AC214" s="151"/>
      <c r="AD214" s="151"/>
      <c r="AE214" s="151"/>
      <c r="AF214" s="151"/>
      <c r="AG214" s="151" t="s">
        <v>117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>
      <c r="A215" s="167" t="s">
        <v>106</v>
      </c>
      <c r="B215" s="168" t="s">
        <v>26</v>
      </c>
      <c r="C215" s="182" t="s">
        <v>27</v>
      </c>
      <c r="D215" s="169"/>
      <c r="E215" s="170"/>
      <c r="F215" s="171"/>
      <c r="G215" s="171">
        <f>SUMIF(AG216:AG219,"&lt;&gt;NOR",G216:G219)</f>
        <v>0</v>
      </c>
      <c r="H215" s="171"/>
      <c r="I215" s="171">
        <f>SUM(I216:I219)</f>
        <v>0</v>
      </c>
      <c r="J215" s="171"/>
      <c r="K215" s="171">
        <f>SUM(K216:K219)</f>
        <v>0</v>
      </c>
      <c r="L215" s="171"/>
      <c r="M215" s="171">
        <f>SUM(M216:M219)</f>
        <v>0</v>
      </c>
      <c r="N215" s="170"/>
      <c r="O215" s="170">
        <f>SUM(O216:O219)</f>
        <v>0</v>
      </c>
      <c r="P215" s="170"/>
      <c r="Q215" s="170">
        <f>SUM(Q216:Q219)</f>
        <v>0</v>
      </c>
      <c r="R215" s="171"/>
      <c r="S215" s="171"/>
      <c r="T215" s="172"/>
      <c r="U215" s="166"/>
      <c r="V215" s="166">
        <f>SUM(V216:V219)</f>
        <v>0</v>
      </c>
      <c r="W215" s="166"/>
      <c r="X215" s="166"/>
      <c r="Y215" s="166"/>
      <c r="AG215" t="s">
        <v>107</v>
      </c>
    </row>
    <row r="216" spans="1:60" outlineLevel="1">
      <c r="A216" s="174">
        <v>73</v>
      </c>
      <c r="B216" s="175" t="s">
        <v>331</v>
      </c>
      <c r="C216" s="183" t="s">
        <v>332</v>
      </c>
      <c r="D216" s="176" t="s">
        <v>323</v>
      </c>
      <c r="E216" s="177">
        <v>1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9"/>
      <c r="S216" s="179" t="s">
        <v>112</v>
      </c>
      <c r="T216" s="180" t="s">
        <v>151</v>
      </c>
      <c r="U216" s="162">
        <v>0</v>
      </c>
      <c r="V216" s="162">
        <f>ROUND(E216*U216,2)</f>
        <v>0</v>
      </c>
      <c r="W216" s="162"/>
      <c r="X216" s="162" t="s">
        <v>324</v>
      </c>
      <c r="Y216" s="162" t="s">
        <v>115</v>
      </c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>
      <c r="A217" s="158"/>
      <c r="B217" s="159"/>
      <c r="C217" s="245"/>
      <c r="D217" s="246"/>
      <c r="E217" s="246"/>
      <c r="F217" s="246"/>
      <c r="G217" s="246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62"/>
      <c r="Z217" s="151"/>
      <c r="AA217" s="151"/>
      <c r="AB217" s="151"/>
      <c r="AC217" s="151"/>
      <c r="AD217" s="151"/>
      <c r="AE217" s="151"/>
      <c r="AF217" s="151"/>
      <c r="AG217" s="151" t="s">
        <v>117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4">
        <v>74</v>
      </c>
      <c r="B218" s="175" t="s">
        <v>333</v>
      </c>
      <c r="C218" s="183" t="s">
        <v>334</v>
      </c>
      <c r="D218" s="176" t="s">
        <v>323</v>
      </c>
      <c r="E218" s="177">
        <v>1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0</v>
      </c>
      <c r="O218" s="177">
        <f>ROUND(E218*N218,2)</f>
        <v>0</v>
      </c>
      <c r="P218" s="177">
        <v>0</v>
      </c>
      <c r="Q218" s="177">
        <f>ROUND(E218*P218,2)</f>
        <v>0</v>
      </c>
      <c r="R218" s="179"/>
      <c r="S218" s="179" t="s">
        <v>112</v>
      </c>
      <c r="T218" s="180" t="s">
        <v>151</v>
      </c>
      <c r="U218" s="162">
        <v>0</v>
      </c>
      <c r="V218" s="162">
        <f>ROUND(E218*U218,2)</f>
        <v>0</v>
      </c>
      <c r="W218" s="162"/>
      <c r="X218" s="162" t="s">
        <v>324</v>
      </c>
      <c r="Y218" s="162" t="s">
        <v>115</v>
      </c>
      <c r="Z218" s="151"/>
      <c r="AA218" s="151"/>
      <c r="AB218" s="151"/>
      <c r="AC218" s="151"/>
      <c r="AD218" s="151"/>
      <c r="AE218" s="151"/>
      <c r="AF218" s="151"/>
      <c r="AG218" s="151" t="s">
        <v>335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>
      <c r="A219" s="158"/>
      <c r="B219" s="159"/>
      <c r="C219" s="245"/>
      <c r="D219" s="246"/>
      <c r="E219" s="246"/>
      <c r="F219" s="246"/>
      <c r="G219" s="246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1"/>
      <c r="AA219" s="151"/>
      <c r="AB219" s="151"/>
      <c r="AC219" s="151"/>
      <c r="AD219" s="151"/>
      <c r="AE219" s="151"/>
      <c r="AF219" s="151"/>
      <c r="AG219" s="151" t="s">
        <v>117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>
      <c r="A220" s="3"/>
      <c r="B220" s="4"/>
      <c r="C220" s="186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E220">
        <v>12</v>
      </c>
      <c r="AF220">
        <v>21</v>
      </c>
      <c r="AG220" t="s">
        <v>92</v>
      </c>
    </row>
    <row r="221" spans="1:60">
      <c r="A221" s="154"/>
      <c r="B221" s="155" t="s">
        <v>20</v>
      </c>
      <c r="C221" s="187"/>
      <c r="D221" s="156"/>
      <c r="E221" s="157"/>
      <c r="F221" s="157"/>
      <c r="G221" s="173">
        <f>G8+G72+G106+G123+G154+G170+G179+G208+G215</f>
        <v>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E221">
        <f>SUMIF(L7:L219,AE220,G7:G219)</f>
        <v>0</v>
      </c>
      <c r="AF221">
        <f>SUMIF(L7:L219,AF220,G7:G219)</f>
        <v>0</v>
      </c>
      <c r="AG221" t="s">
        <v>336</v>
      </c>
    </row>
    <row r="222" spans="1:60">
      <c r="C222" s="188"/>
      <c r="D222" s="10"/>
      <c r="AG222" t="s">
        <v>337</v>
      </c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F816" sheet="1" formatRows="0"/>
  <mergeCells count="92"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37:G37"/>
    <mergeCell ref="C39:G39"/>
    <mergeCell ref="C41:G41"/>
    <mergeCell ref="C42:G42"/>
    <mergeCell ref="C45:G45"/>
    <mergeCell ref="C48:G48"/>
    <mergeCell ref="C51:G51"/>
    <mergeCell ref="C54:G54"/>
    <mergeCell ref="C57:G57"/>
    <mergeCell ref="C59:G59"/>
    <mergeCell ref="C62:G62"/>
    <mergeCell ref="C65:G65"/>
    <mergeCell ref="C68:G68"/>
    <mergeCell ref="C70:G70"/>
    <mergeCell ref="C71:G71"/>
    <mergeCell ref="C76:G76"/>
    <mergeCell ref="C80:G80"/>
    <mergeCell ref="C83:G83"/>
    <mergeCell ref="C92:G92"/>
    <mergeCell ref="C95:G95"/>
    <mergeCell ref="C102:G102"/>
    <mergeCell ref="C104:G104"/>
    <mergeCell ref="C105:G105"/>
    <mergeCell ref="C110:G110"/>
    <mergeCell ref="C113:G113"/>
    <mergeCell ref="C116:G116"/>
    <mergeCell ref="C119:G119"/>
    <mergeCell ref="C121:G121"/>
    <mergeCell ref="C122:G122"/>
    <mergeCell ref="C125:G125"/>
    <mergeCell ref="C127:G127"/>
    <mergeCell ref="C128:G128"/>
    <mergeCell ref="C131:G131"/>
    <mergeCell ref="C134:G134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3:G153"/>
    <mergeCell ref="C156:G156"/>
    <mergeCell ref="C158:G158"/>
    <mergeCell ref="C160:G160"/>
    <mergeCell ref="C162:G162"/>
    <mergeCell ref="C164:G164"/>
    <mergeCell ref="C166:G166"/>
    <mergeCell ref="C168:G168"/>
    <mergeCell ref="C169:G169"/>
    <mergeCell ref="C173:G173"/>
    <mergeCell ref="C175:G175"/>
    <mergeCell ref="C178:G178"/>
    <mergeCell ref="C181:G181"/>
    <mergeCell ref="C183:G183"/>
    <mergeCell ref="C185:G185"/>
    <mergeCell ref="C187:G187"/>
    <mergeCell ref="C189:G189"/>
    <mergeCell ref="C191:G191"/>
    <mergeCell ref="C193:G193"/>
    <mergeCell ref="C195:G195"/>
    <mergeCell ref="C197:G197"/>
    <mergeCell ref="C199:G199"/>
    <mergeCell ref="C201:G201"/>
    <mergeCell ref="C217:G217"/>
    <mergeCell ref="C219:G219"/>
    <mergeCell ref="C203:G203"/>
    <mergeCell ref="C205:G205"/>
    <mergeCell ref="C207:G207"/>
    <mergeCell ref="C210:G210"/>
    <mergeCell ref="C212:G212"/>
    <mergeCell ref="C214:G2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 Očenášek</dc:creator>
  <cp:keywords/>
  <dc:description/>
  <cp:lastModifiedBy/>
  <cp:revision/>
  <dcterms:created xsi:type="dcterms:W3CDTF">2009-04-08T07:15:50Z</dcterms:created>
  <dcterms:modified xsi:type="dcterms:W3CDTF">2025-09-12T08:44:46Z</dcterms:modified>
  <cp:category/>
  <cp:contentStatus/>
</cp:coreProperties>
</file>