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Pol'!$A$1:$S$94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4" i="12" l="1"/>
  <c r="F39" i="1" s="1"/>
  <c r="G9" i="12"/>
  <c r="I9" i="12"/>
  <c r="K9" i="12"/>
  <c r="O9" i="12"/>
  <c r="Q9" i="12"/>
  <c r="G11" i="12"/>
  <c r="I11" i="12"/>
  <c r="K11" i="12"/>
  <c r="O11" i="12"/>
  <c r="Q11" i="12"/>
  <c r="G13" i="12"/>
  <c r="I13" i="12"/>
  <c r="K13" i="12"/>
  <c r="M13" i="12"/>
  <c r="O13" i="12"/>
  <c r="Q13" i="12"/>
  <c r="G15" i="12"/>
  <c r="M15" i="12" s="1"/>
  <c r="I15" i="12"/>
  <c r="K15" i="12"/>
  <c r="O15" i="12"/>
  <c r="Q15" i="12"/>
  <c r="G17" i="12"/>
  <c r="M17" i="12" s="1"/>
  <c r="I17" i="12"/>
  <c r="K17" i="12"/>
  <c r="O17" i="12"/>
  <c r="Q17" i="12"/>
  <c r="G19" i="12"/>
  <c r="M19" i="12" s="1"/>
  <c r="I19" i="12"/>
  <c r="K19" i="12"/>
  <c r="O19" i="12"/>
  <c r="Q19" i="12"/>
  <c r="G21" i="12"/>
  <c r="I21" i="12"/>
  <c r="K21" i="12"/>
  <c r="M21" i="12"/>
  <c r="O21" i="12"/>
  <c r="Q21" i="12"/>
  <c r="G22" i="12"/>
  <c r="M22" i="12" s="1"/>
  <c r="I22" i="12"/>
  <c r="K22" i="12"/>
  <c r="O22" i="12"/>
  <c r="Q22" i="12"/>
  <c r="K23" i="12"/>
  <c r="G24" i="12"/>
  <c r="G23" i="12" s="1"/>
  <c r="I48" i="1" s="1"/>
  <c r="I24" i="12"/>
  <c r="I23" i="12" s="1"/>
  <c r="K24" i="12"/>
  <c r="O24" i="12"/>
  <c r="O23" i="12" s="1"/>
  <c r="Q24" i="12"/>
  <c r="Q23" i="12" s="1"/>
  <c r="K26" i="12"/>
  <c r="G27" i="12"/>
  <c r="G26" i="12" s="1"/>
  <c r="I49" i="1" s="1"/>
  <c r="I27" i="12"/>
  <c r="I26" i="12" s="1"/>
  <c r="K27" i="12"/>
  <c r="O27" i="12"/>
  <c r="O26" i="12" s="1"/>
  <c r="Q27" i="12"/>
  <c r="Q26" i="12" s="1"/>
  <c r="G30" i="12"/>
  <c r="I30" i="12"/>
  <c r="K30" i="12"/>
  <c r="O30" i="12"/>
  <c r="Q30" i="12"/>
  <c r="G31" i="12"/>
  <c r="M31" i="12" s="1"/>
  <c r="I31" i="12"/>
  <c r="K31" i="12"/>
  <c r="O31" i="12"/>
  <c r="Q31" i="12"/>
  <c r="G32" i="12"/>
  <c r="M32" i="12" s="1"/>
  <c r="I32" i="12"/>
  <c r="K32" i="12"/>
  <c r="O32" i="12"/>
  <c r="Q32" i="12"/>
  <c r="G34" i="12"/>
  <c r="M34" i="12" s="1"/>
  <c r="I34" i="12"/>
  <c r="K34" i="12"/>
  <c r="O34" i="12"/>
  <c r="Q34" i="12"/>
  <c r="G36" i="12"/>
  <c r="M36" i="12" s="1"/>
  <c r="I36" i="12"/>
  <c r="K36" i="12"/>
  <c r="O36" i="12"/>
  <c r="Q36" i="12"/>
  <c r="G38" i="12"/>
  <c r="M38" i="12" s="1"/>
  <c r="I38" i="12"/>
  <c r="K38" i="12"/>
  <c r="O38" i="12"/>
  <c r="Q38" i="12"/>
  <c r="G40" i="12"/>
  <c r="M40" i="12" s="1"/>
  <c r="I40" i="12"/>
  <c r="K40" i="12"/>
  <c r="O40" i="12"/>
  <c r="Q40" i="12"/>
  <c r="G42" i="12"/>
  <c r="M42" i="12" s="1"/>
  <c r="I42" i="12"/>
  <c r="K42" i="12"/>
  <c r="O42" i="12"/>
  <c r="Q42" i="12"/>
  <c r="G44" i="12"/>
  <c r="M44" i="12" s="1"/>
  <c r="I44" i="12"/>
  <c r="K44" i="12"/>
  <c r="O44" i="12"/>
  <c r="Q44" i="12"/>
  <c r="G46" i="12"/>
  <c r="M46" i="12" s="1"/>
  <c r="I46" i="12"/>
  <c r="K46" i="12"/>
  <c r="O46" i="12"/>
  <c r="Q46" i="12"/>
  <c r="G48" i="12"/>
  <c r="M48" i="12" s="1"/>
  <c r="I48" i="12"/>
  <c r="K48" i="12"/>
  <c r="O48" i="12"/>
  <c r="Q48" i="12"/>
  <c r="G50" i="12"/>
  <c r="M50" i="12" s="1"/>
  <c r="I50" i="12"/>
  <c r="K50" i="12"/>
  <c r="O50" i="12"/>
  <c r="Q50" i="12"/>
  <c r="G52" i="12"/>
  <c r="M52" i="12" s="1"/>
  <c r="I52" i="12"/>
  <c r="K52" i="12"/>
  <c r="O52" i="12"/>
  <c r="Q52" i="12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G57" i="12"/>
  <c r="I52" i="1" s="1"/>
  <c r="G58" i="12"/>
  <c r="M58" i="12" s="1"/>
  <c r="I58" i="12"/>
  <c r="K58" i="12"/>
  <c r="O58" i="12"/>
  <c r="Q58" i="12"/>
  <c r="G60" i="12"/>
  <c r="M60" i="12" s="1"/>
  <c r="I60" i="12"/>
  <c r="K60" i="12"/>
  <c r="O60" i="12"/>
  <c r="Q60" i="12"/>
  <c r="G63" i="12"/>
  <c r="M63" i="12" s="1"/>
  <c r="I63" i="12"/>
  <c r="K63" i="12"/>
  <c r="O63" i="12"/>
  <c r="Q63" i="12"/>
  <c r="G64" i="12"/>
  <c r="M64" i="12" s="1"/>
  <c r="I64" i="12"/>
  <c r="I62" i="12" s="1"/>
  <c r="K64" i="12"/>
  <c r="K62" i="12" s="1"/>
  <c r="O64" i="12"/>
  <c r="Q64" i="12"/>
  <c r="G66" i="12"/>
  <c r="M66" i="12" s="1"/>
  <c r="I66" i="12"/>
  <c r="K66" i="12"/>
  <c r="K65" i="12" s="1"/>
  <c r="O66" i="12"/>
  <c r="Q66" i="12"/>
  <c r="G68" i="12"/>
  <c r="M68" i="12" s="1"/>
  <c r="I68" i="12"/>
  <c r="K68" i="12"/>
  <c r="O68" i="12"/>
  <c r="Q68" i="12"/>
  <c r="G69" i="12"/>
  <c r="M69" i="12" s="1"/>
  <c r="I69" i="12"/>
  <c r="K69" i="12"/>
  <c r="O69" i="12"/>
  <c r="Q69" i="12"/>
  <c r="G72" i="12"/>
  <c r="M72" i="12" s="1"/>
  <c r="I72" i="12"/>
  <c r="K72" i="12"/>
  <c r="O72" i="12"/>
  <c r="Q72" i="12"/>
  <c r="G74" i="12"/>
  <c r="M74" i="12" s="1"/>
  <c r="I74" i="12"/>
  <c r="K74" i="12"/>
  <c r="O74" i="12"/>
  <c r="Q74" i="12"/>
  <c r="G75" i="12"/>
  <c r="M75" i="12" s="1"/>
  <c r="I75" i="12"/>
  <c r="K75" i="12"/>
  <c r="O75" i="12"/>
  <c r="Q75" i="12"/>
  <c r="G76" i="12"/>
  <c r="M76" i="12" s="1"/>
  <c r="I76" i="12"/>
  <c r="K76" i="12"/>
  <c r="O76" i="12"/>
  <c r="Q76" i="12"/>
  <c r="G79" i="12"/>
  <c r="G78" i="12" s="1"/>
  <c r="I56" i="1" s="1"/>
  <c r="I79" i="12"/>
  <c r="I78" i="12" s="1"/>
  <c r="K79" i="12"/>
  <c r="K78" i="12" s="1"/>
  <c r="O79" i="12"/>
  <c r="O78" i="12" s="1"/>
  <c r="Q79" i="12"/>
  <c r="Q78" i="12" s="1"/>
  <c r="G81" i="12"/>
  <c r="I81" i="12"/>
  <c r="K81" i="12"/>
  <c r="O81" i="12"/>
  <c r="O80" i="12" s="1"/>
  <c r="Q81" i="12"/>
  <c r="G82" i="12"/>
  <c r="M82" i="12" s="1"/>
  <c r="I82" i="12"/>
  <c r="I80" i="12" s="1"/>
  <c r="K82" i="12"/>
  <c r="K80" i="12" s="1"/>
  <c r="O82" i="12"/>
  <c r="Q82" i="12"/>
  <c r="Q80" i="12" s="1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80" i="12" l="1"/>
  <c r="I57" i="1" s="1"/>
  <c r="I17" i="1" s="1"/>
  <c r="O71" i="12"/>
  <c r="Q71" i="12"/>
  <c r="Q62" i="12"/>
  <c r="O57" i="12"/>
  <c r="Q57" i="12"/>
  <c r="G54" i="12"/>
  <c r="I51" i="1" s="1"/>
  <c r="I29" i="12"/>
  <c r="AD84" i="12"/>
  <c r="G39" i="1" s="1"/>
  <c r="G40" i="1" s="1"/>
  <c r="G25" i="1" s="1"/>
  <c r="G26" i="1" s="1"/>
  <c r="Q29" i="12"/>
  <c r="G29" i="12"/>
  <c r="I50" i="1" s="1"/>
  <c r="K71" i="12"/>
  <c r="I65" i="12"/>
  <c r="O62" i="12"/>
  <c r="G62" i="12"/>
  <c r="I53" i="1" s="1"/>
  <c r="K57" i="12"/>
  <c r="K29" i="12"/>
  <c r="O29" i="12"/>
  <c r="I8" i="12"/>
  <c r="K8" i="12"/>
  <c r="I71" i="12"/>
  <c r="O65" i="12"/>
  <c r="Q65" i="12"/>
  <c r="M65" i="12"/>
  <c r="I57" i="12"/>
  <c r="Q8" i="12"/>
  <c r="G8" i="12"/>
  <c r="G84" i="12" s="1"/>
  <c r="O8" i="12"/>
  <c r="F40" i="1"/>
  <c r="H39" i="1"/>
  <c r="I39" i="1" s="1"/>
  <c r="I40" i="1" s="1"/>
  <c r="J39" i="1" s="1"/>
  <c r="J40" i="1" s="1"/>
  <c r="M9" i="12"/>
  <c r="G28" i="1"/>
  <c r="G23" i="1"/>
  <c r="M71" i="12"/>
  <c r="M57" i="12"/>
  <c r="M62" i="12"/>
  <c r="M30" i="12"/>
  <c r="M29" i="12" s="1"/>
  <c r="M27" i="12"/>
  <c r="M26" i="12" s="1"/>
  <c r="M24" i="12"/>
  <c r="M23" i="12" s="1"/>
  <c r="M11" i="12"/>
  <c r="G71" i="12"/>
  <c r="I55" i="1" s="1"/>
  <c r="G65" i="12"/>
  <c r="I54" i="1" s="1"/>
  <c r="M81" i="12"/>
  <c r="M80" i="12" s="1"/>
  <c r="M79" i="12"/>
  <c r="M78" i="12" s="1"/>
  <c r="H40" i="1"/>
  <c r="I47" i="1" l="1"/>
  <c r="I58" i="1" s="1"/>
  <c r="M8" i="12"/>
  <c r="I16" i="1"/>
  <c r="I21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<sst xmlns="http://schemas.openxmlformats.org/spreadsheetml/2006/main" count="432" uniqueCount="214">
  <si>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</si>
  <si>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</si>
  <si>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</si>
  <si>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</si>
  <si>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</si>
  <si>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</si>
  <si>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</si>
  <si>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</si>
  <si>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</si>
  <si>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</si>
  <si>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</si>
  <si>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</si>
  <si>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</si>
  <si>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</si>
  <si>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</si>
  <si>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</si>
  <si>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</si>
  <si>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</si>
  <si>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</si>
  <si>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</si>
  <si>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</si>
  <si>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</si>
  <si>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</si>
  <si>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</si>
  <si>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</si>
  <si>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</si>
  <si>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</si>
  <si>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</si>
  <si>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</si>
  <si>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</si>
  <si>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</si>
  <si>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</si>
  <si>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</si>
  <si>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</si>
  <si>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</si>
  <si>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</si>
  <si>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</si>
  <si>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</si>
  <si>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</si>
  <si>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</si>
  <si>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</si>
  <si>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</si>
  <si>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</si>
  <si>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</si>
  <si>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</si>
  <si>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Kanalizace na DM -Stavební část</t>
  </si>
  <si>
    <t>SŠDOS Moravský Krumlov</t>
  </si>
  <si>
    <t>Stavoprojekt 2000, s.r.o</t>
  </si>
  <si>
    <t>Znojmo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</si>
  <si>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</si>
  <si>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</si>
  <si>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</si>
  <si>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</si>
  <si>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</si>
  <si>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</si>
  <si>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</si>
  <si>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</si>
  <si>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</si>
  <si>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</si>
  <si>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</si>
  <si>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</si>
  <si>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</si>
  <si>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</si>
  <si>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</si>
  <si>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</si>
  <si>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</si>
  <si>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</si>
  <si>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</si>
  <si>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</si>
  <si>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</si>
  <si>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</si>
  <si>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</si>
  <si>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</si>
  <si>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</si>
  <si>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</si>
  <si>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</si>
  <si>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</si>
  <si>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</si>
  <si>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</si>
  <si>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</si>
  <si>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</si>
  <si>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</si>
  <si>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</si>
  <si>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</si>
  <si>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</si>
  <si>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</si>
  <si>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</si>
  <si>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</si>
  <si>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</si>
  <si>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</si>
  <si>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</si>
  <si>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</si>
  <si>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</si>
  <si>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</si>
  <si>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</si>
  <si>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</si>
  <si>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</si>
  <si>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</si>
  <si>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</si>
  <si>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</si>
  <si>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</si>
  <si>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</si>
  <si>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</si>
  <si>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181201102R00</t>
  </si>
  <si>
    <t>Úprava pláně v násypech v hor. 1-4, se zhutněním</t>
  </si>
  <si>
    <t>m2</t>
  </si>
  <si>
    <t>Vlastní</t>
  </si>
  <si>
    <t>POL1_0</t>
  </si>
  <si>
    <t>22,2*15,275+4,35*18,2</t>
  </si>
  <si>
    <t>VV</t>
  </si>
  <si>
    <t>113109415R00</t>
  </si>
  <si>
    <t>Odstranění podkladu pl.nad 50 m2, beton, tl. 15 cm</t>
  </si>
  <si>
    <t>113107415R00</t>
  </si>
  <si>
    <t>Odstranění podkladu nad 50 m2,kam.těžené tl.15 cm</t>
  </si>
  <si>
    <t>174101101R00</t>
  </si>
  <si>
    <t>Zásyp jam, rýh, šachet se zhutněním</t>
  </si>
  <si>
    <t>m3</t>
  </si>
  <si>
    <t>9,1*1,8*1,5*3+1,3*2,3*1,5</t>
  </si>
  <si>
    <t>122202201R00</t>
  </si>
  <si>
    <t>Odkopávky pro silnice v hor. 3 do 100 m3</t>
  </si>
  <si>
    <t>(22,2*15,275+4,35*18,2)*0,2</t>
  </si>
  <si>
    <t>122202209R00</t>
  </si>
  <si>
    <t>Příplatek za lepivost - odkop. pro silnice v hor.3</t>
  </si>
  <si>
    <t>83,6550</t>
  </si>
  <si>
    <t>162601102R00</t>
  </si>
  <si>
    <t>Vodorovné přemístění výkopku z hor.1-4 do 5000 m</t>
  </si>
  <si>
    <t>199000002R00</t>
  </si>
  <si>
    <t>Poplatek za skládku horniny 1- 4</t>
  </si>
  <si>
    <t>078844111R00</t>
  </si>
  <si>
    <t>Úprava ostění otvoru při opravách omítnutím MC</t>
  </si>
  <si>
    <t>0,5*2,4*3*3</t>
  </si>
  <si>
    <t>451317777R00</t>
  </si>
  <si>
    <t>Podklad pod dlažbu z beton.C-/7,5,C8/10 tl.do 10cm</t>
  </si>
  <si>
    <t>20*0,25+13*0,25*2+6,5*0,25</t>
  </si>
  <si>
    <t>597101112RT1</t>
  </si>
  <si>
    <t>Montáž odvodňovacího žlabu , včetně betonového lože C 12/15, zatížení B 125 kN</t>
  </si>
  <si>
    <t>m</t>
  </si>
  <si>
    <t>5-VL1</t>
  </si>
  <si>
    <t>Sestava odvod. bet. žlabu s vpustí a litin.krytem, š.150mm, dl. 20m, viz TS-2</t>
  </si>
  <si>
    <t>kpl</t>
  </si>
  <si>
    <t>POL3_0</t>
  </si>
  <si>
    <t>596215040R00</t>
  </si>
  <si>
    <t>Kladení zámkové dlažby tl. 8 cm do drtě tl. 4 cm</t>
  </si>
  <si>
    <t>6,5*6,5*5+6,5*2,5-3,65*1,65</t>
  </si>
  <si>
    <t>5-VL2</t>
  </si>
  <si>
    <t>Betonová dlažba vibrolisovaná zámková tl. 80mm, přírodní šedá 200x100mm -TS-3</t>
  </si>
  <si>
    <t>dtto pol. 596215040, ztratné 1%: : 1,01*221,4775</t>
  </si>
  <si>
    <t>5-VL3</t>
  </si>
  <si>
    <t>Řezání dlažby tl. 80mm</t>
  </si>
  <si>
    <t>16,5-3,0+3,5+1,65</t>
  </si>
  <si>
    <t>596841111R00</t>
  </si>
  <si>
    <t>Kladení dlažby z dlaždic kom.pro pěší do lože z MC</t>
  </si>
  <si>
    <t>5-VL4</t>
  </si>
  <si>
    <t>Betonová přídlažba tl. 80mm, rozměr 500x250mm, šedá, tech. standard TS4</t>
  </si>
  <si>
    <t>ks</t>
  </si>
  <si>
    <t>(20+2*13+6,5)*2</t>
  </si>
  <si>
    <t>596215020R00</t>
  </si>
  <si>
    <t>Kladení zámkové dlažby tl. 6 cm do drtě tl. 3 cm</t>
  </si>
  <si>
    <t>22,2*15,275+4,35*18,2-20,3*13,775</t>
  </si>
  <si>
    <t>5-VL5</t>
  </si>
  <si>
    <t>Beton. dlažba vibrolisovaná velkoplošná tl. 60mm, s reliéf. povrchem-tech. standard TS5</t>
  </si>
  <si>
    <t>Výměra dtto pol.596215020, ztratné1%: :  1,01*138,6425</t>
  </si>
  <si>
    <t>5-VL6</t>
  </si>
  <si>
    <t>Řezání  dlažby tl. 60mm</t>
  </si>
  <si>
    <t>15,3+5,6+4,4+17,8+4,0+1,5+15,6+5,0</t>
  </si>
  <si>
    <t>564831111R00</t>
  </si>
  <si>
    <t>Podklad ze štěrkodrti po zhutnění tloušťky 10 cm, frakce 8-16</t>
  </si>
  <si>
    <t>564861111R00</t>
  </si>
  <si>
    <t>Podklad ze štěrkodrti po zhutnění tloušťky 20 cm, frakce 16-32</t>
  </si>
  <si>
    <t>564231111R00</t>
  </si>
  <si>
    <t>Podklad ze štěrkopísku po zhutnění tloušťky 10 cm</t>
  </si>
  <si>
    <t>622471535R00</t>
  </si>
  <si>
    <t>Nástřik vněj. stěn plněnou barvou slož.1-2</t>
  </si>
  <si>
    <t>917862111R00</t>
  </si>
  <si>
    <t>Osazení stojat. obrub.bet. s opěrou,lože z C 12/15</t>
  </si>
  <si>
    <t>20,3+13,775+12,275+3,5+1,65</t>
  </si>
  <si>
    <t>91-VL1</t>
  </si>
  <si>
    <t>Betonový  obrubník nájezdový 1000x150x150mm , se zaoblenou nájezd. hranou</t>
  </si>
  <si>
    <t>21+14+13+4+2</t>
  </si>
  <si>
    <t>93-VL1</t>
  </si>
  <si>
    <t>Betonový květináč 600x600x400mm, povrch přírodní, hladký s fazetou</t>
  </si>
  <si>
    <t>93-VL3</t>
  </si>
  <si>
    <t>Lavička betonová, povrch přírodní s fazetou, výdřeva TEAK, 800x760x1800mm</t>
  </si>
  <si>
    <t>962052211R00</t>
  </si>
  <si>
    <t>Bourání zdiva železobetonového nadzákladového</t>
  </si>
  <si>
    <t>(4*10+2*6,7+2*3,0+2*2,0)*0,3*0,35 +10*6,7*0,15+2*3*0,15</t>
  </si>
  <si>
    <t>968061136R00</t>
  </si>
  <si>
    <t>Vyvěšení dřevěných křídel vrat plochy do 4 m2</t>
  </si>
  <si>
    <t>kus</t>
  </si>
  <si>
    <t>968072558R00</t>
  </si>
  <si>
    <t>Vybourání kovových vrat plochy do 5 m2</t>
  </si>
  <si>
    <t>2,4*2,4*3</t>
  </si>
  <si>
    <t>979087212R00</t>
  </si>
  <si>
    <t>Nakládání suti na dopravní prostředky</t>
  </si>
  <si>
    <t>t</t>
  </si>
  <si>
    <t>150,6+42,3</t>
  </si>
  <si>
    <t>979990103R00</t>
  </si>
  <si>
    <t>Poplatek za skládku suti - beton</t>
  </si>
  <si>
    <t>979081111R00</t>
  </si>
  <si>
    <t>Odvoz suti a vybour. hmot na skládku do 1 km</t>
  </si>
  <si>
    <t>979081121R00</t>
  </si>
  <si>
    <t>Příplatek k odvozu za každý další 1 km</t>
  </si>
  <si>
    <t>192,9*9</t>
  </si>
  <si>
    <t>998223011R00</t>
  </si>
  <si>
    <t>Přesun hmot, pozemní komunikace, kryt dlážděný</t>
  </si>
  <si>
    <t>767-VL1</t>
  </si>
  <si>
    <t>D+M vrat garážových sekčních se servopohonem , a dál. ovládáním 2,4x2,4m, 4 lamely TS 06</t>
  </si>
  <si>
    <t>998767101R00</t>
  </si>
  <si>
    <t>Přesun hmot pro zámečnické konstr.,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</si>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</sst>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3" borderId="30" xfId="0" applyNumberFormat="1" applyFill="1" applyBorder="1" applyAlignment="1"/>
    <xf numFmtId="3" fontId="7" fillId="5" borderId="27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6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/>
    </xf>
    <xf numFmtId="4" fontId="7" fillId="3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5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35" xfId="0" applyFill="1" applyBorder="1"/>
    <xf numFmtId="49" fontId="0" fillId="5" borderId="35" xfId="0" applyNumberFormat="1" applyFill="1" applyBorder="1"/>
    <xf numFmtId="0" fontId="0" fillId="5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5" borderId="35" xfId="0" applyFill="1" applyBorder="1" applyAlignment="1">
      <alignment horizontal="center"/>
    </xf>
    <xf numFmtId="0" fontId="0" fillId="5" borderId="51" xfId="0" applyFill="1" applyBorder="1"/>
    <xf numFmtId="0" fontId="0" fillId="5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3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3" borderId="31" xfId="0" applyNumberFormat="1" applyFill="1" applyBorder="1"/>
    <xf numFmtId="3" fontId="0" fillId="3" borderId="12" xfId="0" applyNumberFormat="1" applyFill="1" applyBorder="1"/>
    <xf numFmtId="3" fontId="0" fillId="3" borderId="32" xfId="0" applyNumberFormat="1" applyFill="1" applyBorder="1"/>
    <xf numFmtId="0" fontId="15" fillId="5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7" t="s">
        <v>42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4" t="s">
        <v>47</v>
      </c>
      <c r="E11" s="244"/>
      <c r="F11" s="244"/>
      <c r="G11" s="244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8" t="s">
        <v>48</v>
      </c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3"/>
      <c r="F15" s="243"/>
      <c r="G15" s="245"/>
      <c r="H15" s="245"/>
      <c r="I15" s="245" t="s">
        <v>28</v>
      </c>
      <c r="J15" s="246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7"/>
      <c r="F16" s="228"/>
      <c r="G16" s="227"/>
      <c r="H16" s="228"/>
      <c r="I16" s="227">
        <f>SUMIF(F47:F57,A16,I47:I57)+SUMIF(F47:F57,"PSU",I47:I57)</f>
        <v>0</v>
      </c>
      <c r="J16" s="229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7"/>
      <c r="F17" s="228"/>
      <c r="G17" s="227"/>
      <c r="H17" s="228"/>
      <c r="I17" s="227">
        <f>SUMIF(F47:F57,A17,I47:I57)</f>
        <v>0</v>
      </c>
      <c r="J17" s="229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7"/>
      <c r="F18" s="228"/>
      <c r="G18" s="227"/>
      <c r="H18" s="228"/>
      <c r="I18" s="227">
        <f>SUMIF(F47:F57,A18,I47:I57)</f>
        <v>0</v>
      </c>
      <c r="J18" s="229"/>
    </row>
    <row r="19" spans="1:10" ht="23.25" customHeight="1" x14ac:dyDescent="0.2">
      <c r="A19" s="148" t="s">
        <v>75</v>
      </c>
      <c r="B19" s="149" t="s">
        <v>26</v>
      </c>
      <c r="C19" s="58"/>
      <c r="D19" s="59"/>
      <c r="E19" s="227"/>
      <c r="F19" s="228"/>
      <c r="G19" s="227"/>
      <c r="H19" s="228"/>
      <c r="I19" s="227">
        <f>SUMIF(F47:F57,A19,I47:I57)</f>
        <v>0</v>
      </c>
      <c r="J19" s="229"/>
    </row>
    <row r="20" spans="1:10" ht="23.25" customHeight="1" x14ac:dyDescent="0.2">
      <c r="A20" s="148" t="s">
        <v>76</v>
      </c>
      <c r="B20" s="149" t="s">
        <v>27</v>
      </c>
      <c r="C20" s="58"/>
      <c r="D20" s="59"/>
      <c r="E20" s="227"/>
      <c r="F20" s="228"/>
      <c r="G20" s="227"/>
      <c r="H20" s="228"/>
      <c r="I20" s="227">
        <f>SUMIF(F47:F57,A20,I47:I57)</f>
        <v>0</v>
      </c>
      <c r="J20" s="229"/>
    </row>
    <row r="21" spans="1:10" ht="23.25" customHeight="1" x14ac:dyDescent="0.2">
      <c r="A21" s="4"/>
      <c r="B21" s="74" t="s">
        <v>28</v>
      </c>
      <c r="C21" s="75"/>
      <c r="D21" s="76"/>
      <c r="E21" s="235"/>
      <c r="F21" s="250"/>
      <c r="G21" s="235"/>
      <c r="H21" s="250"/>
      <c r="I21" s="235">
        <f>SUM(I16:J20)</f>
        <v>0</v>
      </c>
      <c r="J21" s="23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f>ZakladDPHSniVypocet</f>
        <v>0</v>
      </c>
      <c r="H23" s="234"/>
      <c r="I23" s="23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ZakladDPHZaklVypocet</f>
        <v>0</v>
      </c>
      <c r="H25" s="234"/>
      <c r="I25" s="23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1">
        <f>ZakladDPHSniVypocet+ZakladDPHZaklVypocet</f>
        <v>0</v>
      </c>
      <c r="H28" s="251"/>
      <c r="I28" s="251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9">
        <f>ZakladDPHSni+DPHSni+ZakladDPHZakl+DPHZakl+Zaokrouhleni</f>
        <v>0</v>
      </c>
      <c r="H29" s="249"/>
      <c r="I29" s="249"/>
      <c r="J29" s="126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42082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8"/>
      <c r="D39" s="219"/>
      <c r="E39" s="219"/>
      <c r="F39" s="115">
        <f>' Pol'!AC84</f>
        <v>0</v>
      </c>
      <c r="G39" s="116">
        <f>' Pol'!AD84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0" t="s">
        <v>49</v>
      </c>
      <c r="C40" s="221"/>
      <c r="D40" s="221"/>
      <c r="E40" s="222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51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52</v>
      </c>
      <c r="G46" s="136"/>
      <c r="H46" s="136"/>
      <c r="I46" s="223" t="s">
        <v>28</v>
      </c>
      <c r="J46" s="223"/>
    </row>
    <row r="47" spans="1:10" ht="25.5" customHeight="1" x14ac:dyDescent="0.2">
      <c r="A47" s="129"/>
      <c r="B47" s="137" t="s">
        <v>53</v>
      </c>
      <c r="C47" s="225" t="s">
        <v>54</v>
      </c>
      <c r="D47" s="226"/>
      <c r="E47" s="226"/>
      <c r="F47" s="139" t="s">
        <v>23</v>
      </c>
      <c r="G47" s="140"/>
      <c r="H47" s="140"/>
      <c r="I47" s="224">
        <f>' Pol'!G8</f>
        <v>0</v>
      </c>
      <c r="J47" s="224"/>
    </row>
    <row r="48" spans="1:10" ht="25.5" customHeight="1" x14ac:dyDescent="0.2">
      <c r="A48" s="129"/>
      <c r="B48" s="131" t="s">
        <v>55</v>
      </c>
      <c r="C48" s="213" t="s">
        <v>56</v>
      </c>
      <c r="D48" s="214"/>
      <c r="E48" s="214"/>
      <c r="F48" s="141" t="s">
        <v>23</v>
      </c>
      <c r="G48" s="142"/>
      <c r="H48" s="142"/>
      <c r="I48" s="212">
        <f>' Pol'!G23</f>
        <v>0</v>
      </c>
      <c r="J48" s="212"/>
    </row>
    <row r="49" spans="1:10" ht="25.5" customHeight="1" x14ac:dyDescent="0.2">
      <c r="A49" s="129"/>
      <c r="B49" s="131" t="s">
        <v>57</v>
      </c>
      <c r="C49" s="213" t="s">
        <v>58</v>
      </c>
      <c r="D49" s="214"/>
      <c r="E49" s="214"/>
      <c r="F49" s="141" t="s">
        <v>23</v>
      </c>
      <c r="G49" s="142"/>
      <c r="H49" s="142"/>
      <c r="I49" s="212">
        <f>' Pol'!G26</f>
        <v>0</v>
      </c>
      <c r="J49" s="212"/>
    </row>
    <row r="50" spans="1:10" ht="25.5" customHeight="1" x14ac:dyDescent="0.2">
      <c r="A50" s="129"/>
      <c r="B50" s="131" t="s">
        <v>59</v>
      </c>
      <c r="C50" s="213" t="s">
        <v>60</v>
      </c>
      <c r="D50" s="214"/>
      <c r="E50" s="214"/>
      <c r="F50" s="141" t="s">
        <v>23</v>
      </c>
      <c r="G50" s="142"/>
      <c r="H50" s="142"/>
      <c r="I50" s="212">
        <f>' Pol'!G29</f>
        <v>0</v>
      </c>
      <c r="J50" s="212"/>
    </row>
    <row r="51" spans="1:10" ht="25.5" customHeight="1" x14ac:dyDescent="0.2">
      <c r="A51" s="129"/>
      <c r="B51" s="131" t="s">
        <v>61</v>
      </c>
      <c r="C51" s="213" t="s">
        <v>62</v>
      </c>
      <c r="D51" s="214"/>
      <c r="E51" s="214"/>
      <c r="F51" s="141" t="s">
        <v>23</v>
      </c>
      <c r="G51" s="142"/>
      <c r="H51" s="142"/>
      <c r="I51" s="212">
        <f>' Pol'!G54</f>
        <v>0</v>
      </c>
      <c r="J51" s="212"/>
    </row>
    <row r="52" spans="1:10" ht="25.5" customHeight="1" x14ac:dyDescent="0.2">
      <c r="A52" s="129"/>
      <c r="B52" s="131" t="s">
        <v>63</v>
      </c>
      <c r="C52" s="213" t="s">
        <v>64</v>
      </c>
      <c r="D52" s="214"/>
      <c r="E52" s="214"/>
      <c r="F52" s="141" t="s">
        <v>23</v>
      </c>
      <c r="G52" s="142"/>
      <c r="H52" s="142"/>
      <c r="I52" s="212">
        <f>' Pol'!G57</f>
        <v>0</v>
      </c>
      <c r="J52" s="212"/>
    </row>
    <row r="53" spans="1:10" ht="25.5" customHeight="1" x14ac:dyDescent="0.2">
      <c r="A53" s="129"/>
      <c r="B53" s="131" t="s">
        <v>65</v>
      </c>
      <c r="C53" s="213" t="s">
        <v>66</v>
      </c>
      <c r="D53" s="214"/>
      <c r="E53" s="214"/>
      <c r="F53" s="141" t="s">
        <v>23</v>
      </c>
      <c r="G53" s="142"/>
      <c r="H53" s="142"/>
      <c r="I53" s="212">
        <f>' Pol'!G62</f>
        <v>0</v>
      </c>
      <c r="J53" s="212"/>
    </row>
    <row r="54" spans="1:10" ht="25.5" customHeight="1" x14ac:dyDescent="0.2">
      <c r="A54" s="129"/>
      <c r="B54" s="131" t="s">
        <v>67</v>
      </c>
      <c r="C54" s="213" t="s">
        <v>68</v>
      </c>
      <c r="D54" s="214"/>
      <c r="E54" s="214"/>
      <c r="F54" s="141" t="s">
        <v>23</v>
      </c>
      <c r="G54" s="142"/>
      <c r="H54" s="142"/>
      <c r="I54" s="212">
        <f>' Pol'!G65</f>
        <v>0</v>
      </c>
      <c r="J54" s="212"/>
    </row>
    <row r="55" spans="1:10" ht="25.5" customHeight="1" x14ac:dyDescent="0.2">
      <c r="A55" s="129"/>
      <c r="B55" s="131" t="s">
        <v>69</v>
      </c>
      <c r="C55" s="213" t="s">
        <v>70</v>
      </c>
      <c r="D55" s="214"/>
      <c r="E55" s="214"/>
      <c r="F55" s="141" t="s">
        <v>23</v>
      </c>
      <c r="G55" s="142"/>
      <c r="H55" s="142"/>
      <c r="I55" s="212">
        <f>' Pol'!G71</f>
        <v>0</v>
      </c>
      <c r="J55" s="212"/>
    </row>
    <row r="56" spans="1:10" ht="25.5" customHeight="1" x14ac:dyDescent="0.2">
      <c r="A56" s="129"/>
      <c r="B56" s="131" t="s">
        <v>71</v>
      </c>
      <c r="C56" s="213" t="s">
        <v>72</v>
      </c>
      <c r="D56" s="214"/>
      <c r="E56" s="214"/>
      <c r="F56" s="141" t="s">
        <v>23</v>
      </c>
      <c r="G56" s="142"/>
      <c r="H56" s="142"/>
      <c r="I56" s="212">
        <f>' Pol'!G78</f>
        <v>0</v>
      </c>
      <c r="J56" s="212"/>
    </row>
    <row r="57" spans="1:10" ht="25.5" customHeight="1" x14ac:dyDescent="0.2">
      <c r="A57" s="129"/>
      <c r="B57" s="138" t="s">
        <v>73</v>
      </c>
      <c r="C57" s="216" t="s">
        <v>74</v>
      </c>
      <c r="D57" s="217"/>
      <c r="E57" s="217"/>
      <c r="F57" s="143" t="s">
        <v>24</v>
      </c>
      <c r="G57" s="144"/>
      <c r="H57" s="144"/>
      <c r="I57" s="215">
        <f>' Pol'!G80</f>
        <v>0</v>
      </c>
      <c r="J57" s="215"/>
    </row>
    <row r="58" spans="1:10" ht="25.5" customHeight="1" x14ac:dyDescent="0.2">
      <c r="A58" s="130"/>
      <c r="B58" s="134" t="s">
        <v>1</v>
      </c>
      <c r="C58" s="134"/>
      <c r="D58" s="135"/>
      <c r="E58" s="135"/>
      <c r="F58" s="145"/>
      <c r="G58" s="146"/>
      <c r="H58" s="146"/>
      <c r="I58" s="211">
        <f>SUM(I47:I57)</f>
        <v>0</v>
      </c>
      <c r="J58" s="211"/>
    </row>
    <row r="59" spans="1:10" x14ac:dyDescent="0.2">
      <c r="F59" s="147"/>
      <c r="G59" s="103"/>
      <c r="H59" s="147"/>
      <c r="I59" s="103"/>
      <c r="J59" s="103"/>
    </row>
    <row r="60" spans="1:10" x14ac:dyDescent="0.2">
      <c r="F60" s="147"/>
      <c r="G60" s="103"/>
      <c r="H60" s="147"/>
      <c r="I60" s="103"/>
      <c r="J60" s="103"/>
    </row>
    <row r="61" spans="1:10" x14ac:dyDescent="0.2">
      <c r="F61" s="147"/>
      <c r="G61" s="103"/>
      <c r="H61" s="147"/>
      <c r="I61" s="103"/>
      <c r="J6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E9" sqref="E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78</v>
      </c>
    </row>
    <row r="2" spans="1:60" ht="24.95" customHeight="1" x14ac:dyDescent="0.2">
      <c r="A2" s="153" t="s">
        <v>77</v>
      </c>
      <c r="B2" s="151"/>
      <c r="C2" s="269" t="s">
        <v>45</v>
      </c>
      <c r="D2" s="270"/>
      <c r="E2" s="270"/>
      <c r="F2" s="270"/>
      <c r="G2" s="271"/>
      <c r="AE2" t="s">
        <v>79</v>
      </c>
    </row>
    <row r="3" spans="1:60" ht="24.95" hidden="1" customHeight="1" x14ac:dyDescent="0.2">
      <c r="A3" s="154" t="s">
        <v>7</v>
      </c>
      <c r="B3" s="152"/>
      <c r="C3" s="272"/>
      <c r="D3" s="272"/>
      <c r="E3" s="272"/>
      <c r="F3" s="272"/>
      <c r="G3" s="273"/>
      <c r="AE3" t="s">
        <v>80</v>
      </c>
    </row>
    <row r="4" spans="1:60" ht="24.95" hidden="1" customHeight="1" x14ac:dyDescent="0.2">
      <c r="A4" s="154" t="s">
        <v>8</v>
      </c>
      <c r="B4" s="152"/>
      <c r="C4" s="274"/>
      <c r="D4" s="272"/>
      <c r="E4" s="272"/>
      <c r="F4" s="272"/>
      <c r="G4" s="273"/>
      <c r="AE4" t="s">
        <v>81</v>
      </c>
    </row>
    <row r="5" spans="1:60" hidden="1" x14ac:dyDescent="0.2">
      <c r="A5" s="155" t="s">
        <v>82</v>
      </c>
      <c r="B5" s="156"/>
      <c r="C5" s="157"/>
      <c r="D5" s="158"/>
      <c r="E5" s="159"/>
      <c r="F5" s="159"/>
      <c r="G5" s="160"/>
      <c r="AE5" t="s">
        <v>83</v>
      </c>
    </row>
    <row r="6" spans="1:60" x14ac:dyDescent="0.2">
      <c r="D6" s="150"/>
    </row>
    <row r="7" spans="1:60" ht="38.25" x14ac:dyDescent="0.2">
      <c r="A7" s="165" t="s">
        <v>84</v>
      </c>
      <c r="B7" s="166" t="s">
        <v>85</v>
      </c>
      <c r="C7" s="166" t="s">
        <v>86</v>
      </c>
      <c r="D7" s="182" t="s">
        <v>87</v>
      </c>
      <c r="E7" s="165" t="s">
        <v>88</v>
      </c>
      <c r="F7" s="161" t="s">
        <v>89</v>
      </c>
      <c r="G7" s="183" t="s">
        <v>90</v>
      </c>
      <c r="H7" s="184" t="s">
        <v>29</v>
      </c>
      <c r="I7" s="184" t="s">
        <v>91</v>
      </c>
      <c r="J7" s="184" t="s">
        <v>30</v>
      </c>
      <c r="K7" s="184" t="s">
        <v>92</v>
      </c>
      <c r="L7" s="184" t="s">
        <v>93</v>
      </c>
      <c r="M7" s="184" t="s">
        <v>94</v>
      </c>
      <c r="N7" s="184" t="s">
        <v>95</v>
      </c>
      <c r="O7" s="184" t="s">
        <v>96</v>
      </c>
      <c r="P7" s="184" t="s">
        <v>97</v>
      </c>
      <c r="Q7" s="184" t="s">
        <v>98</v>
      </c>
      <c r="R7" s="184" t="s">
        <v>99</v>
      </c>
      <c r="S7" s="167" t="s">
        <v>100</v>
      </c>
    </row>
    <row r="8" spans="1:60" x14ac:dyDescent="0.2">
      <c r="A8" s="185" t="s">
        <v>101</v>
      </c>
      <c r="B8" s="186" t="s">
        <v>53</v>
      </c>
      <c r="C8" s="187" t="s">
        <v>54</v>
      </c>
      <c r="D8" s="188"/>
      <c r="E8" s="189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76"/>
      <c r="O8" s="176">
        <f>SUM(O9:O22)</f>
        <v>0</v>
      </c>
      <c r="P8" s="176"/>
      <c r="Q8" s="176">
        <f>SUM(Q9:Q22)</f>
        <v>288.61</v>
      </c>
      <c r="R8" s="190"/>
      <c r="S8" s="176"/>
      <c r="AE8" t="s">
        <v>102</v>
      </c>
    </row>
    <row r="9" spans="1:60" outlineLevel="1" x14ac:dyDescent="0.2">
      <c r="A9" s="163">
        <v>1</v>
      </c>
      <c r="B9" s="168" t="s">
        <v>103</v>
      </c>
      <c r="C9" s="203" t="s">
        <v>104</v>
      </c>
      <c r="D9" s="170" t="s">
        <v>105</v>
      </c>
      <c r="E9" s="173">
        <v>418.27499999999998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9"/>
      <c r="S9" s="178" t="s">
        <v>106</v>
      </c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4" t="s">
        <v>108</v>
      </c>
      <c r="D10" s="171"/>
      <c r="E10" s="174">
        <v>418.27499999999998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9"/>
      <c r="S10" s="178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109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2</v>
      </c>
      <c r="B11" s="168" t="s">
        <v>110</v>
      </c>
      <c r="C11" s="203" t="s">
        <v>111</v>
      </c>
      <c r="D11" s="170" t="s">
        <v>105</v>
      </c>
      <c r="E11" s="173">
        <v>418.27499999999998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0</v>
      </c>
      <c r="O11" s="178">
        <f>ROUND(E11*N11,2)</f>
        <v>0</v>
      </c>
      <c r="P11" s="178">
        <v>0.36</v>
      </c>
      <c r="Q11" s="178">
        <f>ROUND(E11*P11,2)</f>
        <v>150.58000000000001</v>
      </c>
      <c r="R11" s="179"/>
      <c r="S11" s="178" t="s">
        <v>106</v>
      </c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107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/>
      <c r="B12" s="168"/>
      <c r="C12" s="204" t="s">
        <v>108</v>
      </c>
      <c r="D12" s="171"/>
      <c r="E12" s="174">
        <v>418.27499999999998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9"/>
      <c r="S12" s="178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109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3</v>
      </c>
      <c r="B13" s="168" t="s">
        <v>112</v>
      </c>
      <c r="C13" s="203" t="s">
        <v>113</v>
      </c>
      <c r="D13" s="170" t="s">
        <v>105</v>
      </c>
      <c r="E13" s="173">
        <v>418.27499999999998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0</v>
      </c>
      <c r="O13" s="178">
        <f>ROUND(E13*N13,2)</f>
        <v>0</v>
      </c>
      <c r="P13" s="178">
        <v>0.33</v>
      </c>
      <c r="Q13" s="178">
        <f>ROUND(E13*P13,2)</f>
        <v>138.03</v>
      </c>
      <c r="R13" s="179"/>
      <c r="S13" s="178" t="s">
        <v>106</v>
      </c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8"/>
      <c r="C14" s="204" t="s">
        <v>108</v>
      </c>
      <c r="D14" s="171"/>
      <c r="E14" s="174">
        <v>418.27499999999998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9"/>
      <c r="S14" s="178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109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4</v>
      </c>
      <c r="B15" s="168" t="s">
        <v>114</v>
      </c>
      <c r="C15" s="203" t="s">
        <v>115</v>
      </c>
      <c r="D15" s="170" t="s">
        <v>116</v>
      </c>
      <c r="E15" s="173">
        <v>78.194999999999993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9"/>
      <c r="S15" s="178" t="s">
        <v>106</v>
      </c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107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8"/>
      <c r="C16" s="204" t="s">
        <v>117</v>
      </c>
      <c r="D16" s="171"/>
      <c r="E16" s="174">
        <v>78.194999999999993</v>
      </c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9"/>
      <c r="S16" s="178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109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5</v>
      </c>
      <c r="B17" s="168" t="s">
        <v>118</v>
      </c>
      <c r="C17" s="203" t="s">
        <v>119</v>
      </c>
      <c r="D17" s="170" t="s">
        <v>116</v>
      </c>
      <c r="E17" s="173">
        <v>83.655000000000001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0</v>
      </c>
      <c r="Q17" s="178">
        <f>ROUND(E17*P17,2)</f>
        <v>0</v>
      </c>
      <c r="R17" s="179"/>
      <c r="S17" s="178" t="s">
        <v>106</v>
      </c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107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8"/>
      <c r="C18" s="204" t="s">
        <v>120</v>
      </c>
      <c r="D18" s="171"/>
      <c r="E18" s="174">
        <v>83.655000000000001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9"/>
      <c r="S18" s="178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109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6</v>
      </c>
      <c r="B19" s="168" t="s">
        <v>121</v>
      </c>
      <c r="C19" s="203" t="s">
        <v>122</v>
      </c>
      <c r="D19" s="170" t="s">
        <v>116</v>
      </c>
      <c r="E19" s="173">
        <v>83.655000000000001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79"/>
      <c r="S19" s="178" t="s">
        <v>106</v>
      </c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107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/>
      <c r="B20" s="168"/>
      <c r="C20" s="204" t="s">
        <v>123</v>
      </c>
      <c r="D20" s="171"/>
      <c r="E20" s="174">
        <v>83.655000000000001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9"/>
      <c r="S20" s="178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109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7</v>
      </c>
      <c r="B21" s="168" t="s">
        <v>124</v>
      </c>
      <c r="C21" s="203" t="s">
        <v>125</v>
      </c>
      <c r="D21" s="170" t="s">
        <v>116</v>
      </c>
      <c r="E21" s="173">
        <v>83.655000000000001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9"/>
      <c r="S21" s="178" t="s">
        <v>106</v>
      </c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107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8</v>
      </c>
      <c r="B22" s="168" t="s">
        <v>126</v>
      </c>
      <c r="C22" s="203" t="s">
        <v>127</v>
      </c>
      <c r="D22" s="170" t="s">
        <v>116</v>
      </c>
      <c r="E22" s="173">
        <v>83.65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9"/>
      <c r="S22" s="178" t="s">
        <v>106</v>
      </c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107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x14ac:dyDescent="0.2">
      <c r="A23" s="164" t="s">
        <v>101</v>
      </c>
      <c r="B23" s="169" t="s">
        <v>55</v>
      </c>
      <c r="C23" s="205" t="s">
        <v>56</v>
      </c>
      <c r="D23" s="172"/>
      <c r="E23" s="175"/>
      <c r="F23" s="180"/>
      <c r="G23" s="180">
        <f>SUMIF(AE24:AE25,"&lt;&gt;NOR",G24:G25)</f>
        <v>0</v>
      </c>
      <c r="H23" s="180"/>
      <c r="I23" s="180">
        <f>SUM(I24:I25)</f>
        <v>0</v>
      </c>
      <c r="J23" s="180"/>
      <c r="K23" s="180">
        <f>SUM(K24:K25)</f>
        <v>0</v>
      </c>
      <c r="L23" s="180"/>
      <c r="M23" s="180">
        <f>SUM(M24:M25)</f>
        <v>0</v>
      </c>
      <c r="N23" s="180"/>
      <c r="O23" s="180">
        <f>SUM(O24:O25)</f>
        <v>0</v>
      </c>
      <c r="P23" s="180"/>
      <c r="Q23" s="180">
        <f>SUM(Q24:Q25)</f>
        <v>0</v>
      </c>
      <c r="R23" s="181"/>
      <c r="S23" s="180"/>
      <c r="AE23" t="s">
        <v>102</v>
      </c>
    </row>
    <row r="24" spans="1:60" outlineLevel="1" x14ac:dyDescent="0.2">
      <c r="A24" s="163">
        <v>9</v>
      </c>
      <c r="B24" s="168" t="s">
        <v>128</v>
      </c>
      <c r="C24" s="203" t="s">
        <v>129</v>
      </c>
      <c r="D24" s="170" t="s">
        <v>105</v>
      </c>
      <c r="E24" s="173">
        <v>10.8</v>
      </c>
      <c r="F24" s="177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79"/>
      <c r="S24" s="178" t="s">
        <v>106</v>
      </c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107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68"/>
      <c r="C25" s="204" t="s">
        <v>130</v>
      </c>
      <c r="D25" s="171"/>
      <c r="E25" s="174">
        <v>10.8</v>
      </c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9"/>
      <c r="S25" s="178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109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x14ac:dyDescent="0.2">
      <c r="A26" s="164" t="s">
        <v>101</v>
      </c>
      <c r="B26" s="169" t="s">
        <v>57</v>
      </c>
      <c r="C26" s="205" t="s">
        <v>58</v>
      </c>
      <c r="D26" s="172"/>
      <c r="E26" s="175"/>
      <c r="F26" s="180"/>
      <c r="G26" s="180">
        <f>SUMIF(AE27:AE28,"&lt;&gt;NOR",G27:G28)</f>
        <v>0</v>
      </c>
      <c r="H26" s="180"/>
      <c r="I26" s="180">
        <f>SUM(I27:I28)</f>
        <v>0</v>
      </c>
      <c r="J26" s="180"/>
      <c r="K26" s="180">
        <f>SUM(K27:K28)</f>
        <v>0</v>
      </c>
      <c r="L26" s="180"/>
      <c r="M26" s="180">
        <f>SUM(M27:M28)</f>
        <v>0</v>
      </c>
      <c r="N26" s="180"/>
      <c r="O26" s="180">
        <f>SUM(O27:O28)</f>
        <v>2.65</v>
      </c>
      <c r="P26" s="180"/>
      <c r="Q26" s="180">
        <f>SUM(Q27:Q28)</f>
        <v>0</v>
      </c>
      <c r="R26" s="181"/>
      <c r="S26" s="180"/>
      <c r="AE26" t="s">
        <v>102</v>
      </c>
    </row>
    <row r="27" spans="1:60" outlineLevel="1" x14ac:dyDescent="0.2">
      <c r="A27" s="163">
        <v>10</v>
      </c>
      <c r="B27" s="168" t="s">
        <v>131</v>
      </c>
      <c r="C27" s="203" t="s">
        <v>132</v>
      </c>
      <c r="D27" s="170" t="s">
        <v>105</v>
      </c>
      <c r="E27" s="173">
        <v>13.125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21</v>
      </c>
      <c r="M27" s="178">
        <f>G27*(1+L27/100)</f>
        <v>0</v>
      </c>
      <c r="N27" s="178">
        <v>0.20200000000000001</v>
      </c>
      <c r="O27" s="178">
        <f>ROUND(E27*N27,2)</f>
        <v>2.65</v>
      </c>
      <c r="P27" s="178">
        <v>0</v>
      </c>
      <c r="Q27" s="178">
        <f>ROUND(E27*P27,2)</f>
        <v>0</v>
      </c>
      <c r="R27" s="179"/>
      <c r="S27" s="178" t="s">
        <v>106</v>
      </c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107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8"/>
      <c r="C28" s="204" t="s">
        <v>133</v>
      </c>
      <c r="D28" s="171"/>
      <c r="E28" s="174">
        <v>13.125</v>
      </c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9"/>
      <c r="S28" s="178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109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x14ac:dyDescent="0.2">
      <c r="A29" s="164" t="s">
        <v>101</v>
      </c>
      <c r="B29" s="169" t="s">
        <v>59</v>
      </c>
      <c r="C29" s="205" t="s">
        <v>60</v>
      </c>
      <c r="D29" s="172"/>
      <c r="E29" s="175"/>
      <c r="F29" s="180"/>
      <c r="G29" s="180">
        <f>SUMIF(AE30:AE53,"&lt;&gt;NOR",G30:G53)</f>
        <v>0</v>
      </c>
      <c r="H29" s="180"/>
      <c r="I29" s="180">
        <f>SUM(I30:I53)</f>
        <v>0</v>
      </c>
      <c r="J29" s="180"/>
      <c r="K29" s="180">
        <f>SUM(K30:K53)</f>
        <v>0</v>
      </c>
      <c r="L29" s="180"/>
      <c r="M29" s="180">
        <f>SUM(M30:M53)</f>
        <v>0</v>
      </c>
      <c r="N29" s="180"/>
      <c r="O29" s="180">
        <f>SUM(O30:O53)</f>
        <v>411.95999999999992</v>
      </c>
      <c r="P29" s="180"/>
      <c r="Q29" s="180">
        <f>SUM(Q30:Q53)</f>
        <v>0</v>
      </c>
      <c r="R29" s="181"/>
      <c r="S29" s="180"/>
      <c r="AE29" t="s">
        <v>102</v>
      </c>
    </row>
    <row r="30" spans="1:60" ht="22.5" outlineLevel="1" x14ac:dyDescent="0.2">
      <c r="A30" s="163">
        <v>11</v>
      </c>
      <c r="B30" s="168" t="s">
        <v>134</v>
      </c>
      <c r="C30" s="203" t="s">
        <v>135</v>
      </c>
      <c r="D30" s="170" t="s">
        <v>136</v>
      </c>
      <c r="E30" s="173">
        <v>20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8">
        <v>0.11260000000000001</v>
      </c>
      <c r="O30" s="178">
        <f>ROUND(E30*N30,2)</f>
        <v>2.25</v>
      </c>
      <c r="P30" s="178">
        <v>0</v>
      </c>
      <c r="Q30" s="178">
        <f>ROUND(E30*P30,2)</f>
        <v>0</v>
      </c>
      <c r="R30" s="179"/>
      <c r="S30" s="178" t="s">
        <v>106</v>
      </c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12</v>
      </c>
      <c r="B31" s="168" t="s">
        <v>137</v>
      </c>
      <c r="C31" s="203" t="s">
        <v>138</v>
      </c>
      <c r="D31" s="170" t="s">
        <v>139</v>
      </c>
      <c r="E31" s="173">
        <v>1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8">
        <v>2.2000000000000002</v>
      </c>
      <c r="O31" s="178">
        <f>ROUND(E31*N31,2)</f>
        <v>2.2000000000000002</v>
      </c>
      <c r="P31" s="178">
        <v>0</v>
      </c>
      <c r="Q31" s="178">
        <f>ROUND(E31*P31,2)</f>
        <v>0</v>
      </c>
      <c r="R31" s="179"/>
      <c r="S31" s="178" t="s">
        <v>106</v>
      </c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140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13</v>
      </c>
      <c r="B32" s="168" t="s">
        <v>141</v>
      </c>
      <c r="C32" s="203" t="s">
        <v>142</v>
      </c>
      <c r="D32" s="170" t="s">
        <v>105</v>
      </c>
      <c r="E32" s="173">
        <v>221.47749999999999</v>
      </c>
      <c r="F32" s="177"/>
      <c r="G32" s="178">
        <f>ROUND(E32*F32,2)</f>
        <v>0</v>
      </c>
      <c r="H32" s="177"/>
      <c r="I32" s="178">
        <f>ROUND(E32*H32,2)</f>
        <v>0</v>
      </c>
      <c r="J32" s="177"/>
      <c r="K32" s="178">
        <f>ROUND(E32*J32,2)</f>
        <v>0</v>
      </c>
      <c r="L32" s="178">
        <v>21</v>
      </c>
      <c r="M32" s="178">
        <f>G32*(1+L32/100)</f>
        <v>0</v>
      </c>
      <c r="N32" s="178">
        <v>7.3899999999999993E-2</v>
      </c>
      <c r="O32" s="178">
        <f>ROUND(E32*N32,2)</f>
        <v>16.37</v>
      </c>
      <c r="P32" s="178">
        <v>0</v>
      </c>
      <c r="Q32" s="178">
        <f>ROUND(E32*P32,2)</f>
        <v>0</v>
      </c>
      <c r="R32" s="179"/>
      <c r="S32" s="178" t="s">
        <v>106</v>
      </c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107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8"/>
      <c r="C33" s="204" t="s">
        <v>143</v>
      </c>
      <c r="D33" s="171"/>
      <c r="E33" s="174">
        <v>221.47749999999999</v>
      </c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9"/>
      <c r="S33" s="178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109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14</v>
      </c>
      <c r="B34" s="168" t="s">
        <v>144</v>
      </c>
      <c r="C34" s="203" t="s">
        <v>145</v>
      </c>
      <c r="D34" s="170" t="s">
        <v>105</v>
      </c>
      <c r="E34" s="173">
        <v>223.69229999999999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8">
        <v>0.183</v>
      </c>
      <c r="O34" s="178">
        <f>ROUND(E34*N34,2)</f>
        <v>40.94</v>
      </c>
      <c r="P34" s="178">
        <v>0</v>
      </c>
      <c r="Q34" s="178">
        <f>ROUND(E34*P34,2)</f>
        <v>0</v>
      </c>
      <c r="R34" s="179"/>
      <c r="S34" s="178" t="s">
        <v>106</v>
      </c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140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68"/>
      <c r="C35" s="204" t="s">
        <v>146</v>
      </c>
      <c r="D35" s="171"/>
      <c r="E35" s="174">
        <v>223.69229999999999</v>
      </c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9"/>
      <c r="S35" s="178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109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15</v>
      </c>
      <c r="B36" s="168" t="s">
        <v>147</v>
      </c>
      <c r="C36" s="203" t="s">
        <v>148</v>
      </c>
      <c r="D36" s="170" t="s">
        <v>136</v>
      </c>
      <c r="E36" s="173">
        <v>18.649999999999999</v>
      </c>
      <c r="F36" s="177"/>
      <c r="G36" s="178">
        <f>ROUND(E36*F36,2)</f>
        <v>0</v>
      </c>
      <c r="H36" s="177"/>
      <c r="I36" s="178">
        <f>ROUND(E36*H36,2)</f>
        <v>0</v>
      </c>
      <c r="J36" s="177"/>
      <c r="K36" s="178">
        <f>ROUND(E36*J36,2)</f>
        <v>0</v>
      </c>
      <c r="L36" s="178">
        <v>21</v>
      </c>
      <c r="M36" s="178">
        <f>G36*(1+L36/100)</f>
        <v>0</v>
      </c>
      <c r="N36" s="178">
        <v>0</v>
      </c>
      <c r="O36" s="178">
        <f>ROUND(E36*N36,2)</f>
        <v>0</v>
      </c>
      <c r="P36" s="178">
        <v>0</v>
      </c>
      <c r="Q36" s="178">
        <f>ROUND(E36*P36,2)</f>
        <v>0</v>
      </c>
      <c r="R36" s="179"/>
      <c r="S36" s="178" t="s">
        <v>106</v>
      </c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107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/>
      <c r="B37" s="168"/>
      <c r="C37" s="204" t="s">
        <v>149</v>
      </c>
      <c r="D37" s="171"/>
      <c r="E37" s="174">
        <v>18.649999999999999</v>
      </c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9"/>
      <c r="S37" s="178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109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16</v>
      </c>
      <c r="B38" s="168" t="s">
        <v>150</v>
      </c>
      <c r="C38" s="203" t="s">
        <v>151</v>
      </c>
      <c r="D38" s="170" t="s">
        <v>105</v>
      </c>
      <c r="E38" s="173">
        <v>13.125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21</v>
      </c>
      <c r="M38" s="178">
        <f>G38*(1+L38/100)</f>
        <v>0</v>
      </c>
      <c r="N38" s="178">
        <v>0.16847999999999999</v>
      </c>
      <c r="O38" s="178">
        <f>ROUND(E38*N38,2)</f>
        <v>2.21</v>
      </c>
      <c r="P38" s="178">
        <v>0</v>
      </c>
      <c r="Q38" s="178">
        <f>ROUND(E38*P38,2)</f>
        <v>0</v>
      </c>
      <c r="R38" s="179"/>
      <c r="S38" s="178" t="s">
        <v>106</v>
      </c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107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68"/>
      <c r="C39" s="204" t="s">
        <v>133</v>
      </c>
      <c r="D39" s="171"/>
      <c r="E39" s="174">
        <v>13.125</v>
      </c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9"/>
      <c r="S39" s="178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109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22.5" outlineLevel="1" x14ac:dyDescent="0.2">
      <c r="A40" s="163">
        <v>17</v>
      </c>
      <c r="B40" s="168" t="s">
        <v>152</v>
      </c>
      <c r="C40" s="203" t="s">
        <v>153</v>
      </c>
      <c r="D40" s="170" t="s">
        <v>154</v>
      </c>
      <c r="E40" s="173">
        <v>105</v>
      </c>
      <c r="F40" s="177"/>
      <c r="G40" s="178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21</v>
      </c>
      <c r="M40" s="178">
        <f>G40*(1+L40/100)</f>
        <v>0</v>
      </c>
      <c r="N40" s="178">
        <v>2.3E-2</v>
      </c>
      <c r="O40" s="178">
        <f>ROUND(E40*N40,2)</f>
        <v>2.42</v>
      </c>
      <c r="P40" s="178">
        <v>0</v>
      </c>
      <c r="Q40" s="178">
        <f>ROUND(E40*P40,2)</f>
        <v>0</v>
      </c>
      <c r="R40" s="179"/>
      <c r="S40" s="178" t="s">
        <v>106</v>
      </c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140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68"/>
      <c r="C41" s="204" t="s">
        <v>155</v>
      </c>
      <c r="D41" s="171"/>
      <c r="E41" s="174">
        <v>105</v>
      </c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9"/>
      <c r="S41" s="178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109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18</v>
      </c>
      <c r="B42" s="168" t="s">
        <v>156</v>
      </c>
      <c r="C42" s="203" t="s">
        <v>157</v>
      </c>
      <c r="D42" s="170" t="s">
        <v>105</v>
      </c>
      <c r="E42" s="173">
        <v>138.64250000000001</v>
      </c>
      <c r="F42" s="177"/>
      <c r="G42" s="178">
        <f>ROUND(E42*F42,2)</f>
        <v>0</v>
      </c>
      <c r="H42" s="177"/>
      <c r="I42" s="178">
        <f>ROUND(E42*H42,2)</f>
        <v>0</v>
      </c>
      <c r="J42" s="177"/>
      <c r="K42" s="178">
        <f>ROUND(E42*J42,2)</f>
        <v>0</v>
      </c>
      <c r="L42" s="178">
        <v>21</v>
      </c>
      <c r="M42" s="178">
        <f>G42*(1+L42/100)</f>
        <v>0</v>
      </c>
      <c r="N42" s="178">
        <v>5.5449999999999999E-2</v>
      </c>
      <c r="O42" s="178">
        <f>ROUND(E42*N42,2)</f>
        <v>7.69</v>
      </c>
      <c r="P42" s="178">
        <v>0</v>
      </c>
      <c r="Q42" s="178">
        <f>ROUND(E42*P42,2)</f>
        <v>0</v>
      </c>
      <c r="R42" s="179"/>
      <c r="S42" s="178" t="s">
        <v>106</v>
      </c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107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/>
      <c r="B43" s="168"/>
      <c r="C43" s="204" t="s">
        <v>158</v>
      </c>
      <c r="D43" s="171"/>
      <c r="E43" s="174">
        <v>138.64250000000001</v>
      </c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9"/>
      <c r="S43" s="178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109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ht="22.5" outlineLevel="1" x14ac:dyDescent="0.2">
      <c r="A44" s="163">
        <v>19</v>
      </c>
      <c r="B44" s="168" t="s">
        <v>159</v>
      </c>
      <c r="C44" s="203" t="s">
        <v>160</v>
      </c>
      <c r="D44" s="170" t="s">
        <v>105</v>
      </c>
      <c r="E44" s="173">
        <v>140.02889999999999</v>
      </c>
      <c r="F44" s="177"/>
      <c r="G44" s="178">
        <f>ROUND(E44*F44,2)</f>
        <v>0</v>
      </c>
      <c r="H44" s="177"/>
      <c r="I44" s="178">
        <f>ROUND(E44*H44,2)</f>
        <v>0</v>
      </c>
      <c r="J44" s="177"/>
      <c r="K44" s="178">
        <f>ROUND(E44*J44,2)</f>
        <v>0</v>
      </c>
      <c r="L44" s="178">
        <v>21</v>
      </c>
      <c r="M44" s="178">
        <f>G44*(1+L44/100)</f>
        <v>0</v>
      </c>
      <c r="N44" s="178">
        <v>0.13600000000000001</v>
      </c>
      <c r="O44" s="178">
        <f>ROUND(E44*N44,2)</f>
        <v>19.04</v>
      </c>
      <c r="P44" s="178">
        <v>0</v>
      </c>
      <c r="Q44" s="178">
        <f>ROUND(E44*P44,2)</f>
        <v>0</v>
      </c>
      <c r="R44" s="179"/>
      <c r="S44" s="178" t="s">
        <v>106</v>
      </c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140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ht="22.5" outlineLevel="1" x14ac:dyDescent="0.2">
      <c r="A45" s="163"/>
      <c r="B45" s="168"/>
      <c r="C45" s="204" t="s">
        <v>161</v>
      </c>
      <c r="D45" s="171"/>
      <c r="E45" s="174">
        <v>140.02889999999999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9"/>
      <c r="S45" s="178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109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20</v>
      </c>
      <c r="B46" s="168" t="s">
        <v>162</v>
      </c>
      <c r="C46" s="203" t="s">
        <v>163</v>
      </c>
      <c r="D46" s="170" t="s">
        <v>136</v>
      </c>
      <c r="E46" s="173">
        <v>69.2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79"/>
      <c r="S46" s="178" t="s">
        <v>106</v>
      </c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107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/>
      <c r="B47" s="168"/>
      <c r="C47" s="204" t="s">
        <v>164</v>
      </c>
      <c r="D47" s="171"/>
      <c r="E47" s="174">
        <v>69.2</v>
      </c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9"/>
      <c r="S47" s="178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109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22.5" outlineLevel="1" x14ac:dyDescent="0.2">
      <c r="A48" s="163">
        <v>21</v>
      </c>
      <c r="B48" s="168" t="s">
        <v>165</v>
      </c>
      <c r="C48" s="203" t="s">
        <v>166</v>
      </c>
      <c r="D48" s="170" t="s">
        <v>105</v>
      </c>
      <c r="E48" s="173">
        <v>418.27499999999998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21</v>
      </c>
      <c r="M48" s="178">
        <f>G48*(1+L48/100)</f>
        <v>0</v>
      </c>
      <c r="N48" s="178">
        <v>0.18906999999999999</v>
      </c>
      <c r="O48" s="178">
        <f>ROUND(E48*N48,2)</f>
        <v>79.08</v>
      </c>
      <c r="P48" s="178">
        <v>0</v>
      </c>
      <c r="Q48" s="178">
        <f>ROUND(E48*P48,2)</f>
        <v>0</v>
      </c>
      <c r="R48" s="179"/>
      <c r="S48" s="178" t="s">
        <v>106</v>
      </c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107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68"/>
      <c r="C49" s="204" t="s">
        <v>108</v>
      </c>
      <c r="D49" s="171"/>
      <c r="E49" s="174">
        <v>418.27499999999998</v>
      </c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9"/>
      <c r="S49" s="178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109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ht="22.5" outlineLevel="1" x14ac:dyDescent="0.2">
      <c r="A50" s="163">
        <v>22</v>
      </c>
      <c r="B50" s="168" t="s">
        <v>167</v>
      </c>
      <c r="C50" s="203" t="s">
        <v>168</v>
      </c>
      <c r="D50" s="170" t="s">
        <v>105</v>
      </c>
      <c r="E50" s="173">
        <v>418.27499999999998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21</v>
      </c>
      <c r="M50" s="178">
        <f>G50*(1+L50/100)</f>
        <v>0</v>
      </c>
      <c r="N50" s="178">
        <v>0.37080000000000002</v>
      </c>
      <c r="O50" s="178">
        <f>ROUND(E50*N50,2)</f>
        <v>155.1</v>
      </c>
      <c r="P50" s="178">
        <v>0</v>
      </c>
      <c r="Q50" s="178">
        <f>ROUND(E50*P50,2)</f>
        <v>0</v>
      </c>
      <c r="R50" s="179"/>
      <c r="S50" s="178" t="s">
        <v>106</v>
      </c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107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68"/>
      <c r="C51" s="204" t="s">
        <v>108</v>
      </c>
      <c r="D51" s="171"/>
      <c r="E51" s="174">
        <v>418.27499999999998</v>
      </c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9"/>
      <c r="S51" s="178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109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23</v>
      </c>
      <c r="B52" s="168" t="s">
        <v>169</v>
      </c>
      <c r="C52" s="203" t="s">
        <v>170</v>
      </c>
      <c r="D52" s="170" t="s">
        <v>105</v>
      </c>
      <c r="E52" s="173">
        <v>418.27499999999998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21</v>
      </c>
      <c r="M52" s="178">
        <f>G52*(1+L52/100)</f>
        <v>0</v>
      </c>
      <c r="N52" s="178">
        <v>0.2024</v>
      </c>
      <c r="O52" s="178">
        <f>ROUND(E52*N52,2)</f>
        <v>84.66</v>
      </c>
      <c r="P52" s="178">
        <v>0</v>
      </c>
      <c r="Q52" s="178">
        <f>ROUND(E52*P52,2)</f>
        <v>0</v>
      </c>
      <c r="R52" s="179"/>
      <c r="S52" s="178" t="s">
        <v>106</v>
      </c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107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8"/>
      <c r="C53" s="204" t="s">
        <v>108</v>
      </c>
      <c r="D53" s="171"/>
      <c r="E53" s="174">
        <v>418.27499999999998</v>
      </c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9"/>
      <c r="S53" s="178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109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x14ac:dyDescent="0.2">
      <c r="A54" s="164" t="s">
        <v>101</v>
      </c>
      <c r="B54" s="169" t="s">
        <v>61</v>
      </c>
      <c r="C54" s="205" t="s">
        <v>62</v>
      </c>
      <c r="D54" s="172"/>
      <c r="E54" s="175"/>
      <c r="F54" s="180"/>
      <c r="G54" s="180">
        <f>SUMIF(AE55:AE56,"&lt;&gt;NOR",G55:G56)</f>
        <v>0</v>
      </c>
      <c r="H54" s="180"/>
      <c r="I54" s="180">
        <f>SUM(I55:I56)</f>
        <v>0</v>
      </c>
      <c r="J54" s="180"/>
      <c r="K54" s="180">
        <f>SUM(K55:K56)</f>
        <v>0</v>
      </c>
      <c r="L54" s="180"/>
      <c r="M54" s="180">
        <f>SUM(M55:M56)</f>
        <v>0</v>
      </c>
      <c r="N54" s="180"/>
      <c r="O54" s="180">
        <f>SUM(O55:O56)</f>
        <v>0.02</v>
      </c>
      <c r="P54" s="180"/>
      <c r="Q54" s="180">
        <f>SUM(Q55:Q56)</f>
        <v>0</v>
      </c>
      <c r="R54" s="181"/>
      <c r="S54" s="180"/>
      <c r="AE54" t="s">
        <v>102</v>
      </c>
    </row>
    <row r="55" spans="1:60" outlineLevel="1" x14ac:dyDescent="0.2">
      <c r="A55" s="163">
        <v>24</v>
      </c>
      <c r="B55" s="168" t="s">
        <v>171</v>
      </c>
      <c r="C55" s="203" t="s">
        <v>172</v>
      </c>
      <c r="D55" s="170" t="s">
        <v>105</v>
      </c>
      <c r="E55" s="173">
        <v>10.8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8">
        <v>1.99E-3</v>
      </c>
      <c r="O55" s="178">
        <f>ROUND(E55*N55,2)</f>
        <v>0.02</v>
      </c>
      <c r="P55" s="178">
        <v>0</v>
      </c>
      <c r="Q55" s="178">
        <f>ROUND(E55*P55,2)</f>
        <v>0</v>
      </c>
      <c r="R55" s="179"/>
      <c r="S55" s="178" t="s">
        <v>106</v>
      </c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107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/>
      <c r="B56" s="168"/>
      <c r="C56" s="204" t="s">
        <v>130</v>
      </c>
      <c r="D56" s="171"/>
      <c r="E56" s="174">
        <v>10.8</v>
      </c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9"/>
      <c r="S56" s="178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109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x14ac:dyDescent="0.2">
      <c r="A57" s="164" t="s">
        <v>101</v>
      </c>
      <c r="B57" s="169" t="s">
        <v>63</v>
      </c>
      <c r="C57" s="205" t="s">
        <v>64</v>
      </c>
      <c r="D57" s="172"/>
      <c r="E57" s="175"/>
      <c r="F57" s="180"/>
      <c r="G57" s="180">
        <f>SUMIF(AE58:AE61,"&lt;&gt;NOR",G58:G61)</f>
        <v>0</v>
      </c>
      <c r="H57" s="180"/>
      <c r="I57" s="180">
        <f>SUM(I58:I61)</f>
        <v>0</v>
      </c>
      <c r="J57" s="180"/>
      <c r="K57" s="180">
        <f>SUM(K58:K61)</f>
        <v>0</v>
      </c>
      <c r="L57" s="180"/>
      <c r="M57" s="180">
        <f>SUM(M58:M61)</f>
        <v>0</v>
      </c>
      <c r="N57" s="180"/>
      <c r="O57" s="180">
        <f>SUM(O58:O61)</f>
        <v>10.47</v>
      </c>
      <c r="P57" s="180"/>
      <c r="Q57" s="180">
        <f>SUM(Q58:Q61)</f>
        <v>0</v>
      </c>
      <c r="R57" s="181"/>
      <c r="S57" s="180"/>
      <c r="AE57" t="s">
        <v>102</v>
      </c>
    </row>
    <row r="58" spans="1:60" outlineLevel="1" x14ac:dyDescent="0.2">
      <c r="A58" s="163">
        <v>25</v>
      </c>
      <c r="B58" s="168" t="s">
        <v>173</v>
      </c>
      <c r="C58" s="203" t="s">
        <v>174</v>
      </c>
      <c r="D58" s="170" t="s">
        <v>136</v>
      </c>
      <c r="E58" s="173">
        <v>51.5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21</v>
      </c>
      <c r="M58" s="178">
        <f>G58*(1+L58/100)</f>
        <v>0</v>
      </c>
      <c r="N58" s="178">
        <v>0.14874000000000001</v>
      </c>
      <c r="O58" s="178">
        <f>ROUND(E58*N58,2)</f>
        <v>7.66</v>
      </c>
      <c r="P58" s="178">
        <v>0</v>
      </c>
      <c r="Q58" s="178">
        <f>ROUND(E58*P58,2)</f>
        <v>0</v>
      </c>
      <c r="R58" s="179"/>
      <c r="S58" s="178" t="s">
        <v>106</v>
      </c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107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68"/>
      <c r="C59" s="204" t="s">
        <v>175</v>
      </c>
      <c r="D59" s="171"/>
      <c r="E59" s="174">
        <v>51.5</v>
      </c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9"/>
      <c r="S59" s="178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109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 x14ac:dyDescent="0.2">
      <c r="A60" s="163">
        <v>26</v>
      </c>
      <c r="B60" s="168" t="s">
        <v>176</v>
      </c>
      <c r="C60" s="203" t="s">
        <v>177</v>
      </c>
      <c r="D60" s="170" t="s">
        <v>154</v>
      </c>
      <c r="E60" s="173">
        <v>54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21</v>
      </c>
      <c r="M60" s="178">
        <f>G60*(1+L60/100)</f>
        <v>0</v>
      </c>
      <c r="N60" s="178">
        <v>5.1999999999999998E-2</v>
      </c>
      <c r="O60" s="178">
        <f>ROUND(E60*N60,2)</f>
        <v>2.81</v>
      </c>
      <c r="P60" s="178">
        <v>0</v>
      </c>
      <c r="Q60" s="178">
        <f>ROUND(E60*P60,2)</f>
        <v>0</v>
      </c>
      <c r="R60" s="179"/>
      <c r="S60" s="178" t="s">
        <v>106</v>
      </c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107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68"/>
      <c r="C61" s="204" t="s">
        <v>178</v>
      </c>
      <c r="D61" s="171"/>
      <c r="E61" s="174">
        <v>54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9"/>
      <c r="S61" s="178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109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x14ac:dyDescent="0.2">
      <c r="A62" s="164" t="s">
        <v>101</v>
      </c>
      <c r="B62" s="169" t="s">
        <v>65</v>
      </c>
      <c r="C62" s="205" t="s">
        <v>66</v>
      </c>
      <c r="D62" s="172"/>
      <c r="E62" s="175"/>
      <c r="F62" s="180"/>
      <c r="G62" s="180">
        <f>SUMIF(AE63:AE64,"&lt;&gt;NOR",G63:G64)</f>
        <v>0</v>
      </c>
      <c r="H62" s="180"/>
      <c r="I62" s="180">
        <f>SUM(I63:I64)</f>
        <v>0</v>
      </c>
      <c r="J62" s="180"/>
      <c r="K62" s="180">
        <f>SUM(K63:K64)</f>
        <v>0</v>
      </c>
      <c r="L62" s="180"/>
      <c r="M62" s="180">
        <f>SUM(M63:M64)</f>
        <v>0</v>
      </c>
      <c r="N62" s="180"/>
      <c r="O62" s="180">
        <f>SUM(O63:O64)</f>
        <v>1.3599999999999999</v>
      </c>
      <c r="P62" s="180"/>
      <c r="Q62" s="180">
        <f>SUM(Q63:Q64)</f>
        <v>0</v>
      </c>
      <c r="R62" s="181"/>
      <c r="S62" s="180"/>
      <c r="AE62" t="s">
        <v>102</v>
      </c>
    </row>
    <row r="63" spans="1:60" ht="22.5" outlineLevel="1" x14ac:dyDescent="0.2">
      <c r="A63" s="163">
        <v>27</v>
      </c>
      <c r="B63" s="168" t="s">
        <v>179</v>
      </c>
      <c r="C63" s="203" t="s">
        <v>180</v>
      </c>
      <c r="D63" s="170" t="s">
        <v>154</v>
      </c>
      <c r="E63" s="173">
        <v>4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8">
        <v>0.18</v>
      </c>
      <c r="O63" s="178">
        <f>ROUND(E63*N63,2)</f>
        <v>0.72</v>
      </c>
      <c r="P63" s="178">
        <v>0</v>
      </c>
      <c r="Q63" s="178">
        <f>ROUND(E63*P63,2)</f>
        <v>0</v>
      </c>
      <c r="R63" s="179"/>
      <c r="S63" s="178" t="s">
        <v>106</v>
      </c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107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ht="22.5" outlineLevel="1" x14ac:dyDescent="0.2">
      <c r="A64" s="163">
        <v>28</v>
      </c>
      <c r="B64" s="168" t="s">
        <v>181</v>
      </c>
      <c r="C64" s="203" t="s">
        <v>182</v>
      </c>
      <c r="D64" s="170" t="s">
        <v>154</v>
      </c>
      <c r="E64" s="173">
        <v>4</v>
      </c>
      <c r="F64" s="177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21</v>
      </c>
      <c r="M64" s="178">
        <f>G64*(1+L64/100)</f>
        <v>0</v>
      </c>
      <c r="N64" s="178">
        <v>0.16</v>
      </c>
      <c r="O64" s="178">
        <f>ROUND(E64*N64,2)</f>
        <v>0.64</v>
      </c>
      <c r="P64" s="178">
        <v>0</v>
      </c>
      <c r="Q64" s="178">
        <f>ROUND(E64*P64,2)</f>
        <v>0</v>
      </c>
      <c r="R64" s="179"/>
      <c r="S64" s="178" t="s">
        <v>106</v>
      </c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107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x14ac:dyDescent="0.2">
      <c r="A65" s="164" t="s">
        <v>101</v>
      </c>
      <c r="B65" s="169" t="s">
        <v>67</v>
      </c>
      <c r="C65" s="205" t="s">
        <v>68</v>
      </c>
      <c r="D65" s="172"/>
      <c r="E65" s="175"/>
      <c r="F65" s="180"/>
      <c r="G65" s="180">
        <f>SUMIF(AE66:AE70,"&lt;&gt;NOR",G66:G70)</f>
        <v>0</v>
      </c>
      <c r="H65" s="180"/>
      <c r="I65" s="180">
        <f>SUM(I66:I70)</f>
        <v>0</v>
      </c>
      <c r="J65" s="180"/>
      <c r="K65" s="180">
        <f>SUM(K66:K70)</f>
        <v>0</v>
      </c>
      <c r="L65" s="180"/>
      <c r="M65" s="180">
        <f>SUM(M66:M70)</f>
        <v>0</v>
      </c>
      <c r="N65" s="180"/>
      <c r="O65" s="180">
        <f>SUM(O66:O70)</f>
        <v>0.04</v>
      </c>
      <c r="P65" s="180"/>
      <c r="Q65" s="180">
        <f>SUM(Q66:Q70)</f>
        <v>43.3</v>
      </c>
      <c r="R65" s="181"/>
      <c r="S65" s="180"/>
      <c r="AE65" t="s">
        <v>102</v>
      </c>
    </row>
    <row r="66" spans="1:60" outlineLevel="1" x14ac:dyDescent="0.2">
      <c r="A66" s="163">
        <v>29</v>
      </c>
      <c r="B66" s="168" t="s">
        <v>183</v>
      </c>
      <c r="C66" s="203" t="s">
        <v>184</v>
      </c>
      <c r="D66" s="170" t="s">
        <v>116</v>
      </c>
      <c r="E66" s="173">
        <v>17.606999999999999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1.47E-3</v>
      </c>
      <c r="O66" s="178">
        <f>ROUND(E66*N66,2)</f>
        <v>0.03</v>
      </c>
      <c r="P66" s="178">
        <v>2.4</v>
      </c>
      <c r="Q66" s="178">
        <f>ROUND(E66*P66,2)</f>
        <v>42.26</v>
      </c>
      <c r="R66" s="179"/>
      <c r="S66" s="178" t="s">
        <v>106</v>
      </c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107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22.5" outlineLevel="1" x14ac:dyDescent="0.2">
      <c r="A67" s="163"/>
      <c r="B67" s="168"/>
      <c r="C67" s="204" t="s">
        <v>185</v>
      </c>
      <c r="D67" s="171"/>
      <c r="E67" s="174">
        <v>17.606999999999999</v>
      </c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9"/>
      <c r="S67" s="178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109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30</v>
      </c>
      <c r="B68" s="168" t="s">
        <v>186</v>
      </c>
      <c r="C68" s="203" t="s">
        <v>187</v>
      </c>
      <c r="D68" s="170" t="s">
        <v>188</v>
      </c>
      <c r="E68" s="173">
        <v>6</v>
      </c>
      <c r="F68" s="177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21</v>
      </c>
      <c r="M68" s="178">
        <f>G68*(1+L68/100)</f>
        <v>0</v>
      </c>
      <c r="N68" s="178">
        <v>0</v>
      </c>
      <c r="O68" s="178">
        <f>ROUND(E68*N68,2)</f>
        <v>0</v>
      </c>
      <c r="P68" s="178">
        <v>0</v>
      </c>
      <c r="Q68" s="178">
        <f>ROUND(E68*P68,2)</f>
        <v>0</v>
      </c>
      <c r="R68" s="179"/>
      <c r="S68" s="178" t="s">
        <v>106</v>
      </c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107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>
        <v>31</v>
      </c>
      <c r="B69" s="168" t="s">
        <v>189</v>
      </c>
      <c r="C69" s="203" t="s">
        <v>190</v>
      </c>
      <c r="D69" s="170" t="s">
        <v>105</v>
      </c>
      <c r="E69" s="173">
        <v>17.28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21</v>
      </c>
      <c r="M69" s="178">
        <f>G69*(1+L69/100)</f>
        <v>0</v>
      </c>
      <c r="N69" s="178">
        <v>8.3000000000000001E-4</v>
      </c>
      <c r="O69" s="178">
        <f>ROUND(E69*N69,2)</f>
        <v>0.01</v>
      </c>
      <c r="P69" s="178">
        <v>0.06</v>
      </c>
      <c r="Q69" s="178">
        <f>ROUND(E69*P69,2)</f>
        <v>1.04</v>
      </c>
      <c r="R69" s="179"/>
      <c r="S69" s="178" t="s">
        <v>106</v>
      </c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107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/>
      <c r="B70" s="168"/>
      <c r="C70" s="204" t="s">
        <v>191</v>
      </c>
      <c r="D70" s="171"/>
      <c r="E70" s="174">
        <v>17.28</v>
      </c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  <c r="R70" s="179"/>
      <c r="S70" s="178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109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x14ac:dyDescent="0.2">
      <c r="A71" s="164" t="s">
        <v>101</v>
      </c>
      <c r="B71" s="169" t="s">
        <v>69</v>
      </c>
      <c r="C71" s="205" t="s">
        <v>70</v>
      </c>
      <c r="D71" s="172"/>
      <c r="E71" s="175"/>
      <c r="F71" s="180"/>
      <c r="G71" s="180">
        <f>SUMIF(AE72:AE77,"&lt;&gt;NOR",G72:G77)</f>
        <v>0</v>
      </c>
      <c r="H71" s="180"/>
      <c r="I71" s="180">
        <f>SUM(I72:I77)</f>
        <v>0</v>
      </c>
      <c r="J71" s="180"/>
      <c r="K71" s="180">
        <f>SUM(K72:K77)</f>
        <v>0</v>
      </c>
      <c r="L71" s="180"/>
      <c r="M71" s="180">
        <f>SUM(M72:M77)</f>
        <v>0</v>
      </c>
      <c r="N71" s="180"/>
      <c r="O71" s="180">
        <f>SUM(O72:O77)</f>
        <v>0</v>
      </c>
      <c r="P71" s="180"/>
      <c r="Q71" s="180">
        <f>SUM(Q72:Q77)</f>
        <v>0</v>
      </c>
      <c r="R71" s="181"/>
      <c r="S71" s="180"/>
      <c r="AE71" t="s">
        <v>102</v>
      </c>
    </row>
    <row r="72" spans="1:60" outlineLevel="1" x14ac:dyDescent="0.2">
      <c r="A72" s="163">
        <v>32</v>
      </c>
      <c r="B72" s="168" t="s">
        <v>192</v>
      </c>
      <c r="C72" s="203" t="s">
        <v>193</v>
      </c>
      <c r="D72" s="170" t="s">
        <v>194</v>
      </c>
      <c r="E72" s="173">
        <v>192.9</v>
      </c>
      <c r="F72" s="177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21</v>
      </c>
      <c r="M72" s="178">
        <f>G72*(1+L72/100)</f>
        <v>0</v>
      </c>
      <c r="N72" s="178">
        <v>0</v>
      </c>
      <c r="O72" s="178">
        <f>ROUND(E72*N72,2)</f>
        <v>0</v>
      </c>
      <c r="P72" s="178">
        <v>0</v>
      </c>
      <c r="Q72" s="178">
        <f>ROUND(E72*P72,2)</f>
        <v>0</v>
      </c>
      <c r="R72" s="179"/>
      <c r="S72" s="178" t="s">
        <v>106</v>
      </c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107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68"/>
      <c r="C73" s="204" t="s">
        <v>195</v>
      </c>
      <c r="D73" s="171"/>
      <c r="E73" s="174">
        <v>192.9</v>
      </c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79"/>
      <c r="S73" s="178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109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>
        <v>33</v>
      </c>
      <c r="B74" s="168" t="s">
        <v>196</v>
      </c>
      <c r="C74" s="203" t="s">
        <v>197</v>
      </c>
      <c r="D74" s="170" t="s">
        <v>194</v>
      </c>
      <c r="E74" s="173">
        <v>192.9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21</v>
      </c>
      <c r="M74" s="178">
        <f>G74*(1+L74/100)</f>
        <v>0</v>
      </c>
      <c r="N74" s="178">
        <v>0</v>
      </c>
      <c r="O74" s="178">
        <f>ROUND(E74*N74,2)</f>
        <v>0</v>
      </c>
      <c r="P74" s="178">
        <v>0</v>
      </c>
      <c r="Q74" s="178">
        <f>ROUND(E74*P74,2)</f>
        <v>0</v>
      </c>
      <c r="R74" s="179"/>
      <c r="S74" s="178" t="s">
        <v>106</v>
      </c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107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>
        <v>34</v>
      </c>
      <c r="B75" s="168" t="s">
        <v>198</v>
      </c>
      <c r="C75" s="203" t="s">
        <v>199</v>
      </c>
      <c r="D75" s="170" t="s">
        <v>194</v>
      </c>
      <c r="E75" s="173">
        <v>192.9</v>
      </c>
      <c r="F75" s="177"/>
      <c r="G75" s="178">
        <f>ROUND(E75*F75,2)</f>
        <v>0</v>
      </c>
      <c r="H75" s="177"/>
      <c r="I75" s="178">
        <f>ROUND(E75*H75,2)</f>
        <v>0</v>
      </c>
      <c r="J75" s="177"/>
      <c r="K75" s="178">
        <f>ROUND(E75*J75,2)</f>
        <v>0</v>
      </c>
      <c r="L75" s="178">
        <v>21</v>
      </c>
      <c r="M75" s="178">
        <f>G75*(1+L75/100)</f>
        <v>0</v>
      </c>
      <c r="N75" s="178">
        <v>0</v>
      </c>
      <c r="O75" s="178">
        <f>ROUND(E75*N75,2)</f>
        <v>0</v>
      </c>
      <c r="P75" s="178">
        <v>0</v>
      </c>
      <c r="Q75" s="178">
        <f>ROUND(E75*P75,2)</f>
        <v>0</v>
      </c>
      <c r="R75" s="179"/>
      <c r="S75" s="178" t="s">
        <v>106</v>
      </c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107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35</v>
      </c>
      <c r="B76" s="168" t="s">
        <v>200</v>
      </c>
      <c r="C76" s="203" t="s">
        <v>201</v>
      </c>
      <c r="D76" s="170" t="s">
        <v>194</v>
      </c>
      <c r="E76" s="173">
        <v>1736.1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21</v>
      </c>
      <c r="M76" s="178">
        <f>G76*(1+L76/100)</f>
        <v>0</v>
      </c>
      <c r="N76" s="178">
        <v>0</v>
      </c>
      <c r="O76" s="178">
        <f>ROUND(E76*N76,2)</f>
        <v>0</v>
      </c>
      <c r="P76" s="178">
        <v>0</v>
      </c>
      <c r="Q76" s="178">
        <f>ROUND(E76*P76,2)</f>
        <v>0</v>
      </c>
      <c r="R76" s="179"/>
      <c r="S76" s="178" t="s">
        <v>106</v>
      </c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107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/>
      <c r="B77" s="168"/>
      <c r="C77" s="204" t="s">
        <v>202</v>
      </c>
      <c r="D77" s="171"/>
      <c r="E77" s="174">
        <v>1736.1</v>
      </c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9"/>
      <c r="S77" s="178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109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x14ac:dyDescent="0.2">
      <c r="A78" s="164" t="s">
        <v>101</v>
      </c>
      <c r="B78" s="169" t="s">
        <v>71</v>
      </c>
      <c r="C78" s="205" t="s">
        <v>72</v>
      </c>
      <c r="D78" s="172"/>
      <c r="E78" s="175"/>
      <c r="F78" s="180"/>
      <c r="G78" s="180">
        <f>SUMIF(AE79:AE79,"&lt;&gt;NOR",G79:G79)</f>
        <v>0</v>
      </c>
      <c r="H78" s="180"/>
      <c r="I78" s="180">
        <f>SUM(I79:I79)</f>
        <v>0</v>
      </c>
      <c r="J78" s="180"/>
      <c r="K78" s="180">
        <f>SUM(K79:K79)</f>
        <v>0</v>
      </c>
      <c r="L78" s="180"/>
      <c r="M78" s="180">
        <f>SUM(M79:M79)</f>
        <v>0</v>
      </c>
      <c r="N78" s="180"/>
      <c r="O78" s="180">
        <f>SUM(O79:O79)</f>
        <v>0</v>
      </c>
      <c r="P78" s="180"/>
      <c r="Q78" s="180">
        <f>SUM(Q79:Q79)</f>
        <v>0</v>
      </c>
      <c r="R78" s="181"/>
      <c r="S78" s="180"/>
      <c r="AE78" t="s">
        <v>102</v>
      </c>
    </row>
    <row r="79" spans="1:60" outlineLevel="1" x14ac:dyDescent="0.2">
      <c r="A79" s="163">
        <v>36</v>
      </c>
      <c r="B79" s="168" t="s">
        <v>203</v>
      </c>
      <c r="C79" s="203" t="s">
        <v>204</v>
      </c>
      <c r="D79" s="170" t="s">
        <v>194</v>
      </c>
      <c r="E79" s="173">
        <v>426.5</v>
      </c>
      <c r="F79" s="177"/>
      <c r="G79" s="178">
        <f>ROUND(E79*F79,2)</f>
        <v>0</v>
      </c>
      <c r="H79" s="177"/>
      <c r="I79" s="178">
        <f>ROUND(E79*H79,2)</f>
        <v>0</v>
      </c>
      <c r="J79" s="177"/>
      <c r="K79" s="178">
        <f>ROUND(E79*J79,2)</f>
        <v>0</v>
      </c>
      <c r="L79" s="178">
        <v>21</v>
      </c>
      <c r="M79" s="178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79"/>
      <c r="S79" s="178" t="s">
        <v>106</v>
      </c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x14ac:dyDescent="0.2">
      <c r="A80" s="164" t="s">
        <v>101</v>
      </c>
      <c r="B80" s="169" t="s">
        <v>73</v>
      </c>
      <c r="C80" s="205" t="s">
        <v>74</v>
      </c>
      <c r="D80" s="172"/>
      <c r="E80" s="175"/>
      <c r="F80" s="180"/>
      <c r="G80" s="180">
        <f>SUMIF(AE81:AE82,"&lt;&gt;NOR",G81:G82)</f>
        <v>0</v>
      </c>
      <c r="H80" s="180"/>
      <c r="I80" s="180">
        <f>SUM(I81:I82)</f>
        <v>0</v>
      </c>
      <c r="J80" s="180"/>
      <c r="K80" s="180">
        <f>SUM(K81:K82)</f>
        <v>0</v>
      </c>
      <c r="L80" s="180"/>
      <c r="M80" s="180">
        <f>SUM(M81:M82)</f>
        <v>0</v>
      </c>
      <c r="N80" s="180"/>
      <c r="O80" s="180">
        <f>SUM(O81:O82)</f>
        <v>0.26</v>
      </c>
      <c r="P80" s="180"/>
      <c r="Q80" s="180">
        <f>SUM(Q81:Q82)</f>
        <v>0</v>
      </c>
      <c r="R80" s="181"/>
      <c r="S80" s="180"/>
      <c r="AE80" t="s">
        <v>102</v>
      </c>
    </row>
    <row r="81" spans="1:60" ht="22.5" outlineLevel="1" x14ac:dyDescent="0.2">
      <c r="A81" s="163">
        <v>37</v>
      </c>
      <c r="B81" s="168" t="s">
        <v>205</v>
      </c>
      <c r="C81" s="203" t="s">
        <v>206</v>
      </c>
      <c r="D81" s="170" t="s">
        <v>154</v>
      </c>
      <c r="E81" s="173">
        <v>3</v>
      </c>
      <c r="F81" s="177"/>
      <c r="G81" s="178">
        <f>ROUND(E81*F81,2)</f>
        <v>0</v>
      </c>
      <c r="H81" s="177"/>
      <c r="I81" s="178">
        <f>ROUND(E81*H81,2)</f>
        <v>0</v>
      </c>
      <c r="J81" s="177"/>
      <c r="K81" s="178">
        <f>ROUND(E81*J81,2)</f>
        <v>0</v>
      </c>
      <c r="L81" s="178">
        <v>21</v>
      </c>
      <c r="M81" s="178">
        <f>G81*(1+L81/100)</f>
        <v>0</v>
      </c>
      <c r="N81" s="178">
        <v>8.5000000000000006E-2</v>
      </c>
      <c r="O81" s="178">
        <f>ROUND(E81*N81,2)</f>
        <v>0.26</v>
      </c>
      <c r="P81" s="178">
        <v>0</v>
      </c>
      <c r="Q81" s="178">
        <f>ROUND(E81*P81,2)</f>
        <v>0</v>
      </c>
      <c r="R81" s="179"/>
      <c r="S81" s="178" t="s">
        <v>106</v>
      </c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91">
        <v>38</v>
      </c>
      <c r="B82" s="192" t="s">
        <v>207</v>
      </c>
      <c r="C82" s="206" t="s">
        <v>208</v>
      </c>
      <c r="D82" s="193" t="s">
        <v>194</v>
      </c>
      <c r="E82" s="194">
        <v>0.255</v>
      </c>
      <c r="F82" s="195"/>
      <c r="G82" s="196">
        <f>ROUND(E82*F82,2)</f>
        <v>0</v>
      </c>
      <c r="H82" s="195"/>
      <c r="I82" s="196">
        <f>ROUND(E82*H82,2)</f>
        <v>0</v>
      </c>
      <c r="J82" s="195"/>
      <c r="K82" s="196">
        <f>ROUND(E82*J82,2)</f>
        <v>0</v>
      </c>
      <c r="L82" s="196">
        <v>21</v>
      </c>
      <c r="M82" s="196">
        <f>G82*(1+L82/100)</f>
        <v>0</v>
      </c>
      <c r="N82" s="196">
        <v>0</v>
      </c>
      <c r="O82" s="196">
        <f>ROUND(E82*N82,2)</f>
        <v>0</v>
      </c>
      <c r="P82" s="196">
        <v>0</v>
      </c>
      <c r="Q82" s="196">
        <f>ROUND(E82*P82,2)</f>
        <v>0</v>
      </c>
      <c r="R82" s="197"/>
      <c r="S82" s="196" t="s">
        <v>106</v>
      </c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107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x14ac:dyDescent="0.2">
      <c r="A83" s="6"/>
      <c r="B83" s="7" t="s">
        <v>209</v>
      </c>
      <c r="C83" s="207" t="s">
        <v>209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AC83">
        <v>15</v>
      </c>
      <c r="AD83">
        <v>21</v>
      </c>
    </row>
    <row r="84" spans="1:60" x14ac:dyDescent="0.2">
      <c r="A84" s="198"/>
      <c r="B84" s="199" t="s">
        <v>28</v>
      </c>
      <c r="C84" s="208" t="s">
        <v>209</v>
      </c>
      <c r="D84" s="200"/>
      <c r="E84" s="201"/>
      <c r="F84" s="201"/>
      <c r="G84" s="202">
        <f>G8+G23+G26+G29+G54+G57+G62+G65+G71+G78+G80</f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AC84">
        <f>SUMIF(L7:L82,AC83,G7:G82)</f>
        <v>0</v>
      </c>
      <c r="AD84">
        <f>SUMIF(L7:L82,AD83,G7:G82)</f>
        <v>0</v>
      </c>
      <c r="AE84" t="s">
        <v>210</v>
      </c>
    </row>
    <row r="85" spans="1:60" x14ac:dyDescent="0.2">
      <c r="A85" s="6"/>
      <c r="B85" s="7" t="s">
        <v>209</v>
      </c>
      <c r="C85" s="207" t="s">
        <v>209</v>
      </c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60" x14ac:dyDescent="0.2">
      <c r="A86" s="6"/>
      <c r="B86" s="7" t="s">
        <v>209</v>
      </c>
      <c r="C86" s="207" t="s">
        <v>209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60" x14ac:dyDescent="0.2">
      <c r="A87" s="275" t="s">
        <v>211</v>
      </c>
      <c r="B87" s="275"/>
      <c r="C87" s="276"/>
      <c r="D87" s="9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60" x14ac:dyDescent="0.2">
      <c r="A88" s="256"/>
      <c r="B88" s="257"/>
      <c r="C88" s="258"/>
      <c r="D88" s="257"/>
      <c r="E88" s="257"/>
      <c r="F88" s="257"/>
      <c r="G88" s="25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AE88" t="s">
        <v>212</v>
      </c>
    </row>
    <row r="89" spans="1:60" x14ac:dyDescent="0.2">
      <c r="A89" s="260"/>
      <c r="B89" s="261"/>
      <c r="C89" s="262"/>
      <c r="D89" s="261"/>
      <c r="E89" s="261"/>
      <c r="F89" s="261"/>
      <c r="G89" s="263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60" x14ac:dyDescent="0.2">
      <c r="A90" s="260"/>
      <c r="B90" s="261"/>
      <c r="C90" s="262"/>
      <c r="D90" s="261"/>
      <c r="E90" s="261"/>
      <c r="F90" s="261"/>
      <c r="G90" s="263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60" x14ac:dyDescent="0.2">
      <c r="A91" s="260"/>
      <c r="B91" s="261"/>
      <c r="C91" s="262"/>
      <c r="D91" s="261"/>
      <c r="E91" s="261"/>
      <c r="F91" s="261"/>
      <c r="G91" s="263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60" x14ac:dyDescent="0.2">
      <c r="A92" s="264"/>
      <c r="B92" s="265"/>
      <c r="C92" s="266"/>
      <c r="D92" s="265"/>
      <c r="E92" s="265"/>
      <c r="F92" s="265"/>
      <c r="G92" s="26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60" x14ac:dyDescent="0.2">
      <c r="A93" s="6"/>
      <c r="B93" s="7" t="s">
        <v>209</v>
      </c>
      <c r="C93" s="207" t="s">
        <v>209</v>
      </c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60" x14ac:dyDescent="0.2">
      <c r="C94" s="209"/>
      <c r="D94" s="150"/>
      <c r="AE94" t="s">
        <v>213</v>
      </c>
    </row>
    <row r="95" spans="1:60" x14ac:dyDescent="0.2">
      <c r="D95" s="150"/>
    </row>
    <row r="96" spans="1:60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88:G92"/>
    <mergeCell ref="A1:G1"/>
    <mergeCell ref="C2:G2"/>
    <mergeCell ref="C3:G3"/>
    <mergeCell ref="C4:G4"/>
    <mergeCell ref="A87:C8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2015-03-18T15:46:25Z</cp:lastPrinted>
  <dcterms:created xsi:type="dcterms:W3CDTF">2009-04-08T07:15:50Z</dcterms:created>
  <dcterms:modified xsi:type="dcterms:W3CDTF">2015-03-19T07:20:47Z</dcterms:modified>
</cp:coreProperties>
</file>