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C:\KrosData\Export\"/>
    </mc:Choice>
  </mc:AlternateContent>
  <bookViews>
    <workbookView xWindow="0" yWindow="0" windowWidth="0" windowHeight="0"/>
  </bookViews>
  <sheets>
    <sheet name="Rekapitulace stavby" sheetId="1" r:id="rId1"/>
    <sheet name="roz89 - Výměna oken a dve..." sheetId="2" r:id="rId2"/>
    <sheet name="Seznam figur" sheetId="3" r:id="rId3"/>
    <sheet name="Pokyny pro vyplnění" sheetId="4" r:id="rId4"/>
  </sheets>
  <definedNames>
    <definedName name="_xlnm.Print_Area" localSheetId="0">'Rekapitulace stavby'!$D$4:$AO$36,'Rekapitulace stavby'!$C$42:$AQ$56</definedName>
    <definedName name="_xlnm.Print_Titles" localSheetId="0">'Rekapitulace stavby'!$52:$52</definedName>
    <definedName name="_xlnm._FilterDatabase" localSheetId="1" hidden="1">'roz89 - Výměna oken a dve...'!$C$93:$K$420</definedName>
    <definedName name="_xlnm.Print_Area" localSheetId="1">'roz89 - Výměna oken a dve...'!$C$4:$J$37,'roz89 - Výměna oken a dve...'!$C$43:$J$77,'roz89 - Výměna oken a dve...'!$C$83:$K$420</definedName>
    <definedName name="_xlnm.Print_Titles" localSheetId="1">'roz89 - Výměna oken a dve...'!$93:$93</definedName>
    <definedName name="_xlnm.Print_Area" localSheetId="2">'Seznam figur'!$C$4:$G$281</definedName>
    <definedName name="_xlnm.Print_Titles" localSheetId="2">'Seznam figur'!$9:$9</definedName>
    <definedName name="_xlnm.Print_Area" localSheetId="3">'Pokyny pro vyplnění'!$B$2:$K$71,'Pokyny pro vyplnění'!$B$74:$K$118,'Pokyny pro vyplnění'!$B$121:$K$161,'Pokyny pro vyplnění'!$B$164:$K$219</definedName>
  </definedNames>
  <calcPr/>
</workbook>
</file>

<file path=xl/calcChain.xml><?xml version="1.0" encoding="utf-8"?>
<calcChain xmlns="http://schemas.openxmlformats.org/spreadsheetml/2006/main">
  <c i="3" l="1" r="D7"/>
  <c i="2" r="J35"/>
  <c r="J34"/>
  <c i="1" r="AY55"/>
  <c i="2" r="J33"/>
  <c i="1" r="AX55"/>
  <c i="2" r="BI420"/>
  <c r="BH420"/>
  <c r="BG420"/>
  <c r="BF420"/>
  <c r="T420"/>
  <c r="R420"/>
  <c r="P420"/>
  <c r="BI419"/>
  <c r="BH419"/>
  <c r="BG419"/>
  <c r="BF419"/>
  <c r="T419"/>
  <c r="R419"/>
  <c r="P419"/>
  <c r="BI418"/>
  <c r="BH418"/>
  <c r="BG418"/>
  <c r="BF418"/>
  <c r="T418"/>
  <c r="R418"/>
  <c r="P418"/>
  <c r="BI417"/>
  <c r="BH417"/>
  <c r="BG417"/>
  <c r="BF417"/>
  <c r="T417"/>
  <c r="R417"/>
  <c r="P417"/>
  <c r="BI414"/>
  <c r="BH414"/>
  <c r="BG414"/>
  <c r="BF414"/>
  <c r="T414"/>
  <c r="R414"/>
  <c r="P414"/>
  <c r="BI412"/>
  <c r="BH412"/>
  <c r="BG412"/>
  <c r="BF412"/>
  <c r="T412"/>
  <c r="R412"/>
  <c r="P412"/>
  <c r="BI406"/>
  <c r="BH406"/>
  <c r="BG406"/>
  <c r="BF406"/>
  <c r="T406"/>
  <c r="R406"/>
  <c r="P406"/>
  <c r="BI402"/>
  <c r="BH402"/>
  <c r="BG402"/>
  <c r="BF402"/>
  <c r="T402"/>
  <c r="R402"/>
  <c r="P402"/>
  <c r="BI400"/>
  <c r="BH400"/>
  <c r="BG400"/>
  <c r="BF400"/>
  <c r="T400"/>
  <c r="R400"/>
  <c r="P400"/>
  <c r="BI393"/>
  <c r="BH393"/>
  <c r="BG393"/>
  <c r="BF393"/>
  <c r="T393"/>
  <c r="R393"/>
  <c r="P393"/>
  <c r="BI391"/>
  <c r="BH391"/>
  <c r="BG391"/>
  <c r="BF391"/>
  <c r="T391"/>
  <c r="R391"/>
  <c r="P391"/>
  <c r="BI389"/>
  <c r="BH389"/>
  <c r="BG389"/>
  <c r="BF389"/>
  <c r="T389"/>
  <c r="R389"/>
  <c r="P389"/>
  <c r="BI388"/>
  <c r="BH388"/>
  <c r="BG388"/>
  <c r="BF388"/>
  <c r="T388"/>
  <c r="R388"/>
  <c r="P388"/>
  <c r="BI387"/>
  <c r="BH387"/>
  <c r="BG387"/>
  <c r="BF387"/>
  <c r="T387"/>
  <c r="R387"/>
  <c r="P387"/>
  <c r="BI385"/>
  <c r="BH385"/>
  <c r="BG385"/>
  <c r="BF385"/>
  <c r="T385"/>
  <c r="R385"/>
  <c r="P385"/>
  <c r="BI383"/>
  <c r="BH383"/>
  <c r="BG383"/>
  <c r="BF383"/>
  <c r="T383"/>
  <c r="R383"/>
  <c r="P383"/>
  <c r="BI382"/>
  <c r="BH382"/>
  <c r="BG382"/>
  <c r="BF382"/>
  <c r="T382"/>
  <c r="R382"/>
  <c r="P382"/>
  <c r="BI380"/>
  <c r="BH380"/>
  <c r="BG380"/>
  <c r="BF380"/>
  <c r="T380"/>
  <c r="R380"/>
  <c r="P380"/>
  <c r="BI379"/>
  <c r="BH379"/>
  <c r="BG379"/>
  <c r="BF379"/>
  <c r="T379"/>
  <c r="R379"/>
  <c r="P379"/>
  <c r="BI378"/>
  <c r="BH378"/>
  <c r="BG378"/>
  <c r="BF378"/>
  <c r="T378"/>
  <c r="R378"/>
  <c r="P378"/>
  <c r="BI377"/>
  <c r="BH377"/>
  <c r="BG377"/>
  <c r="BF377"/>
  <c r="T377"/>
  <c r="R377"/>
  <c r="P377"/>
  <c r="BI376"/>
  <c r="BH376"/>
  <c r="BG376"/>
  <c r="BF376"/>
  <c r="T376"/>
  <c r="R376"/>
  <c r="P376"/>
  <c r="BI375"/>
  <c r="BH375"/>
  <c r="BG375"/>
  <c r="BF375"/>
  <c r="T375"/>
  <c r="R375"/>
  <c r="P375"/>
  <c r="BI374"/>
  <c r="BH374"/>
  <c r="BG374"/>
  <c r="BF374"/>
  <c r="T374"/>
  <c r="R374"/>
  <c r="P374"/>
  <c r="BI373"/>
  <c r="BH373"/>
  <c r="BG373"/>
  <c r="BF373"/>
  <c r="T373"/>
  <c r="R373"/>
  <c r="P373"/>
  <c r="BI372"/>
  <c r="BH372"/>
  <c r="BG372"/>
  <c r="BF372"/>
  <c r="T372"/>
  <c r="R372"/>
  <c r="P372"/>
  <c r="BI371"/>
  <c r="BH371"/>
  <c r="BG371"/>
  <c r="BF371"/>
  <c r="T371"/>
  <c r="R371"/>
  <c r="P371"/>
  <c r="BI370"/>
  <c r="BH370"/>
  <c r="BG370"/>
  <c r="BF370"/>
  <c r="T370"/>
  <c r="R370"/>
  <c r="P370"/>
  <c r="BI369"/>
  <c r="BH369"/>
  <c r="BG369"/>
  <c r="BF369"/>
  <c r="T369"/>
  <c r="R369"/>
  <c r="P369"/>
  <c r="BI368"/>
  <c r="BH368"/>
  <c r="BG368"/>
  <c r="BF368"/>
  <c r="T368"/>
  <c r="R368"/>
  <c r="P368"/>
  <c r="BI367"/>
  <c r="BH367"/>
  <c r="BG367"/>
  <c r="BF367"/>
  <c r="T367"/>
  <c r="R367"/>
  <c r="P367"/>
  <c r="BI366"/>
  <c r="BH366"/>
  <c r="BG366"/>
  <c r="BF366"/>
  <c r="T366"/>
  <c r="R366"/>
  <c r="P366"/>
  <c r="BI365"/>
  <c r="BH365"/>
  <c r="BG365"/>
  <c r="BF365"/>
  <c r="T365"/>
  <c r="R365"/>
  <c r="P365"/>
  <c r="BI364"/>
  <c r="BH364"/>
  <c r="BG364"/>
  <c r="BF364"/>
  <c r="T364"/>
  <c r="R364"/>
  <c r="P364"/>
  <c r="BI363"/>
  <c r="BH363"/>
  <c r="BG363"/>
  <c r="BF363"/>
  <c r="T363"/>
  <c r="R363"/>
  <c r="P363"/>
  <c r="BI362"/>
  <c r="BH362"/>
  <c r="BG362"/>
  <c r="BF362"/>
  <c r="T362"/>
  <c r="R362"/>
  <c r="P362"/>
  <c r="BI361"/>
  <c r="BH361"/>
  <c r="BG361"/>
  <c r="BF361"/>
  <c r="T361"/>
  <c r="R361"/>
  <c r="P361"/>
  <c r="BI360"/>
  <c r="BH360"/>
  <c r="BG360"/>
  <c r="BF360"/>
  <c r="T360"/>
  <c r="R360"/>
  <c r="P360"/>
  <c r="BI359"/>
  <c r="BH359"/>
  <c r="BG359"/>
  <c r="BF359"/>
  <c r="T359"/>
  <c r="R359"/>
  <c r="P359"/>
  <c r="BI358"/>
  <c r="BH358"/>
  <c r="BG358"/>
  <c r="BF358"/>
  <c r="T358"/>
  <c r="R358"/>
  <c r="P358"/>
  <c r="BI356"/>
  <c r="BH356"/>
  <c r="BG356"/>
  <c r="BF356"/>
  <c r="T356"/>
  <c r="R356"/>
  <c r="P356"/>
  <c r="BI355"/>
  <c r="BH355"/>
  <c r="BG355"/>
  <c r="BF355"/>
  <c r="T355"/>
  <c r="R355"/>
  <c r="P355"/>
  <c r="BI352"/>
  <c r="BH352"/>
  <c r="BG352"/>
  <c r="BF352"/>
  <c r="T352"/>
  <c r="R352"/>
  <c r="P352"/>
  <c r="BI350"/>
  <c r="BH350"/>
  <c r="BG350"/>
  <c r="BF350"/>
  <c r="T350"/>
  <c r="R350"/>
  <c r="P350"/>
  <c r="BI336"/>
  <c r="BH336"/>
  <c r="BG336"/>
  <c r="BF336"/>
  <c r="T336"/>
  <c r="R336"/>
  <c r="P336"/>
  <c r="BI334"/>
  <c r="BH334"/>
  <c r="BG334"/>
  <c r="BF334"/>
  <c r="T334"/>
  <c r="R334"/>
  <c r="P334"/>
  <c r="BI320"/>
  <c r="BH320"/>
  <c r="BG320"/>
  <c r="BF320"/>
  <c r="T320"/>
  <c r="R320"/>
  <c r="P320"/>
  <c r="BI316"/>
  <c r="BH316"/>
  <c r="BG316"/>
  <c r="BF316"/>
  <c r="T316"/>
  <c r="R316"/>
  <c r="P316"/>
  <c r="BI311"/>
  <c r="BH311"/>
  <c r="BG311"/>
  <c r="BF311"/>
  <c r="T311"/>
  <c r="R311"/>
  <c r="P311"/>
  <c r="BI290"/>
  <c r="BH290"/>
  <c r="BG290"/>
  <c r="BF290"/>
  <c r="T290"/>
  <c r="R290"/>
  <c r="P290"/>
  <c r="BI265"/>
  <c r="BH265"/>
  <c r="BG265"/>
  <c r="BF265"/>
  <c r="T265"/>
  <c r="R265"/>
  <c r="P265"/>
  <c r="BI263"/>
  <c r="BH263"/>
  <c r="BG263"/>
  <c r="BF263"/>
  <c r="T263"/>
  <c r="R263"/>
  <c r="P263"/>
  <c r="BI259"/>
  <c r="BH259"/>
  <c r="BG259"/>
  <c r="BF259"/>
  <c r="T259"/>
  <c r="T258"/>
  <c r="R259"/>
  <c r="R258"/>
  <c r="P259"/>
  <c r="P258"/>
  <c r="BI256"/>
  <c r="BH256"/>
  <c r="BG256"/>
  <c r="BF256"/>
  <c r="T256"/>
  <c r="R256"/>
  <c r="P256"/>
  <c r="BI253"/>
  <c r="BH253"/>
  <c r="BG253"/>
  <c r="BF253"/>
  <c r="T253"/>
  <c r="R253"/>
  <c r="P253"/>
  <c r="BI249"/>
  <c r="BH249"/>
  <c r="BG249"/>
  <c r="BF249"/>
  <c r="T249"/>
  <c r="R249"/>
  <c r="P249"/>
  <c r="BI241"/>
  <c r="BH241"/>
  <c r="BG241"/>
  <c r="BF241"/>
  <c r="T241"/>
  <c r="T240"/>
  <c r="R241"/>
  <c r="R240"/>
  <c r="P241"/>
  <c r="P240"/>
  <c r="BI238"/>
  <c r="BH238"/>
  <c r="BG238"/>
  <c r="BF238"/>
  <c r="T238"/>
  <c r="R238"/>
  <c r="P238"/>
  <c r="BI232"/>
  <c r="BH232"/>
  <c r="BG232"/>
  <c r="BF232"/>
  <c r="T232"/>
  <c r="R232"/>
  <c r="P232"/>
  <c r="BI229"/>
  <c r="BH229"/>
  <c r="BG229"/>
  <c r="BF229"/>
  <c r="T229"/>
  <c r="R229"/>
  <c r="P229"/>
  <c r="BI224"/>
  <c r="BH224"/>
  <c r="BG224"/>
  <c r="BF224"/>
  <c r="T224"/>
  <c r="R224"/>
  <c r="P224"/>
  <c r="BI222"/>
  <c r="BH222"/>
  <c r="BG222"/>
  <c r="BF222"/>
  <c r="T222"/>
  <c r="R222"/>
  <c r="P222"/>
  <c r="BI217"/>
  <c r="BH217"/>
  <c r="BG217"/>
  <c r="BF217"/>
  <c r="T217"/>
  <c r="R217"/>
  <c r="P217"/>
  <c r="BI213"/>
  <c r="BH213"/>
  <c r="BG213"/>
  <c r="BF213"/>
  <c r="T213"/>
  <c r="R213"/>
  <c r="P213"/>
  <c r="BI206"/>
  <c r="BH206"/>
  <c r="BG206"/>
  <c r="BF206"/>
  <c r="T206"/>
  <c r="R206"/>
  <c r="P206"/>
  <c r="BI204"/>
  <c r="BH204"/>
  <c r="BG204"/>
  <c r="BF204"/>
  <c r="T204"/>
  <c r="R204"/>
  <c r="P204"/>
  <c r="BI201"/>
  <c r="BH201"/>
  <c r="BG201"/>
  <c r="BF201"/>
  <c r="T201"/>
  <c r="R201"/>
  <c r="P201"/>
  <c r="BI198"/>
  <c r="BH198"/>
  <c r="BG198"/>
  <c r="BF198"/>
  <c r="T198"/>
  <c r="R198"/>
  <c r="P198"/>
  <c r="BI193"/>
  <c r="BH193"/>
  <c r="BG193"/>
  <c r="BF193"/>
  <c r="T193"/>
  <c r="R193"/>
  <c r="P193"/>
  <c r="BI188"/>
  <c r="BH188"/>
  <c r="BG188"/>
  <c r="BF188"/>
  <c r="T188"/>
  <c r="R188"/>
  <c r="P188"/>
  <c r="BI186"/>
  <c r="BH186"/>
  <c r="BG186"/>
  <c r="BF186"/>
  <c r="T186"/>
  <c r="R186"/>
  <c r="P186"/>
  <c r="BI184"/>
  <c r="BH184"/>
  <c r="BG184"/>
  <c r="BF184"/>
  <c r="T184"/>
  <c r="R184"/>
  <c r="P184"/>
  <c r="BI179"/>
  <c r="BH179"/>
  <c r="BG179"/>
  <c r="BF179"/>
  <c r="T179"/>
  <c r="R179"/>
  <c r="P179"/>
  <c r="BI174"/>
  <c r="BH174"/>
  <c r="BG174"/>
  <c r="BF174"/>
  <c r="T174"/>
  <c r="R174"/>
  <c r="P174"/>
  <c r="BI170"/>
  <c r="BH170"/>
  <c r="BG170"/>
  <c r="BF170"/>
  <c r="T170"/>
  <c r="R170"/>
  <c r="P170"/>
  <c r="BI166"/>
  <c r="BH166"/>
  <c r="BG166"/>
  <c r="BF166"/>
  <c r="T166"/>
  <c r="R166"/>
  <c r="P166"/>
  <c r="BI163"/>
  <c r="BH163"/>
  <c r="BG163"/>
  <c r="BF163"/>
  <c r="T163"/>
  <c r="R163"/>
  <c r="P163"/>
  <c r="BI161"/>
  <c r="BH161"/>
  <c r="BG161"/>
  <c r="BF161"/>
  <c r="T161"/>
  <c r="R161"/>
  <c r="P161"/>
  <c r="BI159"/>
  <c r="BH159"/>
  <c r="BG159"/>
  <c r="BF159"/>
  <c r="T159"/>
  <c r="R159"/>
  <c r="P159"/>
  <c r="BI155"/>
  <c r="BH155"/>
  <c r="BG155"/>
  <c r="BF155"/>
  <c r="T155"/>
  <c r="R155"/>
  <c r="P155"/>
  <c r="BI147"/>
  <c r="BH147"/>
  <c r="BG147"/>
  <c r="BF147"/>
  <c r="T147"/>
  <c r="R147"/>
  <c r="P147"/>
  <c r="BI142"/>
  <c r="BH142"/>
  <c r="BG142"/>
  <c r="BF142"/>
  <c r="T142"/>
  <c r="R142"/>
  <c r="P142"/>
  <c r="BI134"/>
  <c r="BH134"/>
  <c r="BG134"/>
  <c r="BF134"/>
  <c r="T134"/>
  <c r="R134"/>
  <c r="P134"/>
  <c r="BI108"/>
  <c r="BH108"/>
  <c r="BG108"/>
  <c r="BF108"/>
  <c r="T108"/>
  <c r="R108"/>
  <c r="P108"/>
  <c r="BI103"/>
  <c r="BH103"/>
  <c r="BG103"/>
  <c r="BF103"/>
  <c r="T103"/>
  <c r="R103"/>
  <c r="P103"/>
  <c r="BI100"/>
  <c r="BH100"/>
  <c r="BG100"/>
  <c r="BF100"/>
  <c r="T100"/>
  <c r="R100"/>
  <c r="P100"/>
  <c r="BI97"/>
  <c r="BH97"/>
  <c r="BG97"/>
  <c r="BF97"/>
  <c r="T97"/>
  <c r="R97"/>
  <c r="P97"/>
  <c r="F88"/>
  <c r="E86"/>
  <c r="F48"/>
  <c r="E46"/>
  <c r="J22"/>
  <c r="E22"/>
  <c r="J91"/>
  <c r="J21"/>
  <c r="J19"/>
  <c r="E19"/>
  <c r="J90"/>
  <c r="J18"/>
  <c r="J16"/>
  <c r="E16"/>
  <c r="F91"/>
  <c r="J15"/>
  <c r="J13"/>
  <c r="E13"/>
  <c r="F90"/>
  <c r="J12"/>
  <c r="J10"/>
  <c r="J88"/>
  <c i="1" r="L50"/>
  <c r="AM50"/>
  <c r="AM49"/>
  <c r="L49"/>
  <c r="AM47"/>
  <c r="L47"/>
  <c r="L45"/>
  <c r="L44"/>
  <c i="2" r="J387"/>
  <c r="BK370"/>
  <c r="J352"/>
  <c r="BK213"/>
  <c r="F33"/>
  <c r="J147"/>
  <c r="J406"/>
  <c r="J368"/>
  <c r="BK263"/>
  <c r="BK159"/>
  <c r="BK391"/>
  <c r="BK368"/>
  <c r="J383"/>
  <c r="J366"/>
  <c r="J336"/>
  <c r="BK238"/>
  <c r="BK166"/>
  <c r="J400"/>
  <c r="J367"/>
  <c r="BK290"/>
  <c r="BK201"/>
  <c r="BK163"/>
  <c r="J402"/>
  <c r="J379"/>
  <c r="BK359"/>
  <c r="J265"/>
  <c r="BK184"/>
  <c r="BK393"/>
  <c r="BK374"/>
  <c r="J361"/>
  <c r="J263"/>
  <c r="BK224"/>
  <c r="J163"/>
  <c r="BK418"/>
  <c r="J385"/>
  <c r="J370"/>
  <c r="BK316"/>
  <c r="BK241"/>
  <c r="J186"/>
  <c r="J174"/>
  <c r="J100"/>
  <c r="J414"/>
  <c r="BK363"/>
  <c r="J311"/>
  <c r="J201"/>
  <c r="BK417"/>
  <c r="J371"/>
  <c r="J388"/>
  <c r="J363"/>
  <c r="BK259"/>
  <c r="BK217"/>
  <c r="J142"/>
  <c r="J412"/>
  <c r="BK379"/>
  <c r="J364"/>
  <c r="BK350"/>
  <c r="BK232"/>
  <c r="BK193"/>
  <c r="BK134"/>
  <c r="J389"/>
  <c r="J373"/>
  <c r="J355"/>
  <c r="J232"/>
  <c r="J155"/>
  <c r="J380"/>
  <c r="BK367"/>
  <c r="J350"/>
  <c r="J241"/>
  <c r="J204"/>
  <c r="BK147"/>
  <c r="BK400"/>
  <c r="J374"/>
  <c r="BK336"/>
  <c r="BK229"/>
  <c r="J170"/>
  <c r="J161"/>
  <c i="1" r="AS54"/>
  <c i="2" r="J420"/>
  <c r="BK376"/>
  <c r="J238"/>
  <c r="BK142"/>
  <c r="BK419"/>
  <c r="J382"/>
  <c r="J418"/>
  <c r="BK372"/>
  <c r="J320"/>
  <c r="BK198"/>
  <c r="F35"/>
  <c r="BK380"/>
  <c r="BK361"/>
  <c r="BK249"/>
  <c r="BK170"/>
  <c r="BK406"/>
  <c r="BK377"/>
  <c r="J391"/>
  <c r="BK369"/>
  <c r="BK352"/>
  <c r="J188"/>
  <c r="BK100"/>
  <c r="BK388"/>
  <c r="J362"/>
  <c r="J334"/>
  <c r="BK222"/>
  <c r="BK155"/>
  <c r="BK414"/>
  <c r="J369"/>
  <c r="J256"/>
  <c r="J193"/>
  <c r="F32"/>
  <c r="J393"/>
  <c r="BK373"/>
  <c r="BK320"/>
  <c r="J184"/>
  <c r="J97"/>
  <c r="BK387"/>
  <c r="J365"/>
  <c r="BK378"/>
  <c r="BK360"/>
  <c r="J253"/>
  <c r="BK206"/>
  <c r="BK161"/>
  <c r="J417"/>
  <c r="BK375"/>
  <c r="J359"/>
  <c r="BK256"/>
  <c r="J213"/>
  <c r="J179"/>
  <c r="J419"/>
  <c r="BK365"/>
  <c r="BK334"/>
  <c r="BK204"/>
  <c r="BK103"/>
  <c r="J377"/>
  <c r="BK364"/>
  <c r="J316"/>
  <c r="BK188"/>
  <c r="BK108"/>
  <c r="BK412"/>
  <c r="J378"/>
  <c r="J360"/>
  <c r="BK265"/>
  <c r="J206"/>
  <c r="J159"/>
  <c r="J134"/>
  <c r="F34"/>
  <c r="BK358"/>
  <c r="J224"/>
  <c r="J108"/>
  <c r="J375"/>
  <c r="BK402"/>
  <c r="J376"/>
  <c r="BK356"/>
  <c r="J290"/>
  <c r="J229"/>
  <c r="BK174"/>
  <c r="BK420"/>
  <c r="BK382"/>
  <c r="BK371"/>
  <c r="J356"/>
  <c r="J249"/>
  <c r="BK186"/>
  <c r="J103"/>
  <c r="BK383"/>
  <c r="BK362"/>
  <c r="BK311"/>
  <c r="J222"/>
  <c r="J166"/>
  <c r="BK385"/>
  <c r="J372"/>
  <c r="J358"/>
  <c r="BK253"/>
  <c r="J217"/>
  <c r="BK179"/>
  <c r="BK97"/>
  <c r="BK389"/>
  <c r="BK366"/>
  <c r="BK355"/>
  <c r="J259"/>
  <c r="J198"/>
  <c r="J32"/>
  <c l="1" r="T158"/>
  <c r="P169"/>
  <c r="R216"/>
  <c r="R248"/>
  <c r="BK357"/>
  <c r="J357"/>
  <c r="J71"/>
  <c r="T96"/>
  <c r="T95"/>
  <c r="BK169"/>
  <c r="J169"/>
  <c r="J60"/>
  <c r="T178"/>
  <c r="BK248"/>
  <c r="J248"/>
  <c r="J65"/>
  <c r="T248"/>
  <c r="T354"/>
  <c r="P381"/>
  <c r="BK390"/>
  <c r="J390"/>
  <c r="J74"/>
  <c r="R405"/>
  <c r="BK158"/>
  <c r="J158"/>
  <c r="J58"/>
  <c r="R169"/>
  <c r="T216"/>
  <c r="BK262"/>
  <c r="J262"/>
  <c r="J68"/>
  <c r="R357"/>
  <c r="T381"/>
  <c r="P390"/>
  <c r="T405"/>
  <c r="R158"/>
  <c r="R178"/>
  <c r="R177"/>
  <c r="T262"/>
  <c r="BK354"/>
  <c r="J354"/>
  <c r="J70"/>
  <c r="R354"/>
  <c r="R319"/>
  <c r="R381"/>
  <c r="T390"/>
  <c r="P416"/>
  <c r="BK96"/>
  <c r="BK95"/>
  <c r="J95"/>
  <c r="J56"/>
  <c r="P158"/>
  <c r="P178"/>
  <c r="R262"/>
  <c r="P354"/>
  <c r="BK381"/>
  <c r="J381"/>
  <c r="J72"/>
  <c r="R390"/>
  <c r="R416"/>
  <c r="P96"/>
  <c r="P95"/>
  <c r="T169"/>
  <c r="BK216"/>
  <c r="J216"/>
  <c r="J63"/>
  <c r="P262"/>
  <c r="P357"/>
  <c r="BK384"/>
  <c r="J384"/>
  <c r="J73"/>
  <c r="R384"/>
  <c r="BK405"/>
  <c r="J405"/>
  <c r="J75"/>
  <c r="T416"/>
  <c r="R96"/>
  <c r="R95"/>
  <c r="BK178"/>
  <c r="J178"/>
  <c r="J62"/>
  <c r="P216"/>
  <c r="P248"/>
  <c r="T357"/>
  <c r="P384"/>
  <c r="T384"/>
  <c r="P405"/>
  <c r="BK416"/>
  <c r="J416"/>
  <c r="J76"/>
  <c r="BK319"/>
  <c r="J319"/>
  <c r="J69"/>
  <c r="BK240"/>
  <c r="J240"/>
  <c r="J64"/>
  <c r="BK258"/>
  <c r="J258"/>
  <c r="J66"/>
  <c i="1" r="BC55"/>
  <c r="AW55"/>
  <c r="BB55"/>
  <c r="BA55"/>
  <c i="2" r="J48"/>
  <c r="F50"/>
  <c r="J50"/>
  <c r="F51"/>
  <c r="J51"/>
  <c r="BE97"/>
  <c r="BE100"/>
  <c r="BE103"/>
  <c r="BE108"/>
  <c r="BE134"/>
  <c r="BE142"/>
  <c r="BE147"/>
  <c r="BE155"/>
  <c r="BE159"/>
  <c r="BE161"/>
  <c r="BE163"/>
  <c r="BE166"/>
  <c r="BE170"/>
  <c r="BE174"/>
  <c r="BE179"/>
  <c r="BE184"/>
  <c r="BE186"/>
  <c r="BE188"/>
  <c r="BE193"/>
  <c r="BE198"/>
  <c r="BE201"/>
  <c r="BE204"/>
  <c r="BE206"/>
  <c r="BE213"/>
  <c r="BE217"/>
  <c r="BE222"/>
  <c r="BE224"/>
  <c r="BE229"/>
  <c r="BE232"/>
  <c r="BE238"/>
  <c r="BE241"/>
  <c r="BE249"/>
  <c r="BE253"/>
  <c r="BE256"/>
  <c r="BE259"/>
  <c r="BE263"/>
  <c r="BE265"/>
  <c r="BE290"/>
  <c r="BE311"/>
  <c r="BE316"/>
  <c r="BE320"/>
  <c r="BE334"/>
  <c r="BE336"/>
  <c r="BE350"/>
  <c r="BE352"/>
  <c r="BE355"/>
  <c r="BE356"/>
  <c r="BE358"/>
  <c r="BE359"/>
  <c r="BE360"/>
  <c r="BE361"/>
  <c r="BE362"/>
  <c r="BE363"/>
  <c r="BE364"/>
  <c r="BE365"/>
  <c r="BE366"/>
  <c r="BE367"/>
  <c r="BE368"/>
  <c r="BE369"/>
  <c r="BE370"/>
  <c r="BE371"/>
  <c r="BE372"/>
  <c r="BE373"/>
  <c r="BE374"/>
  <c r="BE375"/>
  <c r="BE376"/>
  <c r="BE377"/>
  <c r="BE378"/>
  <c r="BE379"/>
  <c r="BE380"/>
  <c r="BE382"/>
  <c r="BE383"/>
  <c r="BE385"/>
  <c r="BE387"/>
  <c r="BE388"/>
  <c r="BE389"/>
  <c r="BE391"/>
  <c r="BE393"/>
  <c r="BE400"/>
  <c r="BE402"/>
  <c r="BE406"/>
  <c r="BE412"/>
  <c r="BE414"/>
  <c r="BE417"/>
  <c r="BE418"/>
  <c r="BE419"/>
  <c r="BE420"/>
  <c i="1" r="BD55"/>
  <c r="BC54"/>
  <c r="W32"/>
  <c r="BB54"/>
  <c r="W31"/>
  <c r="BA54"/>
  <c r="AW54"/>
  <c r="AK30"/>
  <c r="BD54"/>
  <c r="W33"/>
  <c i="2" l="1" r="P319"/>
  <c r="T319"/>
  <c r="T261"/>
  <c r="T177"/>
  <c r="T168"/>
  <c r="T94"/>
  <c r="P177"/>
  <c r="P168"/>
  <c r="R168"/>
  <c r="P261"/>
  <c r="R261"/>
  <c r="J96"/>
  <c r="J57"/>
  <c r="BK177"/>
  <c r="J177"/>
  <c r="J61"/>
  <c r="BK261"/>
  <c r="J261"/>
  <c r="J67"/>
  <c i="1" r="W30"/>
  <c i="2" r="J31"/>
  <c i="1" r="AV55"/>
  <c r="AT55"/>
  <c r="AX54"/>
  <c r="AY54"/>
  <c i="2" r="F31"/>
  <c i="1" r="AZ55"/>
  <c r="AZ54"/>
  <c r="W29"/>
  <c i="2" l="1" r="R94"/>
  <c r="P94"/>
  <c i="1" r="AU55"/>
  <c i="2" r="BK168"/>
  <c r="J168"/>
  <c r="J59"/>
  <c i="1" r="AU54"/>
  <c r="AV54"/>
  <c r="AK29"/>
  <c i="2" l="1" r="BK94"/>
  <c r="J94"/>
  <c r="J55"/>
  <c r="J28"/>
  <c i="1" r="AG55"/>
  <c r="AG54"/>
  <c r="AK26"/>
  <c r="AT54"/>
  <c i="2" l="1" r="J37"/>
  <c i="1" r="AN54"/>
  <c r="AN55"/>
  <c r="AK35"/>
</calcChain>
</file>

<file path=xl/sharedStrings.xml><?xml version="1.0" encoding="utf-8"?>
<sst xmlns="http://schemas.openxmlformats.org/spreadsheetml/2006/main">
  <si>
    <t>Export Komplet</t>
  </si>
  <si>
    <t>VZ</t>
  </si>
  <si>
    <t>2.0</t>
  </si>
  <si>
    <t/>
  </si>
  <si>
    <t>False</t>
  </si>
  <si>
    <t>{98905ebd-4968-4699-81a4-8e1c5890f725}</t>
  </si>
  <si>
    <t xml:space="preserve">&gt;&gt;  skryté sloupce  &lt;&lt;</t>
  </si>
  <si>
    <t>0,01</t>
  </si>
  <si>
    <t>21</t>
  </si>
  <si>
    <t>12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</si>
  <si>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</si>
  <si>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</si>
  <si>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</si>
  <si>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</si>
  <si>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</si>
  <si>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roz89</t>
  </si>
  <si>
    <t>Měnit lze pouze buňky se žlutým podbarvením!_x000d_
_x000d_
1) v Rekapitulaci stavby vyplňte údaje o Účastníkovi (přenesou se do ostatních sestav i v jiných listech)_x000d_
_x000d_
2) na vybraných listech vyplňte v sestavě Soupis prací ceny u položek</t>
  </si>
  <si>
    <t>Stavba:</t>
  </si>
  <si>
    <t>Výměna oken a dveří ve Speciálně pedagogickém centru při ZŠ Sekaninova, p.o.</t>
  </si>
  <si>
    <t>KSO:</t>
  </si>
  <si>
    <t>CC-CZ:</t>
  </si>
  <si>
    <t>Místo:</t>
  </si>
  <si>
    <t xml:space="preserve"> </t>
  </si>
  <si>
    <t>Datum:</t>
  </si>
  <si>
    <t>25. 8. 2025</t>
  </si>
  <si>
    <t>Zadavatel:</t>
  </si>
  <si>
    <t>IČ:</t>
  </si>
  <si>
    <t>DIČ:</t>
  </si>
  <si>
    <t>Účastník:</t>
  </si>
  <si>
    <t>Vyplň údaj</t>
  </si>
  <si>
    <t>Projektant:</t>
  </si>
  <si>
    <t>True</t>
  </si>
  <si>
    <t>Zpracovatel:</t>
  </si>
  <si>
    <t>Poznámka:</t>
  </si>
  <si>
    <t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webu podminky.urs.cz.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</si>
  <si>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</si>
  <si>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</si>
  <si>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</si>
  <si>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</si>
  <si>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</si>
  <si>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</si>
  <si>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</si>
  <si>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</si>
  <si>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</si>
  <si>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</si>
  <si>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</si>
  <si>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</si>
  <si>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</si>
  <si>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</si>
  <si>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</si>
  <si>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</si>
  <si>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</si>
  <si>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</si>
  <si>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</si>
  <si>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</si>
  <si>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</si>
  <si>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</si>
  <si>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</si>
  <si>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</si>
  <si>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</si>
  <si>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</si>
  <si>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</si>
  <si>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</si>
  <si>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</si>
  <si>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</si>
  <si>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</si>
  <si>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</si>
  <si>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</si>
  <si>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</si>
  <si>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</si>
  <si>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IMPORT</t>
  </si>
  <si>
    <t>{00000000-0000-0000-0000-000000000000}</t>
  </si>
  <si>
    <t>/</t>
  </si>
  <si>
    <t>STA</t>
  </si>
  <si>
    <t>1</t>
  </si>
  <si>
    <t>###NOINSERT###</t>
  </si>
  <si>
    <t>okno1</t>
  </si>
  <si>
    <t xml:space="preserve">Otvory v obvodové stěně 1 NP </t>
  </si>
  <si>
    <t>m2</t>
  </si>
  <si>
    <t>97,412</t>
  </si>
  <si>
    <t>3</t>
  </si>
  <si>
    <t>2</t>
  </si>
  <si>
    <t>ostění1</t>
  </si>
  <si>
    <t xml:space="preserve">Ostění otvorů 1 NP </t>
  </si>
  <si>
    <t>bm</t>
  </si>
  <si>
    <t>140,146</t>
  </si>
  <si>
    <t>KRYCÍ LIST SOUPISU PRACÍ</t>
  </si>
  <si>
    <t>nadpraží1</t>
  </si>
  <si>
    <t xml:space="preserve">Nadpraží otvorů 1 NP </t>
  </si>
  <si>
    <t>33,952</t>
  </si>
  <si>
    <t>omítka</t>
  </si>
  <si>
    <t>Plocha omítky</t>
  </si>
  <si>
    <t>-53,887</t>
  </si>
  <si>
    <t>parapet1</t>
  </si>
  <si>
    <t>Délka parapetu 1 NP</t>
  </si>
  <si>
    <t>30,142</t>
  </si>
  <si>
    <t>okno0</t>
  </si>
  <si>
    <t>Otvory v obvodové stěně 1 PP</t>
  </si>
  <si>
    <t>8,193</t>
  </si>
  <si>
    <t>parapet0</t>
  </si>
  <si>
    <t>Délka parapetu 1 PP</t>
  </si>
  <si>
    <t>15,009</t>
  </si>
  <si>
    <t>ostění0</t>
  </si>
  <si>
    <t>Ostění otvorů 1 PP</t>
  </si>
  <si>
    <t>20,728</t>
  </si>
  <si>
    <t>nadpraží0</t>
  </si>
  <si>
    <t>Nadpraží otvorů 1 PP</t>
  </si>
  <si>
    <t>REKAPITULACE ČLENĚNÍ SOUPISU PRACÍ</t>
  </si>
  <si>
    <t>Kód dílu - Popis</t>
  </si>
  <si>
    <t>Cena celkem [CZK]</t>
  </si>
  <si>
    <t>-1</t>
  </si>
  <si>
    <t>A-HSV - Bourací práce</t>
  </si>
  <si>
    <t xml:space="preserve">    964 - Otvorové výplně, ostatní</t>
  </si>
  <si>
    <t xml:space="preserve">    997 - Přesun sutě</t>
  </si>
  <si>
    <t>HSV - Práce a dodávky HSV</t>
  </si>
  <si>
    <t xml:space="preserve">    3 - Svislé a kompletní konstrukce</t>
  </si>
  <si>
    <t xml:space="preserve">    6 - Úpravy povrchů, podlahy a osazování výplní</t>
  </si>
  <si>
    <t xml:space="preserve">      61 - Úprava povrchů vnitřních</t>
  </si>
  <si>
    <t xml:space="preserve">      62 - Úprava povrchů vnějších</t>
  </si>
  <si>
    <t xml:space="preserve">    9 - Ostatní konstrukce a práce, bourání</t>
  </si>
  <si>
    <t xml:space="preserve">    94 - Lešení a stavební výtahy</t>
  </si>
  <si>
    <t xml:space="preserve">    998 - Přesun hmot</t>
  </si>
  <si>
    <t>PSV - Práce a dodávky PSV</t>
  </si>
  <si>
    <t xml:space="preserve">    764 - Konstrukce klempířské</t>
  </si>
  <si>
    <t xml:space="preserve">    766 - Konstrukce truhlářské</t>
  </si>
  <si>
    <t xml:space="preserve">      766-1 - Dveře - dřevěná</t>
  </si>
  <si>
    <t xml:space="preserve">      766-2 - Okna - dřevěná </t>
  </si>
  <si>
    <t xml:space="preserve">      766-3 - Okna - AL</t>
  </si>
  <si>
    <t xml:space="preserve">    767 - Konstrukce zámečnické</t>
  </si>
  <si>
    <t xml:space="preserve">    783 - Dokončovací práce - nátěry</t>
  </si>
  <si>
    <t xml:space="preserve">    784 - Dokončovací práce - malby a tapety</t>
  </si>
  <si>
    <t>VRN - Vedlejší rozpočtové náklady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</si>
  <si>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</si>
  <si>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</si>
  <si>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</si>
  <si>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</si>
  <si>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</si>
  <si>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</si>
  <si>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</si>
  <si>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</si>
  <si>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</si>
  <si>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</si>
  <si>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</si>
  <si>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</si>
  <si>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</si>
  <si>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A-HSV</t>
  </si>
  <si>
    <t>Bourací práce</t>
  </si>
  <si>
    <t>ROZPOCET</t>
  </si>
  <si>
    <t>964</t>
  </si>
  <si>
    <t>Otvorové výplně, ostatní</t>
  </si>
  <si>
    <t>K</t>
  </si>
  <si>
    <t>968072244</t>
  </si>
  <si>
    <t>Vybourání kovových rámů oken s křídly, dveřních zárubní, vrat, stěn, ostění nebo obkladů okenních rámů s křídly jednoduchých, plochy do 1 m2</t>
  </si>
  <si>
    <t>CS ÚRS 2025 02</t>
  </si>
  <si>
    <t>16</t>
  </si>
  <si>
    <t>1349189556</t>
  </si>
  <si>
    <t>Online PSC</t>
  </si>
  <si>
    <t>https://podminky.urs.cz/item/CS_URS_2025_02/968072244</t>
  </si>
  <si>
    <t>VV</t>
  </si>
  <si>
    <t>968072455</t>
  </si>
  <si>
    <t>Vybourání kovových rámů oken s křídly, dveřních zárubní, vrat, stěn, ostění nebo obkladů dveřních zárubní, plochy do 2 m2</t>
  </si>
  <si>
    <t>1163322711</t>
  </si>
  <si>
    <t>https://podminky.urs.cz/item/CS_URS_2025_02/968072455</t>
  </si>
  <si>
    <t>"D3"0,9*2,02*2</t>
  </si>
  <si>
    <t>968062456</t>
  </si>
  <si>
    <t>Vybourání dřevěných rámů oken s křídly, dveřních zárubní, vrat, stěn, ostění nebo obkladů dveřních zárubní, plochy přes 2 m2</t>
  </si>
  <si>
    <t>1765372292</t>
  </si>
  <si>
    <t>https://podminky.urs.cz/item/CS_URS_2025_02/968062456</t>
  </si>
  <si>
    <t>"D1"1,945*4,835</t>
  </si>
  <si>
    <t>"D2"1,865*3,6</t>
  </si>
  <si>
    <t>Součet</t>
  </si>
  <si>
    <t>4</t>
  </si>
  <si>
    <t>968062377</t>
  </si>
  <si>
    <t>Vybourání dřevěných rámů oken s křídly, dveřních zárubní, vrat, stěn, ostění nebo obkladů rámů oken s křídly zdvojených, plochy přes 4 m2</t>
  </si>
  <si>
    <t>-953523982</t>
  </si>
  <si>
    <t>https://podminky.urs.cz/item/CS_URS_2025_02/968062377</t>
  </si>
  <si>
    <t>"O01"1,265*2,74</t>
  </si>
  <si>
    <t>"O02"1,258*2,741</t>
  </si>
  <si>
    <t>"O03"1,262*2,376</t>
  </si>
  <si>
    <t>"O04"1,256*2,743</t>
  </si>
  <si>
    <t>"O05"1,266*2,763</t>
  </si>
  <si>
    <t>"O06"1,262*2,758</t>
  </si>
  <si>
    <t>"O08"1,257*2,744</t>
  </si>
  <si>
    <t>"O09"1,263*2,737</t>
  </si>
  <si>
    <t>"O010"1,26*2,738</t>
  </si>
  <si>
    <t>"O011"1,253*2,750</t>
  </si>
  <si>
    <t>"O012"1,267*2,734</t>
  </si>
  <si>
    <t>"O013"1,268*2,74</t>
  </si>
  <si>
    <t>"O014"1,285*2,757</t>
  </si>
  <si>
    <t>"O015"1,253*2,763</t>
  </si>
  <si>
    <t>"O016"1,275*2,758</t>
  </si>
  <si>
    <t>"O017"1,264*2,773</t>
  </si>
  <si>
    <t>"O018"1,274*2,746</t>
  </si>
  <si>
    <t>"O019"1,55*2,728</t>
  </si>
  <si>
    <t>"O020"1,554*2,737</t>
  </si>
  <si>
    <t>"O021"1,552*2,737</t>
  </si>
  <si>
    <t>"O022"1,552*2,765</t>
  </si>
  <si>
    <t>"O023"1,566*2,74</t>
  </si>
  <si>
    <t>5</t>
  </si>
  <si>
    <t>978013191</t>
  </si>
  <si>
    <t>Otlučení vápenných nebo vápenocementových omítek vnitřních ploch stěn s vyškrabáním spar, s očištěním zdiva, v rozsahu přes 50 do 100 %</t>
  </si>
  <si>
    <t>902658675</t>
  </si>
  <si>
    <t>https://podminky.urs.cz/item/CS_URS_2025_02/978013191</t>
  </si>
  <si>
    <t xml:space="preserve">"lokální otlučení omítky při bourání - rozsah se určí procentuelně při realizaci - vnitřní a vnější </t>
  </si>
  <si>
    <t>0,25*(ostění1+nadpraží1)</t>
  </si>
  <si>
    <t>0,17*(ostění1+nadpraží1)</t>
  </si>
  <si>
    <t>0,25*(ostění0+nadpraží0+parapet0)</t>
  </si>
  <si>
    <t>0,17*(ostění0+nadpraží0+parapet0)</t>
  </si>
  <si>
    <t>6</t>
  </si>
  <si>
    <t>967031132</t>
  </si>
  <si>
    <t>Přisekání (špicování) plošné nebo rovných ostění zdiva z cihel pálených rovných ostění, bez odstupu, po hrubém vybourání otvorů, na maltu vápennou nebo vápenocementovou</t>
  </si>
  <si>
    <t>835965224</t>
  </si>
  <si>
    <t>https://podminky.urs.cz/item/CS_URS_2025_02/967031132</t>
  </si>
  <si>
    <t xml:space="preserve">"srovnání ostění po bourání - naúpř. ozub </t>
  </si>
  <si>
    <t>7</t>
  </si>
  <si>
    <t>764002851</t>
  </si>
  <si>
    <t>Demontáž klempířských konstrukcí oplechování parapetů do suti</t>
  </si>
  <si>
    <t>m</t>
  </si>
  <si>
    <t>-892662321</t>
  </si>
  <si>
    <t>https://podminky.urs.cz/item/CS_URS_2025_02/764002851</t>
  </si>
  <si>
    <t>"k oknům"</t>
  </si>
  <si>
    <t>1,15+1,125+1,14+1,135+1,12+1,135+1,16+1,15+1,142+1,25+1,15</t>
  </si>
  <si>
    <t>1,169+0,852+1,163+1,159*4+1,46*5</t>
  </si>
  <si>
    <t>"římsa"</t>
  </si>
  <si>
    <t>0,332+1,435+1,245+1,24+1,25+1,245+1,258+1,235+1,235+1,24+1,25+0,95+0,2+1,05+0,2+1,435+0,248</t>
  </si>
  <si>
    <t>8</t>
  </si>
  <si>
    <t>766691811</t>
  </si>
  <si>
    <t>Demontáž parapetních desek šířky do 300 mm</t>
  </si>
  <si>
    <t>-747726450</t>
  </si>
  <si>
    <t>https://podminky.urs.cz/item/CS_URS_2025_02/766691811</t>
  </si>
  <si>
    <t>997</t>
  </si>
  <si>
    <t>Přesun sutě</t>
  </si>
  <si>
    <t>9</t>
  </si>
  <si>
    <t>997013211</t>
  </si>
  <si>
    <t>Vnitrostaveništní doprava suti a vybouraných hmot vodorovně do 50 m s naložením ručně pro budovy a haly výšky do 6 m</t>
  </si>
  <si>
    <t>t</t>
  </si>
  <si>
    <t>-1839602555</t>
  </si>
  <si>
    <t>https://podminky.urs.cz/item/CS_URS_2025_02/997013211</t>
  </si>
  <si>
    <t>10</t>
  </si>
  <si>
    <t>997013501</t>
  </si>
  <si>
    <t>Odvoz suti a vybouraných hmot na skládku nebo meziskládku se složením, na vzdálenost do 1 km</t>
  </si>
  <si>
    <t>-1169093268</t>
  </si>
  <si>
    <t>https://podminky.urs.cz/item/CS_URS_2025_02/997013501</t>
  </si>
  <si>
    <t>11</t>
  </si>
  <si>
    <t>997013509</t>
  </si>
  <si>
    <t>Odvoz suti a vybouraných hmot na skládku nebo meziskládku se složením, na vzdálenost Příplatek k ceně za každý další započatý 1 km přes 1 km</t>
  </si>
  <si>
    <t>-324716156</t>
  </si>
  <si>
    <t>https://podminky.urs.cz/item/CS_URS_2025_02/997013509</t>
  </si>
  <si>
    <t>11,32*24 'Přepočtené koeficientem množství</t>
  </si>
  <si>
    <t>997013631</t>
  </si>
  <si>
    <t>Poplatek za uložení stavebního odpadu na skládce (skládkovné) směsného stavebního a demoličního zatříděného do Katalogu odpadů pod kódem 17 09 04</t>
  </si>
  <si>
    <t>1159943847</t>
  </si>
  <si>
    <t>https://podminky.urs.cz/item/CS_URS_2025_02/997013631</t>
  </si>
  <si>
    <t>HSV</t>
  </si>
  <si>
    <t>Práce a dodávky HSV</t>
  </si>
  <si>
    <t>Svislé a kompletní konstrukce</t>
  </si>
  <si>
    <t>13</t>
  </si>
  <si>
    <t>310238211</t>
  </si>
  <si>
    <t>Zazdívka otvorů ve zdivu nadzákladovém cihlami pálenými plochy přes 0,25 m2 do 1 m2 na maltu vápenocementovou</t>
  </si>
  <si>
    <t>m3</t>
  </si>
  <si>
    <t>-1438699917</t>
  </si>
  <si>
    <t>https://podminky.urs.cz/item/CS_URS_2025_02/310238211</t>
  </si>
  <si>
    <t>"lokální dozdívka ozubu"</t>
  </si>
  <si>
    <t>ostění1*0,08*0,1</t>
  </si>
  <si>
    <t>14</t>
  </si>
  <si>
    <t>310239211</t>
  </si>
  <si>
    <t>Zazdívka otvorů ve zdivu nadzákladovém cihlami pálenými plochy přes 1 m2 do 4 m2 na maltu vápenocementovou</t>
  </si>
  <si>
    <t>2032301265</t>
  </si>
  <si>
    <t>https://podminky.urs.cz/item/CS_URS_2025_02/310239211</t>
  </si>
  <si>
    <t>"dveře D3"0,4*0,95*2,02</t>
  </si>
  <si>
    <t>Úpravy povrchů, podlahy a osazování výplní</t>
  </si>
  <si>
    <t>61</t>
  </si>
  <si>
    <t>Úprava povrchů vnitřních</t>
  </si>
  <si>
    <t>15</t>
  </si>
  <si>
    <t>622143004</t>
  </si>
  <si>
    <t>Montáž omítkových profilů plastových, pozinkovaných nebo dřevěných upevněných vtlačením do podkladní vrstvy nebo přibitím začišťovacích samolepících pro vytvoření dilatujícího spoje s okenním rámem</t>
  </si>
  <si>
    <t>-1193936327</t>
  </si>
  <si>
    <t>https://podminky.urs.cz/item/CS_URS_2025_02/622143004</t>
  </si>
  <si>
    <t>M</t>
  </si>
  <si>
    <t>59051516</t>
  </si>
  <si>
    <t>profil začišťovací PVC pro ostění vnitřních omítek</t>
  </si>
  <si>
    <t>1472404977</t>
  </si>
  <si>
    <t>174,098*1,1 'Přepočtené koeficientem množství</t>
  </si>
  <si>
    <t>17</t>
  </si>
  <si>
    <t>622143005</t>
  </si>
  <si>
    <t>Montáž omítkových profilů plastových, pozinkovaných nebo dřevěných upevněných vtlačením do podkladní vrstvy nebo přibitím omítníků</t>
  </si>
  <si>
    <t>-2045415415</t>
  </si>
  <si>
    <t>https://podminky.urs.cz/item/CS_URS_2025_02/622143005</t>
  </si>
  <si>
    <t>18</t>
  </si>
  <si>
    <t>55343022</t>
  </si>
  <si>
    <t>profil rohový Pz s kulatou úzkou hlavou pro vnitřní omítky tl 12mm</t>
  </si>
  <si>
    <t>1001593574</t>
  </si>
  <si>
    <t>19</t>
  </si>
  <si>
    <t>629991012</t>
  </si>
  <si>
    <t>Zakrytí vnějších ploch před znečištěním včetně pozdějšího odkrytí výplní otvorů a svislých ploch fólií přilepenou na začišťovací lištu</t>
  </si>
  <si>
    <t>-379571634</t>
  </si>
  <si>
    <t>https://podminky.urs.cz/item/CS_URS_2025_02/629991012</t>
  </si>
  <si>
    <t>20</t>
  </si>
  <si>
    <t>632450121</t>
  </si>
  <si>
    <t>Potěr cementový vyrovnávací ze suchých směsí v pásu o průměrné (střední) tl. od 10 do 20 mm</t>
  </si>
  <si>
    <t>409171743</t>
  </si>
  <si>
    <t>https://podminky.urs.cz/item/CS_URS_2025_02/632450121</t>
  </si>
  <si>
    <t>"vnitřní parapet"(parapet1)*0,25</t>
  </si>
  <si>
    <t>631351101</t>
  </si>
  <si>
    <t>Bednění v podlahách rýh a hran zřízení</t>
  </si>
  <si>
    <t>-1363066312</t>
  </si>
  <si>
    <t>https://podminky.urs.cz/item/CS_URS_2025_02/631351101</t>
  </si>
  <si>
    <t>parapet1*0,3</t>
  </si>
  <si>
    <t>22</t>
  </si>
  <si>
    <t>631351102</t>
  </si>
  <si>
    <t>Bednění v podlahách rýh a hran odstranění</t>
  </si>
  <si>
    <t>48779167</t>
  </si>
  <si>
    <t>https://podminky.urs.cz/item/CS_URS_2025_02/631351102</t>
  </si>
  <si>
    <t>23</t>
  </si>
  <si>
    <t>612325302</t>
  </si>
  <si>
    <t>Vápenocementová omítka ostění nebo nadpraží štuková dvouvrstvá</t>
  </si>
  <si>
    <t>-2109389514</t>
  </si>
  <si>
    <t>https://podminky.urs.cz/item/CS_URS_2025_02/612325302</t>
  </si>
  <si>
    <t>"oprava ostění + omítka za roh</t>
  </si>
  <si>
    <t>(0,25+0,25)*(ostění1+nadpraží1)</t>
  </si>
  <si>
    <t>0,25*parapet1</t>
  </si>
  <si>
    <t>(0,25+0,25)*(ostění0+nadpraží0+parapet0)</t>
  </si>
  <si>
    <t>24</t>
  </si>
  <si>
    <t>612325225</t>
  </si>
  <si>
    <t>Vápenocementová omítka jednotlivých malých ploch štuková dvouvrstvá na stěnách, plochy jednotlivě přes 1,0 do 4 m2</t>
  </si>
  <si>
    <t>kus</t>
  </si>
  <si>
    <t>1005704130</t>
  </si>
  <si>
    <t>https://podminky.urs.cz/item/CS_URS_2025_02/612325225</t>
  </si>
  <si>
    <t>"dveře D3"1</t>
  </si>
  <si>
    <t>62</t>
  </si>
  <si>
    <t>Úprava povrchů vnějších</t>
  </si>
  <si>
    <t>25</t>
  </si>
  <si>
    <t>-1902443425</t>
  </si>
  <si>
    <t>26</t>
  </si>
  <si>
    <t>28342205</t>
  </si>
  <si>
    <t>profil napojovací okenní PVC s výztužnou tkaninou 6mm</t>
  </si>
  <si>
    <t>97367325</t>
  </si>
  <si>
    <t>27</t>
  </si>
  <si>
    <t>2133823204</t>
  </si>
  <si>
    <t>(0,17)*(ostění1+nadpraží1)</t>
  </si>
  <si>
    <t>(0,15)*(ostění0+nadpraží0)</t>
  </si>
  <si>
    <t>28</t>
  </si>
  <si>
    <t>-446103641</t>
  </si>
  <si>
    <t>29</t>
  </si>
  <si>
    <t>783823131</t>
  </si>
  <si>
    <t>Penetrační nátěr omítek hladkých omítek hladkých, zrnitých tenkovrstvých nebo štukových stupně členitosti 1 a 2 akrylátový</t>
  </si>
  <si>
    <t>-1771786710</t>
  </si>
  <si>
    <t>https://podminky.urs.cz/item/CS_URS_2025_02/783823131</t>
  </si>
  <si>
    <t>"zazděné dveře"5</t>
  </si>
  <si>
    <t>30</t>
  </si>
  <si>
    <t>783827121</t>
  </si>
  <si>
    <t>Krycí (ochranný) nátěr omítek jednonásobný hladkých omítek hladkých, zrnitých tenkovrstvých nebo štukových stupně členitosti 1 a 2 akrylátový</t>
  </si>
  <si>
    <t>-1005858600</t>
  </si>
  <si>
    <t>https://podminky.urs.cz/item/CS_URS_2025_02/783827121</t>
  </si>
  <si>
    <t>Ostatní konstrukce a práce, bourání</t>
  </si>
  <si>
    <t>31</t>
  </si>
  <si>
    <t>952901111</t>
  </si>
  <si>
    <t>Vyčištění budov nebo objektů před předáním do užívání budov bytové nebo občanské výstavby, světlé výšky podlaží do 4 m</t>
  </si>
  <si>
    <t>173366973</t>
  </si>
  <si>
    <t>https://podminky.urs.cz/item/CS_URS_2025_02/952901111</t>
  </si>
  <si>
    <t xml:space="preserve">"pro každý otvor cca 5 m2 vnitřního prostoru pro úkli + stavební cesta </t>
  </si>
  <si>
    <t>5*23</t>
  </si>
  <si>
    <t>(11+8)*5</t>
  </si>
  <si>
    <t>+100</t>
  </si>
  <si>
    <t>94</t>
  </si>
  <si>
    <t>Lešení a stavební výtahy</t>
  </si>
  <si>
    <t>32</t>
  </si>
  <si>
    <t>946111113</t>
  </si>
  <si>
    <t>Věže pojízdné trubkové nebo dílcové s maximálním zatížením podlahy do 200 kg/m2 šířky od 0,6 do 0,9 m, délky do 3,2 m výšky přes 2,5 m do 3,5 m montáž</t>
  </si>
  <si>
    <t>1161628504</t>
  </si>
  <si>
    <t>https://podminky.urs.cz/item/CS_URS_2025_02/946111113</t>
  </si>
  <si>
    <t xml:space="preserve">"začištění z věnšjí strany </t>
  </si>
  <si>
    <t>33</t>
  </si>
  <si>
    <t>946111213</t>
  </si>
  <si>
    <t>Věže pojízdné trubkové nebo dílcové s maximálním zatížením podlahy do 200 kg/m2 šířky od 0,6 do 0,9 m, délky do 3,2 m výšky přes 2,5 m do 3,5 m příplatek k ceně za každý den použití</t>
  </si>
  <si>
    <t>-1016648978</t>
  </si>
  <si>
    <t>https://podminky.urs.cz/item/CS_URS_2025_02/946111213</t>
  </si>
  <si>
    <t>1*30 'Přepočtené koeficientem množství</t>
  </si>
  <si>
    <t>34</t>
  </si>
  <si>
    <t>946111813</t>
  </si>
  <si>
    <t>Věže pojízdné trubkové nebo dílcové s maximálním zatížením podlahy do 200 kg/m2 šířky od 0,6 do 0,9 m, délky do 3,2 m výšky přes 2,5 m do 3,5 m demontáž</t>
  </si>
  <si>
    <t>897466856</t>
  </si>
  <si>
    <t>https://podminky.urs.cz/item/CS_URS_2025_02/946111813</t>
  </si>
  <si>
    <t>998</t>
  </si>
  <si>
    <t>Přesun hmot</t>
  </si>
  <si>
    <t>35</t>
  </si>
  <si>
    <t>998018001</t>
  </si>
  <si>
    <t>Přesun hmot pro budovy občanské výstavby, bydlení, výrobu a služby ruční (bez užití mechanizace) vodorovná dopravní vzdálenost do 100 m pro budovy s jakoukoliv nosnou konstrukcí výšky do 6 m</t>
  </si>
  <si>
    <t>1475035865</t>
  </si>
  <si>
    <t>https://podminky.urs.cz/item/CS_URS_2025_02/998018001</t>
  </si>
  <si>
    <t>PSV</t>
  </si>
  <si>
    <t>Práce a dodávky PSV</t>
  </si>
  <si>
    <t>764</t>
  </si>
  <si>
    <t>Konstrukce klempířské</t>
  </si>
  <si>
    <t>36</t>
  </si>
  <si>
    <t>998764121</t>
  </si>
  <si>
    <t>Přesun hmot pro konstrukce klempířské stanovený z hmotnosti přesunovaného materiálu vodorovná dopravní vzdálenost do 50 m ruční (bez užtití mechanizace) v objektech výšky do 6 m</t>
  </si>
  <si>
    <t>-944412990</t>
  </si>
  <si>
    <t>https://podminky.urs.cz/item/CS_URS_2025_02/998764121</t>
  </si>
  <si>
    <t>37</t>
  </si>
  <si>
    <t>764216605</t>
  </si>
  <si>
    <t>Oplechování parapetů z pozinkovaného plechu s povrchovou úpravou rovných mechanicky kotvené, bez rohů DO rš 400 mm</t>
  </si>
  <si>
    <t>-568457296</t>
  </si>
  <si>
    <t>https://podminky.urs.cz/item/CS_URS_2025_02/764216605</t>
  </si>
  <si>
    <t>"KL3"1,135</t>
  </si>
  <si>
    <t>"KL8"1,15</t>
  </si>
  <si>
    <t>"KL10"1,142</t>
  </si>
  <si>
    <t>"KL12"1,15</t>
  </si>
  <si>
    <t>"KL14"1,16</t>
  </si>
  <si>
    <t>"KL16"1,135</t>
  </si>
  <si>
    <t>"KL18"1,12</t>
  </si>
  <si>
    <t>"KL20"1,135</t>
  </si>
  <si>
    <t>"KL22"1,14</t>
  </si>
  <si>
    <t>"KL24"1,125</t>
  </si>
  <si>
    <t>"KL26"1,165</t>
  </si>
  <si>
    <t>"KL30"0,852</t>
  </si>
  <si>
    <t>"KL31"1,159</t>
  </si>
  <si>
    <t>"KL32"1,159</t>
  </si>
  <si>
    <t>"KL33"1,159</t>
  </si>
  <si>
    <t>"KL34"1,159</t>
  </si>
  <si>
    <t>"KL35"1,159</t>
  </si>
  <si>
    <t>"KL36"1,46</t>
  </si>
  <si>
    <t>"KL37"1,46</t>
  </si>
  <si>
    <t>"KL38"1,46</t>
  </si>
  <si>
    <t>"KL39"1,46</t>
  </si>
  <si>
    <t>"KL40"1,46</t>
  </si>
  <si>
    <t>38</t>
  </si>
  <si>
    <t>764216602</t>
  </si>
  <si>
    <t>Oplechování parapetů z pozinkovaného plechu s povrchovou úpravou rovných mechanicky kotvené, bez rohů DO rš 200 mm</t>
  </si>
  <si>
    <t>-838650464</t>
  </si>
  <si>
    <t>https://podminky.urs.cz/item/CS_URS_2025_02/764216602</t>
  </si>
  <si>
    <t>"KL1"0,25</t>
  </si>
  <si>
    <t>"KL2"1,435</t>
  </si>
  <si>
    <t>"KL4"1,05</t>
  </si>
  <si>
    <t>"KL5"0,2</t>
  </si>
  <si>
    <t>"KL6"0,2</t>
  </si>
  <si>
    <t>"KL7"0,98</t>
  </si>
  <si>
    <t>"KL9"1,25</t>
  </si>
  <si>
    <t>"KL11"1,24</t>
  </si>
  <si>
    <t>"KL13"1,235</t>
  </si>
  <si>
    <t>"KL15"1,235</t>
  </si>
  <si>
    <t>"KL17"1,258</t>
  </si>
  <si>
    <t>"KL19"1,245</t>
  </si>
  <si>
    <t>"KL21"1,25</t>
  </si>
  <si>
    <t>"KL23"1,24</t>
  </si>
  <si>
    <t>"KL25"1,245</t>
  </si>
  <si>
    <t>"KL27"1,435</t>
  </si>
  <si>
    <t>"KL28"0,332</t>
  </si>
  <si>
    <t>"KL29"1,169</t>
  </si>
  <si>
    <t>39</t>
  </si>
  <si>
    <t>764216665</t>
  </si>
  <si>
    <t>Oplechování parapetů z pozinkovaného plechu s povrchovou úpravou rovných celoplošně lepené, bez rohů Příplatek k cenám za zvýšenou pracnost při provedení rohu nebo koutu do rš 400 mm</t>
  </si>
  <si>
    <t>-482178046</t>
  </si>
  <si>
    <t>https://podminky.urs.cz/item/CS_URS_2025_02/764216665</t>
  </si>
  <si>
    <t>12*2</t>
  </si>
  <si>
    <t>40</t>
  </si>
  <si>
    <t>764216667</t>
  </si>
  <si>
    <t>Oplechování parapetů z pozinkovaného plechu s povrchovou úpravou rovných celoplošně lepené, bez rohů Příplatek k cenám za zvýšenou pracnost při provedení rohu nebo koutu přes rš 400 mm</t>
  </si>
  <si>
    <t>735913795</t>
  </si>
  <si>
    <t>https://podminky.urs.cz/item/CS_URS_2025_02/764216667</t>
  </si>
  <si>
    <t>10*2</t>
  </si>
  <si>
    <t>766</t>
  </si>
  <si>
    <t>Konstrukce truhlářské</t>
  </si>
  <si>
    <t>41</t>
  </si>
  <si>
    <t>766694126</t>
  </si>
  <si>
    <t>Montáž ostatních truhlářských konstrukcí parapetních desek dřevěných nebo plastových šířky přes 300 mm</t>
  </si>
  <si>
    <t>1858359969</t>
  </si>
  <si>
    <t>https://podminky.urs.cz/item/CS_URS_2025_02/766694126</t>
  </si>
  <si>
    <t>"T01"1,28+0,06+0,085</t>
  </si>
  <si>
    <t>"T03"1,268+0,07*2</t>
  </si>
  <si>
    <t>"T04"1,278+0,08*2</t>
  </si>
  <si>
    <t>"T05"1,276+0,07*2</t>
  </si>
  <si>
    <t>"T06"1,284+0,075*2</t>
  </si>
  <si>
    <t>"T12"1,287+0,08*2</t>
  </si>
  <si>
    <t>"T13"1,285+0,07*2</t>
  </si>
  <si>
    <t>"T14"1,277+0,08*2</t>
  </si>
  <si>
    <t>"T15"1,293+0,07*2</t>
  </si>
  <si>
    <t>"T16"1,281+0,05*2</t>
  </si>
  <si>
    <t>"T17"1,296+0,074*2</t>
  </si>
  <si>
    <t>42</t>
  </si>
  <si>
    <t>60794100RRR</t>
  </si>
  <si>
    <t xml:space="preserve">parapet dřevěný, lakovaný vnitřní dle specifikace T1-T22, š. do 5000mm </t>
  </si>
  <si>
    <t xml:space="preserve">vlastní </t>
  </si>
  <si>
    <t>-1139763987</t>
  </si>
  <si>
    <t>15,688*1,1 'Přepočtené koeficientem množství</t>
  </si>
  <si>
    <t>43</t>
  </si>
  <si>
    <t>766694116</t>
  </si>
  <si>
    <t>Montáž ostatních truhlářských konstrukcí parapetních desek dřevěných nebo plastových šířky do 300 mm</t>
  </si>
  <si>
    <t>-44293406</t>
  </si>
  <si>
    <t>https://podminky.urs.cz/item/CS_URS_2025_02/766694116</t>
  </si>
  <si>
    <t>"T02"1,284</t>
  </si>
  <si>
    <t>"T07"1,272</t>
  </si>
  <si>
    <t>"T08"1,274</t>
  </si>
  <si>
    <t>"T09"1,26</t>
  </si>
  <si>
    <t>"T10"1,266</t>
  </si>
  <si>
    <t>"T11"1,288</t>
  </si>
  <si>
    <t>"T18"1,589</t>
  </si>
  <si>
    <t>"T19"1,563</t>
  </si>
  <si>
    <t>"T20"1,573</t>
  </si>
  <si>
    <t>"T21"1,566</t>
  </si>
  <si>
    <t>"T22"1,605</t>
  </si>
  <si>
    <t>44</t>
  </si>
  <si>
    <t>60794100RR</t>
  </si>
  <si>
    <t xml:space="preserve">parapet dřevěný, lakovaný vnitřní dle specifikace T1-T22, š. do 250mm </t>
  </si>
  <si>
    <t>-1860559461</t>
  </si>
  <si>
    <t>15,54*1,1 'Přepočtené koeficientem množství</t>
  </si>
  <si>
    <t>45</t>
  </si>
  <si>
    <t>998766311</t>
  </si>
  <si>
    <t>Přesun hmot pro konstrukce truhlářské stanovený procentní sazbou (%) z ceny vodorovná dopravní vzdálenost do 50 m ruční (bez užití mechanizace) v objektech výšky do 6 m</t>
  </si>
  <si>
    <t>%</t>
  </si>
  <si>
    <t>-2163287</t>
  </si>
  <si>
    <t>https://podminky.urs.cz/item/CS_URS_2025_02/998766311</t>
  </si>
  <si>
    <t>766-1</t>
  </si>
  <si>
    <t>Dveře - dřevěná</t>
  </si>
  <si>
    <t>46</t>
  </si>
  <si>
    <t>D1</t>
  </si>
  <si>
    <t>D+M dvojkřídlé dveře s nadsvětlíkem, vč. zárubně a příslušenství, dle specifikace D1</t>
  </si>
  <si>
    <t>ks</t>
  </si>
  <si>
    <t>2020969532</t>
  </si>
  <si>
    <t>47</t>
  </si>
  <si>
    <t>D2</t>
  </si>
  <si>
    <t>D+M dvojkřídlé dveře s nadsvětlíkem, vč. zárubně a příslušenství, dle specifikace D2</t>
  </si>
  <si>
    <t>2091332793</t>
  </si>
  <si>
    <t>766-2</t>
  </si>
  <si>
    <t xml:space="preserve">Okna - dřevěná </t>
  </si>
  <si>
    <t>48</t>
  </si>
  <si>
    <t>O01</t>
  </si>
  <si>
    <t>D+M okno dřevěné, Uw max 0,90/W(m2.K), členění a příslušenství dle specifikace O01 vč. ošetření připojovací spáry</t>
  </si>
  <si>
    <t xml:space="preserve">ks </t>
  </si>
  <si>
    <t>1448018776</t>
  </si>
  <si>
    <t>49</t>
  </si>
  <si>
    <t>O02</t>
  </si>
  <si>
    <t>D+M okno dřevěné, Uw max 0,90/W(m2.K), členění a příslušenství dle specifikace O02 vč. ošetření připojovací spáry</t>
  </si>
  <si>
    <t>122024585</t>
  </si>
  <si>
    <t>50</t>
  </si>
  <si>
    <t>O03</t>
  </si>
  <si>
    <t>D+M okno dřevěné, Uw max 0,90/W(m2.K), členění a příslušenství dle specifikace O03 vč. ošetření připojovací spáry</t>
  </si>
  <si>
    <t>-1211035198</t>
  </si>
  <si>
    <t>51</t>
  </si>
  <si>
    <t>O04</t>
  </si>
  <si>
    <t>D+M okno dřevěné, Uw max 0,90/W(m2.K), členění a příslušenství dle specifikace O04 vč. ošetření připojovací spáry</t>
  </si>
  <si>
    <t>-1942751486</t>
  </si>
  <si>
    <t>52</t>
  </si>
  <si>
    <t>O05</t>
  </si>
  <si>
    <t>D+M okno dřevěné, Uw max 0,90/W(m2.K), členění a příslušenství dle specifikace O05 vč. ošetření připojovací spáry</t>
  </si>
  <si>
    <t>1009002920</t>
  </si>
  <si>
    <t>53</t>
  </si>
  <si>
    <t>O06</t>
  </si>
  <si>
    <t>D+M okno dřevěné, Uw max 0,90/W(m2.K), členění a příslušenství dle specifikace O06 vč. ošetření připojovací spáry</t>
  </si>
  <si>
    <t>1335070380</t>
  </si>
  <si>
    <t>54</t>
  </si>
  <si>
    <t>O07</t>
  </si>
  <si>
    <t>D+M okno dřevěné, Uw max 0,90/W(m2.K), členění a příslušenství dle specifikace O07 vč. ošetření připojovací spáry</t>
  </si>
  <si>
    <t>1527866519</t>
  </si>
  <si>
    <t>55</t>
  </si>
  <si>
    <t>O08</t>
  </si>
  <si>
    <t>D+M okno dřevěné, Uw max 0,90/W(m2.K), členění a příslušenství dle specifikace O08 vč. ošetření připojovací spáry</t>
  </si>
  <si>
    <t>-981675468</t>
  </si>
  <si>
    <t>56</t>
  </si>
  <si>
    <t>O09</t>
  </si>
  <si>
    <t>D+M okno dřevěné, Uw max 0,90/W(m2.K), členění a příslušenství dle specifikace O09 vč. ošetření připojovací spáry</t>
  </si>
  <si>
    <t>1031385767</t>
  </si>
  <si>
    <t>57</t>
  </si>
  <si>
    <t>O10</t>
  </si>
  <si>
    <t>D+M okno dřevěné, Uw max 0,90/W(m2.K), členění a příslušenství dle specifikace O10 vč. ošetření připojovací spáry</t>
  </si>
  <si>
    <t>822257524</t>
  </si>
  <si>
    <t>58</t>
  </si>
  <si>
    <t>O11</t>
  </si>
  <si>
    <t>D+M okno dřevěné, Uw max 0,90/W(m2.K), členění a příslušenství dle specifikace O11 vč. ošetření připojovací spáry</t>
  </si>
  <si>
    <t>1460375146</t>
  </si>
  <si>
    <t>59</t>
  </si>
  <si>
    <t>O12</t>
  </si>
  <si>
    <t>D+M okno dřevěné, Uw max 0,90/W(m2.K), členění a příslušenství dle specifikace O12 vč. ošetření připojovací spáry</t>
  </si>
  <si>
    <t>-1245056519</t>
  </si>
  <si>
    <t>60</t>
  </si>
  <si>
    <t>O13</t>
  </si>
  <si>
    <t>D+M okno dřevěné, Uw max 0,90/W(m2.K), členění a příslušenství dle specifikace O13 vč. ošetření připojovací spáry</t>
  </si>
  <si>
    <t>144868717</t>
  </si>
  <si>
    <t>O14</t>
  </si>
  <si>
    <t>D+M okno dřevěné, Uw max 0,90/W(m2.K), členění a příslušenství dle specifikace O14 vč. ošetření připojovací spáry</t>
  </si>
  <si>
    <t>-48878728</t>
  </si>
  <si>
    <t>O15</t>
  </si>
  <si>
    <t>D+M okno dřevěné, Uw max 0,90/W(m2.K), členění a příslušenství dle specifikace O15 vč. ošetření připojovací spáry</t>
  </si>
  <si>
    <t>679922802</t>
  </si>
  <si>
    <t>63</t>
  </si>
  <si>
    <t>O16</t>
  </si>
  <si>
    <t>D+M okno dřevěné, Uw max 0,90/W(m2.K), členění a příslušenství dle specifikace O16 vč. ošetření připojovací spáry</t>
  </si>
  <si>
    <t>-552783544</t>
  </si>
  <si>
    <t>64</t>
  </si>
  <si>
    <t>O17</t>
  </si>
  <si>
    <t>D+M okno dřevěné, Uw max 0,90/W(m2.K), členění a příslušenství dle specifikace O17 vč. ošetření připojovací spáry</t>
  </si>
  <si>
    <t>863008360</t>
  </si>
  <si>
    <t>65</t>
  </si>
  <si>
    <t>O18</t>
  </si>
  <si>
    <t>D+M okno dřevěné, Uw max 0,90/W(m2.K), členění a příslušenství dle specifikace O18 vč. ošetření připojovací spáry</t>
  </si>
  <si>
    <t>1192620354</t>
  </si>
  <si>
    <t>66</t>
  </si>
  <si>
    <t>O19</t>
  </si>
  <si>
    <t>D+M okno dřevěné, Uw max 0,90/W(m2.K), členění a příslušenství dle specifikace O19 vč. ošetření připojovací spáry</t>
  </si>
  <si>
    <t>-2036050159</t>
  </si>
  <si>
    <t>67</t>
  </si>
  <si>
    <t>O20</t>
  </si>
  <si>
    <t>D+M okno dřevěné, Uw max 0,90/W(m2.K), členění a příslušenství dle specifikace O20 vč. ošetření připojovací spáry</t>
  </si>
  <si>
    <t>-447183654</t>
  </si>
  <si>
    <t>68</t>
  </si>
  <si>
    <t>O21</t>
  </si>
  <si>
    <t>D+M okno dřevěné, Uw max 0,90/W(m2.K), členění a příslušenství dle specifikace O21 vč. ošetření připojovací spáry</t>
  </si>
  <si>
    <t>1249758945</t>
  </si>
  <si>
    <t>69</t>
  </si>
  <si>
    <t>O22</t>
  </si>
  <si>
    <t>D+M okno dřevěné, Uw max 0,90/W(m2.K), členění a příslušenství dle specifikace O22 vč. ošetření připojovací spáry</t>
  </si>
  <si>
    <t>53877413</t>
  </si>
  <si>
    <t>70</t>
  </si>
  <si>
    <t>O23</t>
  </si>
  <si>
    <t>D+M okno dřevěné, Uw max 0,90/W(m2.K), členění a příslušenství dle specifikace O23 vč. ošetření připojovací spáry</t>
  </si>
  <si>
    <t>-253880998</t>
  </si>
  <si>
    <t>766-3</t>
  </si>
  <si>
    <t>Okna - AL</t>
  </si>
  <si>
    <t>71</t>
  </si>
  <si>
    <t>O24</t>
  </si>
  <si>
    <t>D+M okno Al - sklepní, členění a příslušenství dle specifikace O24</t>
  </si>
  <si>
    <t>-65110968</t>
  </si>
  <si>
    <t>72</t>
  </si>
  <si>
    <t>O25</t>
  </si>
  <si>
    <t>D+M okno Al - sklepní, členění a příslušenství dle specifikace O25</t>
  </si>
  <si>
    <t>-1897513304</t>
  </si>
  <si>
    <t>767</t>
  </si>
  <si>
    <t>Konstrukce zámečnické</t>
  </si>
  <si>
    <t>73</t>
  </si>
  <si>
    <t>998767311</t>
  </si>
  <si>
    <t>Přesun hmot pro zámečnické konstrukce stanovený procentní sazbou (%) z ceny vodorovná dopravní vzdálenost do 50 m ruční (bez užití mechanizace) v objektech výšky do 6 m</t>
  </si>
  <si>
    <t>-827804715</t>
  </si>
  <si>
    <t>https://podminky.urs.cz/item/CS_URS_2025_02/998767311</t>
  </si>
  <si>
    <t>74</t>
  </si>
  <si>
    <t>Z01</t>
  </si>
  <si>
    <t>D+M mříž vč. povrchové úpravy a kotvení do fasády dle specifikace Z01</t>
  </si>
  <si>
    <t>-352603719</t>
  </si>
  <si>
    <t>75</t>
  </si>
  <si>
    <t>Z02</t>
  </si>
  <si>
    <t>D+M mříž vč. povrchové úpravy a kotvení do fasády dle specifikace Z02</t>
  </si>
  <si>
    <t>-80022489</t>
  </si>
  <si>
    <t>76</t>
  </si>
  <si>
    <t>Z03</t>
  </si>
  <si>
    <t>D+M mříž vč. povrchové úpravy a kotvení do fasády dle specifikace Z03</t>
  </si>
  <si>
    <t>-531787577</t>
  </si>
  <si>
    <t>783</t>
  </si>
  <si>
    <t>Dokončovací práce - nátěry</t>
  </si>
  <si>
    <t>77</t>
  </si>
  <si>
    <t>783301401</t>
  </si>
  <si>
    <t>Příprava podkladu zámečnických konstrukcí před provedením nátěru ometení</t>
  </si>
  <si>
    <t>-1373232736</t>
  </si>
  <si>
    <t>https://podminky.urs.cz/item/CS_URS_2025_02/783301401</t>
  </si>
  <si>
    <t>78</t>
  </si>
  <si>
    <t>783306801</t>
  </si>
  <si>
    <t>Odstranění nátěrů ze zámečnických konstrukcí obroušením</t>
  </si>
  <si>
    <t>1841152515</t>
  </si>
  <si>
    <t>https://podminky.urs.cz/item/CS_URS_2025_02/783306801</t>
  </si>
  <si>
    <t>"D4"1*1,95*2</t>
  </si>
  <si>
    <t>"D5"1*1,95*2</t>
  </si>
  <si>
    <t xml:space="preserve">"zárubeň </t>
  </si>
  <si>
    <t>0,25*(1+1,95*2)*2</t>
  </si>
  <si>
    <t>79</t>
  </si>
  <si>
    <t>783314101</t>
  </si>
  <si>
    <t>Základní nátěr zámečnických konstrukcí jednonásobný syntetický</t>
  </si>
  <si>
    <t>-157699339</t>
  </si>
  <si>
    <t>https://podminky.urs.cz/item/CS_URS_2025_02/783314101</t>
  </si>
  <si>
    <t>80</t>
  </si>
  <si>
    <t>783327101</t>
  </si>
  <si>
    <t>Krycí nátěr (email) zámečnických konstrukcí jednonásobný akrylátový</t>
  </si>
  <si>
    <t>-472761434</t>
  </si>
  <si>
    <t>https://podminky.urs.cz/item/CS_URS_2025_02/783327101</t>
  </si>
  <si>
    <t>10,25*2 'Přepočtené koeficientem množství</t>
  </si>
  <si>
    <t>784</t>
  </si>
  <si>
    <t>Dokončovací práce - malby a tapety</t>
  </si>
  <si>
    <t>81</t>
  </si>
  <si>
    <t>784111001</t>
  </si>
  <si>
    <t>Oprášení (ometení) podkladu v místnostech výšky do 3,80 m</t>
  </si>
  <si>
    <t>-1912631743</t>
  </si>
  <si>
    <t>https://podminky.urs.cz/item/CS_URS_2025_02/784111001</t>
  </si>
  <si>
    <t xml:space="preserve">"výmalba v okolí okna + 0,5 m </t>
  </si>
  <si>
    <t>0,75*(ostění1+nadpraží1+parapet1)</t>
  </si>
  <si>
    <t>0,5*(ostění0+nadpraží0+parapet0)</t>
  </si>
  <si>
    <t>82</t>
  </si>
  <si>
    <t>784181101</t>
  </si>
  <si>
    <t>Penetrace podkladu jednonásobná základní akrylátová bezbarvá v místnostech výšky do 3,80 m</t>
  </si>
  <si>
    <t>-2144712848</t>
  </si>
  <si>
    <t>https://podminky.urs.cz/item/CS_URS_2025_02/784181101</t>
  </si>
  <si>
    <t>83</t>
  </si>
  <si>
    <t>784211101</t>
  </si>
  <si>
    <t>Malby z malířských směsí oděruvzdorných za mokra dvojnásobné, bílé za mokra oděruvzdorné výborně v místnostech výšky do 3,80 m</t>
  </si>
  <si>
    <t>-226540939</t>
  </si>
  <si>
    <t>https://podminky.urs.cz/item/CS_URS_2025_02/784211101</t>
  </si>
  <si>
    <t>VRN</t>
  </si>
  <si>
    <t>Vedlejší rozpočtové náklady</t>
  </si>
  <si>
    <t>84</t>
  </si>
  <si>
    <t>K029</t>
  </si>
  <si>
    <t>Zařízení staveniště, jeho provoz a odstranění, spotřeba médií, oplocení aj.</t>
  </si>
  <si>
    <t>kpl</t>
  </si>
  <si>
    <t>559425252</t>
  </si>
  <si>
    <t>85</t>
  </si>
  <si>
    <t>K001</t>
  </si>
  <si>
    <t>Ochrana neřešených částí stavby - zakrývání, protiprašná opatření aj.</t>
  </si>
  <si>
    <t>-1520351683</t>
  </si>
  <si>
    <t>86</t>
  </si>
  <si>
    <t>K030</t>
  </si>
  <si>
    <t>Zábor veřejného prostranství</t>
  </si>
  <si>
    <t>2056745610</t>
  </si>
  <si>
    <t>87</t>
  </si>
  <si>
    <t>K031</t>
  </si>
  <si>
    <t>Doprava zaměstnanců</t>
  </si>
  <si>
    <t>-990169257</t>
  </si>
  <si>
    <t>SEZNAM FIGUR</t>
  </si>
  <si>
    <t>Výměra</t>
  </si>
  <si>
    <t>DVEŘE0</t>
  </si>
  <si>
    <t>SOUČTOVÁ dveře ve vnitřních stěnách 1 PP</t>
  </si>
  <si>
    <t>dveře01+dveře02</t>
  </si>
  <si>
    <t>dveře01</t>
  </si>
  <si>
    <t>Otvory ve vnitřních nosných stěnách 1 PP</t>
  </si>
  <si>
    <t>dveře02</t>
  </si>
  <si>
    <t>Otvory v příčkách 1 PP</t>
  </si>
  <si>
    <t>F00</t>
  </si>
  <si>
    <t>Plochy místností 1 PP</t>
  </si>
  <si>
    <t>F001</t>
  </si>
  <si>
    <t>Plochy místností 1 NP - dlažba, vč. prostoru mezi dveřmi</t>
  </si>
  <si>
    <t>F002</t>
  </si>
  <si>
    <t>Plochy místností 1 PP - vinyl, vč. prostoru mezi dveřmi</t>
  </si>
  <si>
    <t>F003</t>
  </si>
  <si>
    <t>Plochy místností 1 PP - stěrka</t>
  </si>
  <si>
    <t>F004</t>
  </si>
  <si>
    <t>Plochy místností 1 PP - dřevěné podlaha</t>
  </si>
  <si>
    <t>"O24"11*(0,795)</t>
  </si>
  <si>
    <t>"O25"8*(0,783)</t>
  </si>
  <si>
    <t>Použití figury:</t>
  </si>
  <si>
    <t>Vápenocementová štuková omítka ostění nebo nadpraží</t>
  </si>
  <si>
    <t>Penetrační akrylátový nátěr hladkých, tenkovrstvých zrnitých nebo štukových omítek</t>
  </si>
  <si>
    <t>Oprášení (ometení ) podkladu v místnostech v do 3,80 m</t>
  </si>
  <si>
    <t>Otlučení (osekání) vnitřní vápenné nebo vápenocementové omítky stěn v rozsahu přes 50 do 100 %</t>
  </si>
  <si>
    <t>"D1"</t>
  </si>
  <si>
    <t>1,945</t>
  </si>
  <si>
    <t>"D2"</t>
  </si>
  <si>
    <t>1,865</t>
  </si>
  <si>
    <t>"O01"</t>
  </si>
  <si>
    <t>1,265</t>
  </si>
  <si>
    <t>"O02"</t>
  </si>
  <si>
    <t>1,258</t>
  </si>
  <si>
    <t>"O03"</t>
  </si>
  <si>
    <t>1,262</t>
  </si>
  <si>
    <t>"O04"</t>
  </si>
  <si>
    <t>1,256</t>
  </si>
  <si>
    <t>"O05"</t>
  </si>
  <si>
    <t>1,266</t>
  </si>
  <si>
    <t>"O06"</t>
  </si>
  <si>
    <t>"O07"</t>
  </si>
  <si>
    <t>0,88</t>
  </si>
  <si>
    <t>"O08"</t>
  </si>
  <si>
    <t>1,257</t>
  </si>
  <si>
    <t>"O09"</t>
  </si>
  <si>
    <t>1,263</t>
  </si>
  <si>
    <t>"O010"</t>
  </si>
  <si>
    <t>1,26</t>
  </si>
  <si>
    <t>"O011"</t>
  </si>
  <si>
    <t>1,253</t>
  </si>
  <si>
    <t>"O012"</t>
  </si>
  <si>
    <t>1,267</t>
  </si>
  <si>
    <t>"O013"</t>
  </si>
  <si>
    <t>1,268</t>
  </si>
  <si>
    <t>"O014"</t>
  </si>
  <si>
    <t>1,285</t>
  </si>
  <si>
    <t>"O015"</t>
  </si>
  <si>
    <t>"O016"</t>
  </si>
  <si>
    <t>1,275</t>
  </si>
  <si>
    <t>"O017"</t>
  </si>
  <si>
    <t>1,264</t>
  </si>
  <si>
    <t>"O018"</t>
  </si>
  <si>
    <t>1,274</t>
  </si>
  <si>
    <t>"O019"</t>
  </si>
  <si>
    <t>1,55</t>
  </si>
  <si>
    <t>"O020"</t>
  </si>
  <si>
    <t>1,554</t>
  </si>
  <si>
    <t>"O021"</t>
  </si>
  <si>
    <t>1,552</t>
  </si>
  <si>
    <t>"O022"</t>
  </si>
  <si>
    <t>"O023"</t>
  </si>
  <si>
    <t>1,566</t>
  </si>
  <si>
    <t>Montáž omítkových samolepících začišťovacích profilů pro spojení s okenním rámem</t>
  </si>
  <si>
    <t>Přisekání rovných ostění v cihelném zdivu na MV nebo MVC</t>
  </si>
  <si>
    <t>Obklad00</t>
  </si>
  <si>
    <t>Keramický obklad 1 PP, obvod</t>
  </si>
  <si>
    <t>Obvod00</t>
  </si>
  <si>
    <t>SOUČTOVÁ Obvody místností 1 PP</t>
  </si>
  <si>
    <t>Obvod001</t>
  </si>
  <si>
    <t>Obvod002</t>
  </si>
  <si>
    <t>Obvod003</t>
  </si>
  <si>
    <t>Obvod004</t>
  </si>
  <si>
    <t>Obvod místností 1 PP - soklík dlažby</t>
  </si>
  <si>
    <t>Obvod místností 1 PP - soklík vinyl</t>
  </si>
  <si>
    <t>Obvod místností 1 PP - stěrka</t>
  </si>
  <si>
    <t>Obvod místností 1 PP - dřevěná podlaha</t>
  </si>
  <si>
    <t>"O24"11*(0,795*0,588)</t>
  </si>
  <si>
    <t>"O25"8*(0,783*0,487)</t>
  </si>
  <si>
    <t>Zakrytí výplní otvorů fólií přilepenou na začišťovací lišty</t>
  </si>
  <si>
    <t>Vybourání kovových rámů oken jednoduchých včetně křídel pl do 1 m2</t>
  </si>
  <si>
    <t>"O07"0,88*1,57</t>
  </si>
  <si>
    <t xml:space="preserve">"1 NP </t>
  </si>
  <si>
    <t>obvod01*(0,25+2,5)</t>
  </si>
  <si>
    <t>-okno1</t>
  </si>
  <si>
    <t>-dveře1*2</t>
  </si>
  <si>
    <t>0,25*(nadpraží1+ostění1)</t>
  </si>
  <si>
    <t>Mezisoučet</t>
  </si>
  <si>
    <t xml:space="preserve">"2 NP </t>
  </si>
  <si>
    <t>obvod02*(0,25+2,5)</t>
  </si>
  <si>
    <t>-0</t>
  </si>
  <si>
    <t>-dveře2*2</t>
  </si>
  <si>
    <t>0,25*(0+0)</t>
  </si>
  <si>
    <t>"odpočet šikmin"</t>
  </si>
  <si>
    <t>"O24"11*(2*0,588)</t>
  </si>
  <si>
    <t>"O25"8*(2*0,487)</t>
  </si>
  <si>
    <t>"D1"2*4,835</t>
  </si>
  <si>
    <t>"D2"2*3,6</t>
  </si>
  <si>
    <t>"O01"2*2,74</t>
  </si>
  <si>
    <t>"O02"2*2,741</t>
  </si>
  <si>
    <t>"O03"2*2,376</t>
  </si>
  <si>
    <t>"O04"2*2,743</t>
  </si>
  <si>
    <t>"O05"2*2,763</t>
  </si>
  <si>
    <t>"O06"2*2,758</t>
  </si>
  <si>
    <t>"O07"2*1,57</t>
  </si>
  <si>
    <t>"O08"2*2,744</t>
  </si>
  <si>
    <t>"O09"2*2,737</t>
  </si>
  <si>
    <t>"O010"2*2,738</t>
  </si>
  <si>
    <t>"O011"2*2,750</t>
  </si>
  <si>
    <t>"O012"2*2,734</t>
  </si>
  <si>
    <t>"O013"2*2,74</t>
  </si>
  <si>
    <t>"O014"2*2,757</t>
  </si>
  <si>
    <t>"O015"2*2,763</t>
  </si>
  <si>
    <t>"O016"2*2,758</t>
  </si>
  <si>
    <t>"O017"2*2,773</t>
  </si>
  <si>
    <t>"O018"2*2,746</t>
  </si>
  <si>
    <t>"O019"2*2,728</t>
  </si>
  <si>
    <t>"O020"2*2,737</t>
  </si>
  <si>
    <t>"O021"2*2,737</t>
  </si>
  <si>
    <t>"O022"2*2,765</t>
  </si>
  <si>
    <t>"O023"2*2,74</t>
  </si>
  <si>
    <t>Zazdívka otvorů pl přes 0,25 do 1 m2 ve zdivu nadzákladovém cihlami pálenými na MVC</t>
  </si>
  <si>
    <t>Zřízení bednění rýh a hran v podlahách</t>
  </si>
  <si>
    <t>Vyrovnávací cementový potěr tl přes 10 do 20 mm ze suchých směsí provedený v pásu</t>
  </si>
  <si>
    <t>Demontáž parapetních desek dřevěných nebo plastových šířky do 300 mm</t>
  </si>
  <si>
    <t>Struktura údajů, formát souboru a metodika pro zpracování</t>
  </si>
  <si>
    <t>Struktura</t>
  </si>
  <si>
    <t>Soubor je složen ze záložky Rekapitulace stavby a záložek s názvem soupisu prací pro jednotlivé objekty ve formátu XLSX. Každá ze záložek přitom obsahuje</t>
  </si>
  <si>
    <t>ještě samostatné sestavy vymezené orámovaním a nadpisem sestavy.</t>
  </si>
  <si>
    <r>
      <rPr>
        <rFont val="Arial CE"/>
        <charset val="238"/>
        <i val="1"/>
        <color auto="1"/>
        <sz val="8"/>
        <scheme val="none"/>
      </rPr>
      <t xml:space="preserve">Rekapitulace stavby </t>
    </r>
    <r>
      <rPr>
        <rFont val="Arial CE"/>
        <charset val="238"/>
        <color auto="1"/>
        <sz val="8"/>
        <scheme val="none"/>
      </rPr>
      <t>obsahuje sestavu Rekapitulace stavby a Rekapitulace objektů stavby a soupisů prací.</t>
    </r>
  </si>
  <si>
    <r>
      <t xml:space="preserve">V sestavě </t>
    </r>
    <r>
      <rPr>
        <rFont val="Arial CE"/>
        <charset val="238"/>
        <b val="1"/>
        <color auto="1"/>
        <sz val="8"/>
        <scheme val="none"/>
      </rPr>
      <t>Rekapitulace stavby</t>
    </r>
    <r>
      <rPr>
        <rFont val="Arial CE"/>
        <charset val="238"/>
        <color auto="1"/>
        <sz val="8"/>
        <scheme val="none"/>
      </rPr>
      <t xml:space="preserve"> jsou uvedeny informace identifikující předmět veřejné zakázky na stavební práce, KSO, CC-CZ, CZ-CPV, CZ-CPA a rekapitulaci </t>
    </r>
  </si>
  <si>
    <t>celkové nabídkové ceny účastníka.</t>
  </si>
  <si>
    <t xml:space="preserve">Termínem "učastník" (resp. zhotovitel) se myslí "účastník zadávacího řízení" ve smyslu zákona o zadávání veřejných zakázek. </t>
  </si>
  <si>
    <r>
      <t xml:space="preserve">V sestavě </t>
    </r>
    <r>
      <rPr>
        <rFont val="Arial CE"/>
        <charset val="238"/>
        <b val="1"/>
        <color auto="1"/>
        <sz val="8"/>
        <scheme val="none"/>
      </rPr>
      <t>Rekapitulace objektů stavby a soupisů prací</t>
    </r>
    <r>
      <rPr>
        <rFont val="Arial CE"/>
        <charset val="238"/>
        <color auto="1"/>
        <sz val="8"/>
        <scheme val="none"/>
      </rPr>
      <t xml:space="preserve"> je uvedena rekapitulace stavebních objektů, inženýrských objektů, provozních souborů,</t>
    </r>
  </si>
  <si>
    <t>vedlejších a ostatních nákladů a ostatních nákladů s rekapitulací nabídkové ceny za jednotlivé soupisy prací. Na základě údaje Typ je možné</t>
  </si>
  <si>
    <t>identifikovat, zda se jedná o objekt nebo soupis prací pro daný objekt:</t>
  </si>
  <si>
    <t>Stavební objekt pozemní</t>
  </si>
  <si>
    <t>ING</t>
  </si>
  <si>
    <t>Stavební objekt inženýrský</t>
  </si>
  <si>
    <t>PRO</t>
  </si>
  <si>
    <t>Provozní soubor</t>
  </si>
  <si>
    <t>VON</t>
  </si>
  <si>
    <t>Vedlejší a ostatní náklady</t>
  </si>
  <si>
    <t>OST</t>
  </si>
  <si>
    <t>Ostatní</t>
  </si>
  <si>
    <t>Soupis</t>
  </si>
  <si>
    <t>Soupis prací pro daný typ objektu</t>
  </si>
  <si>
    <r>
      <rPr>
        <rFont val="Arial CE"/>
        <charset val="238"/>
        <i val="1"/>
        <color auto="1"/>
        <sz val="8"/>
        <scheme val="none"/>
      </rPr>
      <t xml:space="preserve">Soupis prací </t>
    </r>
    <r>
      <rPr>
        <rFont val="Arial CE"/>
        <charset val="238"/>
        <color auto="1"/>
        <sz val="8"/>
        <scheme val="none"/>
      </rPr>
      <t>pro jednotlivé objekty obsahuje sestavy Krycí list soupisu prací, Rekapitulace členění soupisu prací, Soupis prací. Za soupis prací může být považován</t>
    </r>
  </si>
  <si>
    <t>i objekt stavby v případě, že neobsahuje podřízenou zakázku.</t>
  </si>
  <si>
    <r>
      <rPr>
        <rFont val="Arial CE"/>
        <charset val="238"/>
        <b val="1"/>
        <color auto="1"/>
        <sz val="8"/>
        <scheme val="none"/>
      </rPr>
      <t>Krycí list soupisu</t>
    </r>
    <r>
      <rPr>
        <rFont val="Arial CE"/>
        <charset val="238"/>
        <color auto="1"/>
        <sz val="8"/>
        <scheme val="none"/>
      </rPr>
      <t xml:space="preserve"> obsahuje rekapitulaci informací o předmětu veřejné zakázky ze sestavy Rekapitulace stavby, informaci o zařazení objektu do KSO, </t>
    </r>
  </si>
  <si>
    <t>CC-CZ, CZ-CPV, CZ-CPA a rekapitulaci celkové nabídkové ceny účastníka za aktuální soupis prací.</t>
  </si>
  <si>
    <r>
      <rPr>
        <rFont val="Arial CE"/>
        <charset val="238"/>
        <b val="1"/>
        <color auto="1"/>
        <sz val="8"/>
        <scheme val="none"/>
      </rPr>
      <t>Rekapitulace členění soupisu prací</t>
    </r>
    <r>
      <rPr>
        <rFont val="Arial CE"/>
        <charset val="238"/>
        <color auto="1"/>
        <sz val="8"/>
        <scheme val="none"/>
      </rPr>
      <t xml:space="preserve"> obsahuje rekapitulaci soupisu prací ve všech úrovních členění soupisu tak, jak byla tato členění použita (např. </t>
    </r>
  </si>
  <si>
    <t>stavební díly, funkční díly, případně jiné členění) s rekapitulací nabídkové ceny.</t>
  </si>
  <si>
    <r>
      <rPr>
        <rFont val="Arial CE"/>
        <charset val="238"/>
        <b val="1"/>
        <color auto="1"/>
        <sz val="8"/>
        <scheme val="none"/>
      </rPr>
      <t xml:space="preserve">Soupis prací </t>
    </r>
    <r>
      <rPr>
        <rFont val="Arial CE"/>
        <charset val="238"/>
        <color auto="1"/>
        <sz val="8"/>
        <scheme val="none"/>
      </rPr>
      <t>obsahuje položky veškerých stavebních nebo montážních prací, dodávek materiálů a služeb nezbytných pro zhotovení stavebního objektu,</t>
    </r>
  </si>
  <si>
    <t>inženýrského objektu, provozního souboru, vedlejších a ostatních nákladů.</t>
  </si>
  <si>
    <t>Pro položky soupisu prací se zobrazují následující informace:</t>
  </si>
  <si>
    <t>Pořadové číslo položky v aktuálním soupisu</t>
  </si>
  <si>
    <t>TYP</t>
  </si>
  <si>
    <t xml:space="preserve">Typ položky: K - konstrukce, M - materiál, PP - plný popis, PSC - poznámka k souboru cen,  P - poznámka k položce, VV - výkaz výměr, FIG - rozpad figur</t>
  </si>
  <si>
    <t>Kód položky</t>
  </si>
  <si>
    <t>Zkrácený popis položky</t>
  </si>
  <si>
    <t>Měrná jednotka položky</t>
  </si>
  <si>
    <t>Množství v měrné jednotce</t>
  </si>
  <si>
    <t>J.cena</t>
  </si>
  <si>
    <t xml:space="preserve">Jednotková cena položky. Zadaní může obsahovat namísto J.ceny sloupce J.materiál a J.montáž, jejichž součet definuje </t>
  </si>
  <si>
    <t>J.cenu položky.</t>
  </si>
  <si>
    <t xml:space="preserve">Cena celkem </t>
  </si>
  <si>
    <t>Celková cena položky daná jako součin množství a j.ceny</t>
  </si>
  <si>
    <t>Příslušnost položky do cenové soustavy</t>
  </si>
  <si>
    <t>Ke každé položce soupisu prací se na samostatných řádcích může zobrazovat:</t>
  </si>
  <si>
    <t>Plný popis položky</t>
  </si>
  <si>
    <t>Poznámka k souboru cen a poznámka zadavatele</t>
  </si>
  <si>
    <t>Výkaz výměr</t>
  </si>
  <si>
    <t>Pokud je k řádku výkazu výměr evidovaný údaj ve sloupci Kód, jedná se o definovaný odkaz, na který se může odvolávat výkaz výměr z jiné položky.</t>
  </si>
  <si>
    <t xml:space="preserve">Metodika pro zpracování </t>
  </si>
  <si>
    <t>Jednotlivé sestavy jsou v souboru provázány. Editovatelné pole jsou zvýrazněny žlutým podbarvením, ostatní pole neslouží k editaci a nesmí být jakkoliv</t>
  </si>
  <si>
    <t>modifikovány.</t>
  </si>
  <si>
    <t xml:space="preserve">Účastník je pro podání nabídky povinen vyplnit žlutě podbarvená pole: </t>
  </si>
  <si>
    <t xml:space="preserve">Pole Účastník v sestavě Rekapitulace stavby - zde účastník vyplní svůj název (název subjektu) </t>
  </si>
  <si>
    <t>Pole IČ a DIČ v sestavě Rekapitulace stavby - zde účastník vyplní svoje IČ a DIČ</t>
  </si>
  <si>
    <t>Datum v sestavě Rekapitulace stavby - zde účastník vyplní datum vytvoření nabídky</t>
  </si>
  <si>
    <t>J.cena = jednotková cena v sestavě Soupis prací o maximálním počtu desetinných míst uvedených v poli</t>
  </si>
  <si>
    <t>- pokud sestavy soupisů prací obsahují pole J.cena, měla by být všechna tato pole vyplněna nenulovými</t>
  </si>
  <si>
    <t>Poznámka - nepovinný údaj pro položku soupisu</t>
  </si>
  <si>
    <t>V případě, že sestavy soupisů prací neobsahují pole J.cena, potom ve všech soupisech prací obsahují pole:</t>
  </si>
  <si>
    <t xml:space="preserve"> - J.materiál - jednotková cena materiálu </t>
  </si>
  <si>
    <t xml:space="preserve"> - J.montáž - jednotková cena montáže</t>
  </si>
  <si>
    <t>Účastník v tomto případě by měl vyplnit všechna pole J.materiál a pole J.montáž nenulovými kladnými číslicemi. V případech, kdy položka</t>
  </si>
  <si>
    <t>neobsahuje žádný materiál je přípustné, aby pole J.materiál bylo vyplněno nulou. V případech, kdy položka neobsahuje žádnou montáž je přípustné,</t>
  </si>
  <si>
    <t>aby pole J.montáž bylo vyplněno nulou. Obě pole - J.materiál, J.Montáž u jedné položky by však neměly být vyplněny nulou.</t>
  </si>
  <si>
    <t>Rekapitulace stavby</t>
  </si>
  <si>
    <t>Název</t>
  </si>
  <si>
    <t>Povinný</t>
  </si>
  <si>
    <t>Max. počet</t>
  </si>
  <si>
    <t>atributu</t>
  </si>
  <si>
    <t>(A/N)</t>
  </si>
  <si>
    <t>znaků</t>
  </si>
  <si>
    <t>A</t>
  </si>
  <si>
    <t>Kód stavby</t>
  </si>
  <si>
    <t>String</t>
  </si>
  <si>
    <t>Stavba</t>
  </si>
  <si>
    <t>Název stavby</t>
  </si>
  <si>
    <t>Místo</t>
  </si>
  <si>
    <t>N</t>
  </si>
  <si>
    <t>Místo stavby</t>
  </si>
  <si>
    <t>Datum</t>
  </si>
  <si>
    <t>Datum vykonaného exportu</t>
  </si>
  <si>
    <t>Date</t>
  </si>
  <si>
    <t>KSO</t>
  </si>
  <si>
    <t>Klasifikace stavebního objektu</t>
  </si>
  <si>
    <t>CC-CZ</t>
  </si>
  <si>
    <t>Klasifikace stavbeních děl</t>
  </si>
  <si>
    <t>CZ-CPV</t>
  </si>
  <si>
    <t>Společný slovník pro veřejné zakázky</t>
  </si>
  <si>
    <t>CZ-CPA</t>
  </si>
  <si>
    <t>Klasifikace produkce podle činností</t>
  </si>
  <si>
    <t>Zadavatel</t>
  </si>
  <si>
    <t>Zadavatel zadaní</t>
  </si>
  <si>
    <t>IČ</t>
  </si>
  <si>
    <t>IČ zadavatele zadaní</t>
  </si>
  <si>
    <t>DIČ</t>
  </si>
  <si>
    <t>DIČ zadavatele zadaní</t>
  </si>
  <si>
    <t>Účastník</t>
  </si>
  <si>
    <t>Účastník veřejné zakázky</t>
  </si>
  <si>
    <t>Projektant</t>
  </si>
  <si>
    <t>Poznámka</t>
  </si>
  <si>
    <t>Poznámka k zadání</t>
  </si>
  <si>
    <t>Sazba DPH</t>
  </si>
  <si>
    <t>Rekapitulace sazeb DPH u položek soupisů</t>
  </si>
  <si>
    <t>eGSazbaDph</t>
  </si>
  <si>
    <t>Základna DPH</t>
  </si>
  <si>
    <t>Základna DPH určena součtem celkové ceny z položek soupisů</t>
  </si>
  <si>
    <t>Double</t>
  </si>
  <si>
    <t>Hodnota DPH</t>
  </si>
  <si>
    <t>Celková cena bez DPH za celou stavbu. Sčítává se ze všech listů.</t>
  </si>
  <si>
    <t>Celková cena s DPH za celou stavbu</t>
  </si>
  <si>
    <t>Rekapitulace objektů stavby a soupisů prací</t>
  </si>
  <si>
    <t>Přebírá se z Rekapitulace stavby</t>
  </si>
  <si>
    <t>Kód objektu</t>
  </si>
  <si>
    <t>Objektu, Soupis prací</t>
  </si>
  <si>
    <t>Název objektu</t>
  </si>
  <si>
    <t>Cena bez DPH za daný objekt</t>
  </si>
  <si>
    <t>Cena spolu s DPH za daný objekt</t>
  </si>
  <si>
    <t>Typ zakázky</t>
  </si>
  <si>
    <t>eGTypZakazky</t>
  </si>
  <si>
    <t>Krycí list soupisu</t>
  </si>
  <si>
    <t>Objekt</t>
  </si>
  <si>
    <t>Kód a název objektu</t>
  </si>
  <si>
    <t>20 + 120</t>
  </si>
  <si>
    <t>Kód a název soupisu</t>
  </si>
  <si>
    <t>Poznámka k soupisu prací</t>
  </si>
  <si>
    <t>Rekapitulace sazeb DPH na položkách aktuálního soupisu</t>
  </si>
  <si>
    <t>Základna DPH určena součtem celkové ceny z položek aktuálního soupisu</t>
  </si>
  <si>
    <t>Cena bez DPH za daný soupis</t>
  </si>
  <si>
    <t>Cena s DPH</t>
  </si>
  <si>
    <t>Cena s DPH za daný soupis</t>
  </si>
  <si>
    <t>Rekapitulace členění soupisu prací</t>
  </si>
  <si>
    <t>Kód a název objektu, přebírá se z Krycího listu soupisu</t>
  </si>
  <si>
    <t>Kód a název objektu, přebírá se z Krycího listu soupisu</t>
  </si>
  <si>
    <t>Kód a název dílu ze soupisu</t>
  </si>
  <si>
    <t>20 + 100</t>
  </si>
  <si>
    <t>Cena celkem</t>
  </si>
  <si>
    <t>Cena celkem za díl ze soupisu</t>
  </si>
  <si>
    <t>Soupis prací</t>
  </si>
  <si>
    <t>Přebírá se z Krycího listu soupisu</t>
  </si>
  <si>
    <t>Pořadové číslo položky soupisu</t>
  </si>
  <si>
    <t>Long</t>
  </si>
  <si>
    <t>Typ položky soupisu</t>
  </si>
  <si>
    <t>eGTypPolozky</t>
  </si>
  <si>
    <t>Kód položky ze soupisu</t>
  </si>
  <si>
    <t>Popis položky ze soupisu</t>
  </si>
  <si>
    <t>Množství položky soupisu</t>
  </si>
  <si>
    <t>J.Cena</t>
  </si>
  <si>
    <t>Jednotková cena položky</t>
  </si>
  <si>
    <t>Cena celkem vyčíslena jako J.Cena * Množství</t>
  </si>
  <si>
    <t>Zařazení položky do cenové soustavy</t>
  </si>
  <si>
    <t>p</t>
  </si>
  <si>
    <t>Poznámka položky ze soupisu</t>
  </si>
  <si>
    <t>Memo</t>
  </si>
  <si>
    <t>psc</t>
  </si>
  <si>
    <t>Poznámka k souboru cen ze soupisu</t>
  </si>
  <si>
    <t>pp</t>
  </si>
  <si>
    <t>Plný popis položky ze soupisu</t>
  </si>
  <si>
    <t>vv</t>
  </si>
  <si>
    <t>Výkaz výměr (figura, výraz, výměra) ze soupisu</t>
  </si>
  <si>
    <t>Text,Text,Double</t>
  </si>
  <si>
    <t>20, 150</t>
  </si>
  <si>
    <t>fig</t>
  </si>
  <si>
    <t>Rozpad figur</t>
  </si>
  <si>
    <t>Sazba DPH pro položku</t>
  </si>
  <si>
    <t>eGSazbaDPH</t>
  </si>
  <si>
    <t>Hmotnost</t>
  </si>
  <si>
    <t>Hmotnost položky ze soupisu</t>
  </si>
  <si>
    <t>Suť</t>
  </si>
  <si>
    <t>Suť položky ze soupisu</t>
  </si>
  <si>
    <t>Nh</t>
  </si>
  <si>
    <t>Normohodiny položky ze soupisu</t>
  </si>
  <si>
    <t>Datová věta</t>
  </si>
  <si>
    <t>Typ věty</t>
  </si>
  <si>
    <t>Hodnota</t>
  </si>
  <si>
    <t>Význam</t>
  </si>
  <si>
    <t>Základní sazba DPH</t>
  </si>
  <si>
    <t>Snížená sazba DPH</t>
  </si>
  <si>
    <t>Nulová sazba DPH</t>
  </si>
  <si>
    <t>Základní sazba DPH přenesená</t>
  </si>
  <si>
    <t>Snížená sazba DPH přenesená</t>
  </si>
  <si>
    <t>Stavební objekt</t>
  </si>
  <si>
    <t>Inženýrský objekt</t>
  </si>
  <si>
    <t>Ostatní náklady</t>
  </si>
  <si>
    <t>Položka typu HSV</t>
  </si>
  <si>
    <t>Položka typu PSV</t>
  </si>
  <si>
    <t>Položka typu M</t>
  </si>
  <si>
    <t>Položka typu OST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</si>
</sst>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53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800080"/>
      <name val="Arial CE"/>
    </font>
    <font>
      <sz val="8"/>
      <name val="Trebuchet MS"/>
      <family val="0"/>
      <charset val="238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8"/>
      <color rgb="FF000000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79797"/>
      <name val="Arial CE"/>
    </font>
    <font>
      <i/>
      <u/>
      <sz val="7"/>
      <color rgb="FF979797"/>
      <name val="Calibri"/>
      <scheme val="minor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b/>
      <sz val="9"/>
      <name val="Arial CE"/>
    </font>
    <font>
      <sz val="8"/>
      <name val="Trebuchet MS"/>
      <charset val="238"/>
    </font>
    <font>
      <b/>
      <sz val="16"/>
      <name val="Trebuchet MS"/>
      <charset val="238"/>
    </font>
    <font>
      <b/>
      <sz val="11"/>
      <name val="Trebuchet MS"/>
      <charset val="238"/>
    </font>
    <font>
      <sz val="8"/>
      <name val="Arial CE"/>
      <charset val="238"/>
    </font>
    <font>
      <sz val="9"/>
      <name val="Trebuchet MS"/>
      <charset val="238"/>
    </font>
    <font>
      <sz val="10"/>
      <name val="Trebuchet MS"/>
      <charset val="238"/>
    </font>
    <font>
      <sz val="11"/>
      <name val="Trebuchet MS"/>
      <charset val="238"/>
    </font>
    <font>
      <b/>
      <sz val="9"/>
      <name val="Trebuchet MS"/>
      <charset val="238"/>
    </font>
    <font>
      <b/>
      <sz val="8"/>
      <name val="Arial CE"/>
      <charset val="238"/>
    </font>
    <font>
      <sz val="9"/>
      <name val="Trebuchet MS"/>
      <family val="0"/>
      <charset val="238"/>
    </font>
    <font>
      <sz val="8"/>
      <name val="Arial CE"/>
      <family val="0"/>
      <charset val="238"/>
    </font>
    <font>
      <u/>
      <sz val="11"/>
      <color theme="10"/>
      <name val="Calibri"/>
      <scheme val="minor"/>
    </font>
    <font>
      <i/>
      <sz val="8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32">
    <border/>
    <border>
      <left>
        <color indexed="0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  <border>
      <left style="thin">
        <color indexed="64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 style="thin">
        <color indexed="64"/>
      </top>
      <bottom>
        <color indexed="0"/>
      </bottom>
      <diagonal>
        <color indexed="0"/>
      </diagonal>
    </border>
    <border>
      <left style="thin">
        <color indexed="64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 style="thin">
        <color indexed="64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 style="thin">
        <color indexed="64"/>
      </bottom>
      <diagonal>
        <color indexed="0"/>
      </diagonal>
    </border>
  </borders>
  <cellStyleXfs count="2">
    <xf numFmtId="0" fontId="0" fillId="0" borderId="0"/>
    <xf numFmtId="0" fontId="51" fillId="0" borderId="0" applyNumberFormat="0" applyFill="0" applyBorder="0" applyAlignment="0" applyProtection="0"/>
  </cellStyleXfs>
  <cellXfs count="318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 applyProtection="1"/>
    <xf numFmtId="0" fontId="13" fillId="0" borderId="0" xfId="0" applyFont="1" applyAlignment="1">
      <alignment horizontal="left" vertical="center"/>
    </xf>
    <xf numFmtId="0" fontId="14" fillId="2" borderId="0" xfId="0" applyFont="1" applyFill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15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1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left" vertical="top" wrapText="1"/>
    </xf>
    <xf numFmtId="0" fontId="17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5" xfId="0" applyBorder="1"/>
    <xf numFmtId="0" fontId="0" fillId="0" borderId="0" xfId="0" applyFont="1" applyAlignment="1">
      <alignment vertical="center"/>
    </xf>
    <xf numFmtId="0" fontId="0" fillId="0" borderId="4" xfId="0" applyFont="1" applyBorder="1" applyAlignment="1">
      <alignment vertical="center"/>
    </xf>
    <xf numFmtId="0" fontId="18" fillId="0" borderId="6" xfId="0" applyFont="1" applyBorder="1" applyAlignment="1">
      <alignment horizontal="left" vertical="center"/>
    </xf>
    <xf numFmtId="0" fontId="0" fillId="0" borderId="6" xfId="0" applyFont="1" applyBorder="1" applyAlignment="1">
      <alignment vertical="center"/>
    </xf>
    <xf numFmtId="4" fontId="18" fillId="0" borderId="6" xfId="0" applyNumberFormat="1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4" xfId="0" applyFont="1" applyBorder="1" applyAlignment="1">
      <alignment vertical="center"/>
    </xf>
    <xf numFmtId="164" fontId="1" fillId="0" borderId="0" xfId="0" applyNumberFormat="1" applyFont="1" applyAlignment="1">
      <alignment horizontal="left" vertical="center"/>
    </xf>
    <xf numFmtId="4" fontId="19" fillId="0" borderId="0" xfId="0" applyNumberFormat="1" applyFont="1" applyAlignment="1">
      <alignment vertical="center"/>
    </xf>
    <xf numFmtId="0" fontId="19" fillId="0" borderId="0" xfId="0" applyFont="1" applyAlignment="1">
      <alignment horizontal="left" vertical="center"/>
    </xf>
    <xf numFmtId="0" fontId="0" fillId="4" borderId="0" xfId="0" applyFont="1" applyFill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0" fillId="4" borderId="8" xfId="0" applyFont="1" applyFill="1" applyBorder="1" applyAlignment="1">
      <alignment vertical="center"/>
    </xf>
    <xf numFmtId="0" fontId="4" fillId="4" borderId="8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left" vertical="center"/>
    </xf>
    <xf numFmtId="4" fontId="4" fillId="4" borderId="8" xfId="0" applyNumberFormat="1" applyFont="1" applyFill="1" applyBorder="1" applyAlignment="1">
      <alignment vertical="center"/>
    </xf>
    <xf numFmtId="0" fontId="0" fillId="4" borderId="9" xfId="0" applyFont="1" applyFill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18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0" fillId="0" borderId="12" xfId="0" applyFont="1" applyBorder="1" applyAlignment="1">
      <alignment horizontal="center" vertical="center"/>
    </xf>
    <xf numFmtId="0" fontId="20" fillId="0" borderId="13" xfId="0" applyFont="1" applyBorder="1" applyAlignment="1">
      <alignment horizontal="left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21" fillId="0" borderId="15" xfId="0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22" fillId="5" borderId="7" xfId="0" applyFont="1" applyFill="1" applyBorder="1" applyAlignment="1">
      <alignment horizontal="center" vertical="center"/>
    </xf>
    <xf numFmtId="0" fontId="22" fillId="5" borderId="8" xfId="0" applyFont="1" applyFill="1" applyBorder="1" applyAlignment="1">
      <alignment horizontal="left" vertical="center"/>
    </xf>
    <xf numFmtId="0" fontId="0" fillId="5" borderId="8" xfId="0" applyFont="1" applyFill="1" applyBorder="1" applyAlignment="1">
      <alignment vertical="center"/>
    </xf>
    <xf numFmtId="0" fontId="22" fillId="5" borderId="8" xfId="0" applyFont="1" applyFill="1" applyBorder="1" applyAlignment="1">
      <alignment horizontal="center" vertical="center"/>
    </xf>
    <xf numFmtId="0" fontId="22" fillId="5" borderId="8" xfId="0" applyFont="1" applyFill="1" applyBorder="1" applyAlignment="1">
      <alignment horizontal="right" vertical="center"/>
    </xf>
    <xf numFmtId="0" fontId="22" fillId="5" borderId="9" xfId="0" applyFont="1" applyFill="1" applyBorder="1" applyAlignment="1">
      <alignment horizontal="center" vertical="center"/>
    </xf>
    <xf numFmtId="0" fontId="23" fillId="0" borderId="17" xfId="0" applyFont="1" applyBorder="1" applyAlignment="1">
      <alignment horizontal="center" vertical="center" wrapText="1"/>
    </xf>
    <xf numFmtId="0" fontId="23" fillId="0" borderId="18" xfId="0" applyFont="1" applyBorder="1" applyAlignment="1">
      <alignment horizontal="center" vertical="center" wrapText="1"/>
    </xf>
    <xf numFmtId="0" fontId="23" fillId="0" borderId="19" xfId="0" applyFont="1" applyBorder="1" applyAlignment="1">
      <alignment horizontal="center" vertical="center" wrapText="1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0" fillId="0" borderId="14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24" fillId="0" borderId="0" xfId="0" applyFont="1" applyAlignment="1">
      <alignment horizontal="left" vertical="center"/>
    </xf>
    <xf numFmtId="0" fontId="24" fillId="0" borderId="0" xfId="0" applyFont="1" applyAlignment="1">
      <alignment vertical="center"/>
    </xf>
    <xf numFmtId="4" fontId="24" fillId="0" borderId="0" xfId="0" applyNumberFormat="1" applyFont="1" applyAlignment="1">
      <alignment horizontal="right" vertical="center"/>
    </xf>
    <xf numFmtId="4" fontId="24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20" fillId="0" borderId="15" xfId="0" applyNumberFormat="1" applyFont="1" applyBorder="1" applyAlignment="1">
      <alignment vertical="center"/>
    </xf>
    <xf numFmtId="4" fontId="20" fillId="0" borderId="0" xfId="0" applyNumberFormat="1" applyFont="1" applyBorder="1" applyAlignment="1">
      <alignment vertical="center"/>
    </xf>
    <xf numFmtId="166" fontId="20" fillId="0" borderId="0" xfId="0" applyNumberFormat="1" applyFont="1" applyBorder="1" applyAlignment="1">
      <alignment vertical="center"/>
    </xf>
    <xf numFmtId="4" fontId="20" fillId="0" borderId="16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5" fillId="0" borderId="0" xfId="1" applyFont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26" fillId="0" borderId="0" xfId="0" applyFont="1" applyAlignment="1">
      <alignment vertical="center"/>
    </xf>
    <xf numFmtId="0" fontId="26" fillId="0" borderId="0" xfId="0" applyFont="1" applyAlignment="1">
      <alignment horizontal="left" vertical="center" wrapText="1"/>
    </xf>
    <xf numFmtId="0" fontId="27" fillId="0" borderId="0" xfId="0" applyFont="1" applyAlignment="1">
      <alignment vertical="center"/>
    </xf>
    <xf numFmtId="4" fontId="27" fillId="0" borderId="0" xfId="0" applyNumberFormat="1" applyFont="1" applyAlignment="1">
      <alignment vertical="center"/>
    </xf>
    <xf numFmtId="0" fontId="3" fillId="0" borderId="0" xfId="0" applyFont="1" applyAlignment="1">
      <alignment horizontal="center" vertical="center"/>
    </xf>
    <xf numFmtId="4" fontId="28" fillId="0" borderId="20" xfId="0" applyNumberFormat="1" applyFont="1" applyBorder="1" applyAlignment="1">
      <alignment vertical="center"/>
    </xf>
    <xf numFmtId="4" fontId="28" fillId="0" borderId="21" xfId="0" applyNumberFormat="1" applyFont="1" applyBorder="1" applyAlignment="1">
      <alignment vertical="center"/>
    </xf>
    <xf numFmtId="166" fontId="28" fillId="0" borderId="21" xfId="0" applyNumberFormat="1" applyFont="1" applyBorder="1" applyAlignment="1">
      <alignment vertical="center"/>
    </xf>
    <xf numFmtId="4" fontId="28" fillId="0" borderId="22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0" fillId="0" borderId="4" xfId="0" applyBorder="1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18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5" borderId="0" xfId="0" applyFont="1" applyFill="1" applyAlignment="1">
      <alignment vertical="center"/>
    </xf>
    <xf numFmtId="0" fontId="4" fillId="5" borderId="7" xfId="0" applyFont="1" applyFill="1" applyBorder="1" applyAlignment="1">
      <alignment horizontal="left" vertical="center"/>
    </xf>
    <xf numFmtId="0" fontId="4" fillId="5" borderId="8" xfId="0" applyFont="1" applyFill="1" applyBorder="1" applyAlignment="1">
      <alignment horizontal="right" vertical="center"/>
    </xf>
    <xf numFmtId="0" fontId="4" fillId="5" borderId="8" xfId="0" applyFont="1" applyFill="1" applyBorder="1" applyAlignment="1">
      <alignment horizontal="center" vertical="center"/>
    </xf>
    <xf numFmtId="4" fontId="4" fillId="5" borderId="8" xfId="0" applyNumberFormat="1" applyFont="1" applyFill="1" applyBorder="1" applyAlignment="1">
      <alignment vertical="center"/>
    </xf>
    <xf numFmtId="0" fontId="0" fillId="5" borderId="9" xfId="0" applyFont="1" applyFill="1" applyBorder="1" applyAlignment="1">
      <alignment vertical="center"/>
    </xf>
    <xf numFmtId="0" fontId="22" fillId="5" borderId="0" xfId="0" applyFont="1" applyFill="1" applyAlignment="1">
      <alignment horizontal="left" vertical="center"/>
    </xf>
    <xf numFmtId="0" fontId="22" fillId="5" borderId="0" xfId="0" applyFont="1" applyFill="1" applyAlignment="1">
      <alignment horizontal="right" vertical="center"/>
    </xf>
    <xf numFmtId="0" fontId="31" fillId="0" borderId="0" xfId="0" applyFont="1" applyAlignment="1">
      <alignment horizontal="left" vertical="center"/>
    </xf>
    <xf numFmtId="0" fontId="6" fillId="0" borderId="4" xfId="0" applyFont="1" applyBorder="1" applyAlignment="1">
      <alignment vertical="center"/>
    </xf>
    <xf numFmtId="0" fontId="6" fillId="0" borderId="21" xfId="0" applyFont="1" applyBorder="1" applyAlignment="1">
      <alignment horizontal="left" vertical="center"/>
    </xf>
    <xf numFmtId="0" fontId="6" fillId="0" borderId="21" xfId="0" applyFont="1" applyBorder="1" applyAlignment="1">
      <alignment vertical="center"/>
    </xf>
    <xf numFmtId="4" fontId="6" fillId="0" borderId="21" xfId="0" applyNumberFormat="1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7" fillId="0" borderId="21" xfId="0" applyFont="1" applyBorder="1" applyAlignment="1">
      <alignment horizontal="left" vertical="center"/>
    </xf>
    <xf numFmtId="0" fontId="7" fillId="0" borderId="21" xfId="0" applyFont="1" applyBorder="1" applyAlignment="1">
      <alignment vertical="center"/>
    </xf>
    <xf numFmtId="4" fontId="7" fillId="0" borderId="21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22" fillId="5" borderId="17" xfId="0" applyFont="1" applyFill="1" applyBorder="1" applyAlignment="1">
      <alignment horizontal="center" vertical="center" wrapText="1"/>
    </xf>
    <xf numFmtId="0" fontId="22" fillId="5" borderId="18" xfId="0" applyFont="1" applyFill="1" applyBorder="1" applyAlignment="1">
      <alignment horizontal="center" vertical="center" wrapText="1"/>
    </xf>
    <xf numFmtId="0" fontId="22" fillId="5" borderId="19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" fontId="24" fillId="0" borderId="0" xfId="0" applyNumberFormat="1" applyFont="1" applyAlignment="1"/>
    <xf numFmtId="166" fontId="32" fillId="0" borderId="13" xfId="0" applyNumberFormat="1" applyFont="1" applyBorder="1" applyAlignment="1"/>
    <xf numFmtId="166" fontId="32" fillId="0" borderId="14" xfId="0" applyNumberFormat="1" applyFont="1" applyBorder="1" applyAlignment="1"/>
    <xf numFmtId="4" fontId="33" fillId="0" borderId="0" xfId="0" applyNumberFormat="1" applyFont="1" applyAlignment="1">
      <alignment vertical="center"/>
    </xf>
    <xf numFmtId="0" fontId="8" fillId="0" borderId="4" xfId="0" applyFont="1" applyBorder="1" applyAlignme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/>
    <xf numFmtId="0" fontId="8" fillId="0" borderId="15" xfId="0" applyFont="1" applyBorder="1" applyAlignment="1"/>
    <xf numFmtId="0" fontId="8" fillId="0" borderId="0" xfId="0" applyFont="1" applyBorder="1" applyAlignment="1"/>
    <xf numFmtId="166" fontId="8" fillId="0" borderId="0" xfId="0" applyNumberFormat="1" applyFont="1" applyBorder="1" applyAlignment="1"/>
    <xf numFmtId="166" fontId="8" fillId="0" borderId="16" xfId="0" applyNumberFormat="1" applyFont="1" applyBorder="1" applyAlignment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 applyAlignment="1"/>
    <xf numFmtId="0" fontId="0" fillId="0" borderId="4" xfId="0" applyFont="1" applyBorder="1" applyAlignment="1" applyProtection="1">
      <alignment vertical="center"/>
      <protection locked="0"/>
    </xf>
    <xf numFmtId="0" fontId="22" fillId="0" borderId="23" xfId="0" applyFont="1" applyBorder="1" applyAlignment="1" applyProtection="1">
      <alignment horizontal="center" vertical="center"/>
      <protection locked="0"/>
    </xf>
    <xf numFmtId="49" fontId="22" fillId="0" borderId="23" xfId="0" applyNumberFormat="1" applyFont="1" applyBorder="1" applyAlignment="1" applyProtection="1">
      <alignment horizontal="left" vertical="center" wrapText="1"/>
      <protection locked="0"/>
    </xf>
    <xf numFmtId="0" fontId="22" fillId="0" borderId="23" xfId="0" applyFont="1" applyBorder="1" applyAlignment="1" applyProtection="1">
      <alignment horizontal="left" vertical="center" wrapText="1"/>
      <protection locked="0"/>
    </xf>
    <xf numFmtId="0" fontId="22" fillId="0" borderId="23" xfId="0" applyFont="1" applyBorder="1" applyAlignment="1" applyProtection="1">
      <alignment horizontal="center" vertical="center" wrapText="1"/>
      <protection locked="0"/>
    </xf>
    <xf numFmtId="167" fontId="22" fillId="0" borderId="23" xfId="0" applyNumberFormat="1" applyFont="1" applyBorder="1" applyAlignment="1" applyProtection="1">
      <alignment vertical="center"/>
      <protection locked="0"/>
    </xf>
    <xf numFmtId="4" fontId="22" fillId="3" borderId="23" xfId="0" applyNumberFormat="1" applyFont="1" applyFill="1" applyBorder="1" applyAlignment="1" applyProtection="1">
      <alignment vertical="center"/>
      <protection locked="0"/>
    </xf>
    <xf numFmtId="4" fontId="22" fillId="0" borderId="23" xfId="0" applyNumberFormat="1" applyFont="1" applyBorder="1" applyAlignment="1" applyProtection="1">
      <alignment vertical="center"/>
      <protection locked="0"/>
    </xf>
    <xf numFmtId="0" fontId="23" fillId="3" borderId="15" xfId="0" applyFont="1" applyFill="1" applyBorder="1" applyAlignment="1" applyProtection="1">
      <alignment horizontal="left" vertical="center"/>
      <protection locked="0"/>
    </xf>
    <xf numFmtId="0" fontId="23" fillId="0" borderId="0" xfId="0" applyFont="1" applyBorder="1" applyAlignment="1">
      <alignment horizontal="center" vertical="center"/>
    </xf>
    <xf numFmtId="166" fontId="23" fillId="0" borderId="0" xfId="0" applyNumberFormat="1" applyFont="1" applyBorder="1" applyAlignment="1">
      <alignment vertical="center"/>
    </xf>
    <xf numFmtId="166" fontId="23" fillId="0" borderId="16" xfId="0" applyNumberFormat="1" applyFont="1" applyBorder="1" applyAlignment="1">
      <alignment vertical="center"/>
    </xf>
    <xf numFmtId="0" fontId="22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4" fillId="0" borderId="0" xfId="0" applyFont="1" applyAlignment="1">
      <alignment horizontal="left" vertical="center"/>
    </xf>
    <xf numFmtId="0" fontId="35" fillId="0" borderId="0" xfId="1" applyFont="1" applyAlignment="1">
      <alignment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5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9" fillId="0" borderId="4" xfId="0" applyFont="1" applyBorder="1" applyAlignment="1">
      <alignment vertical="center"/>
    </xf>
    <xf numFmtId="0" fontId="36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167" fontId="9" fillId="0" borderId="0" xfId="0" applyNumberFormat="1" applyFont="1" applyAlignment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15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6" xfId="0" applyFont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167" fontId="10" fillId="0" borderId="0" xfId="0" applyNumberFormat="1" applyFont="1" applyAlignment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15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16" xfId="0" applyFont="1" applyBorder="1" applyAlignment="1">
      <alignment vertical="center"/>
    </xf>
    <xf numFmtId="0" fontId="11" fillId="0" borderId="4" xfId="0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 applyProtection="1">
      <alignment vertical="center"/>
      <protection locked="0"/>
    </xf>
    <xf numFmtId="0" fontId="11" fillId="0" borderId="15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16" xfId="0" applyFont="1" applyBorder="1" applyAlignment="1">
      <alignment vertical="center"/>
    </xf>
    <xf numFmtId="0" fontId="37" fillId="0" borderId="23" xfId="0" applyFont="1" applyBorder="1" applyAlignment="1" applyProtection="1">
      <alignment horizontal="center" vertical="center"/>
      <protection locked="0"/>
    </xf>
    <xf numFmtId="49" fontId="37" fillId="0" borderId="23" xfId="0" applyNumberFormat="1" applyFont="1" applyBorder="1" applyAlignment="1" applyProtection="1">
      <alignment horizontal="left" vertical="center" wrapText="1"/>
      <protection locked="0"/>
    </xf>
    <xf numFmtId="0" fontId="37" fillId="0" borderId="23" xfId="0" applyFont="1" applyBorder="1" applyAlignment="1" applyProtection="1">
      <alignment horizontal="left" vertical="center" wrapText="1"/>
      <protection locked="0"/>
    </xf>
    <xf numFmtId="0" fontId="37" fillId="0" borderId="23" xfId="0" applyFont="1" applyBorder="1" applyAlignment="1" applyProtection="1">
      <alignment horizontal="center" vertical="center" wrapText="1"/>
      <protection locked="0"/>
    </xf>
    <xf numFmtId="167" fontId="37" fillId="0" borderId="23" xfId="0" applyNumberFormat="1" applyFont="1" applyBorder="1" applyAlignment="1" applyProtection="1">
      <alignment vertical="center"/>
      <protection locked="0"/>
    </xf>
    <xf numFmtId="4" fontId="37" fillId="3" borderId="23" xfId="0" applyNumberFormat="1" applyFont="1" applyFill="1" applyBorder="1" applyAlignment="1" applyProtection="1">
      <alignment vertical="center"/>
      <protection locked="0"/>
    </xf>
    <xf numFmtId="4" fontId="37" fillId="0" borderId="23" xfId="0" applyNumberFormat="1" applyFont="1" applyBorder="1" applyAlignment="1" applyProtection="1">
      <alignment vertical="center"/>
      <protection locked="0"/>
    </xf>
    <xf numFmtId="0" fontId="38" fillId="0" borderId="4" xfId="0" applyFont="1" applyBorder="1" applyAlignment="1">
      <alignment vertical="center"/>
    </xf>
    <xf numFmtId="0" fontId="37" fillId="3" borderId="15" xfId="0" applyFont="1" applyFill="1" applyBorder="1" applyAlignment="1" applyProtection="1">
      <alignment horizontal="left" vertical="center"/>
      <protection locked="0"/>
    </xf>
    <xf numFmtId="0" fontId="37" fillId="0" borderId="0" xfId="0" applyFont="1" applyBorder="1" applyAlignment="1">
      <alignment horizontal="center" vertical="center"/>
    </xf>
    <xf numFmtId="167" fontId="22" fillId="3" borderId="23" xfId="0" applyNumberFormat="1" applyFont="1" applyFill="1" applyBorder="1" applyAlignment="1" applyProtection="1">
      <alignment vertical="center"/>
      <protection locked="0"/>
    </xf>
    <xf numFmtId="0" fontId="23" fillId="3" borderId="20" xfId="0" applyFont="1" applyFill="1" applyBorder="1" applyAlignment="1" applyProtection="1">
      <alignment horizontal="left" vertical="center"/>
      <protection locked="0"/>
    </xf>
    <xf numFmtId="0" fontId="23" fillId="0" borderId="21" xfId="0" applyFont="1" applyBorder="1" applyAlignment="1">
      <alignment horizontal="center" vertical="center"/>
    </xf>
    <xf numFmtId="0" fontId="0" fillId="0" borderId="21" xfId="0" applyFont="1" applyBorder="1" applyAlignment="1">
      <alignment vertical="center"/>
    </xf>
    <xf numFmtId="166" fontId="23" fillId="0" borderId="21" xfId="0" applyNumberFormat="1" applyFont="1" applyBorder="1" applyAlignment="1">
      <alignment vertical="center"/>
    </xf>
    <xf numFmtId="166" fontId="23" fillId="0" borderId="22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 wrapText="1"/>
    </xf>
    <xf numFmtId="0" fontId="39" fillId="0" borderId="17" xfId="0" applyFont="1" applyBorder="1" applyAlignment="1">
      <alignment horizontal="left" vertical="center" wrapText="1"/>
    </xf>
    <xf numFmtId="0" fontId="39" fillId="0" borderId="23" xfId="0" applyFont="1" applyBorder="1" applyAlignment="1">
      <alignment horizontal="left" vertical="center" wrapText="1"/>
    </xf>
    <xf numFmtId="0" fontId="39" fillId="0" borderId="23" xfId="0" applyFont="1" applyBorder="1" applyAlignment="1">
      <alignment horizontal="left" vertical="center"/>
    </xf>
    <xf numFmtId="167" fontId="39" fillId="0" borderId="19" xfId="0" applyNumberFormat="1" applyFont="1" applyBorder="1" applyAlignment="1">
      <alignment vertical="center"/>
    </xf>
    <xf numFmtId="0" fontId="0" fillId="0" borderId="0" xfId="0" applyFont="1" applyAlignment="1">
      <alignment horizontal="left" vertical="center" wrapText="1"/>
    </xf>
    <xf numFmtId="167" fontId="0" fillId="0" borderId="0" xfId="0" applyNumberFormat="1" applyFont="1" applyAlignment="1">
      <alignment vertical="center"/>
    </xf>
    <xf numFmtId="0" fontId="33" fillId="0" borderId="0" xfId="0" applyFont="1" applyAlignment="1">
      <alignment horizontal="left" vertical="center"/>
    </xf>
    <xf numFmtId="0" fontId="0" fillId="0" borderId="0" xfId="0" applyAlignment="1">
      <alignment vertical="top"/>
    </xf>
    <xf numFmtId="0" fontId="40" fillId="0" borderId="24" xfId="0" applyFont="1" applyBorder="1" applyAlignment="1">
      <alignment vertical="center" wrapText="1"/>
    </xf>
    <xf numFmtId="0" fontId="40" fillId="0" borderId="25" xfId="0" applyFont="1" applyBorder="1" applyAlignment="1">
      <alignment vertical="center" wrapText="1"/>
    </xf>
    <xf numFmtId="0" fontId="40" fillId="0" borderId="26" xfId="0" applyFont="1" applyBorder="1" applyAlignment="1">
      <alignment vertical="center" wrapText="1"/>
    </xf>
    <xf numFmtId="0" fontId="40" fillId="0" borderId="27" xfId="0" applyFont="1" applyBorder="1" applyAlignment="1">
      <alignment horizontal="center" vertical="center" wrapText="1"/>
    </xf>
    <xf numFmtId="0" fontId="41" fillId="0" borderId="1" xfId="0" applyFont="1" applyBorder="1" applyAlignment="1">
      <alignment horizontal="center" vertical="center" wrapText="1"/>
    </xf>
    <xf numFmtId="0" fontId="40" fillId="0" borderId="28" xfId="0" applyFont="1" applyBorder="1" applyAlignment="1">
      <alignment horizontal="center" vertical="center" wrapText="1"/>
    </xf>
    <xf numFmtId="0" fontId="40" fillId="0" borderId="27" xfId="0" applyFont="1" applyBorder="1" applyAlignment="1">
      <alignment vertical="center" wrapText="1"/>
    </xf>
    <xf numFmtId="0" fontId="42" fillId="0" borderId="29" xfId="0" applyFont="1" applyBorder="1" applyAlignment="1">
      <alignment horizontal="left" wrapText="1"/>
    </xf>
    <xf numFmtId="0" fontId="40" fillId="0" borderId="28" xfId="0" applyFont="1" applyBorder="1" applyAlignment="1">
      <alignment vertical="center" wrapText="1"/>
    </xf>
    <xf numFmtId="0" fontId="42" fillId="0" borderId="1" xfId="0" applyFont="1" applyBorder="1" applyAlignment="1">
      <alignment horizontal="left" vertical="center" wrapText="1"/>
    </xf>
    <xf numFmtId="0" fontId="43" fillId="0" borderId="1" xfId="0" applyFont="1" applyBorder="1" applyAlignment="1">
      <alignment horizontal="left" vertical="center" wrapText="1"/>
    </xf>
    <xf numFmtId="0" fontId="44" fillId="0" borderId="27" xfId="0" applyFont="1" applyBorder="1" applyAlignment="1">
      <alignment vertical="center" wrapText="1"/>
    </xf>
    <xf numFmtId="0" fontId="43" fillId="0" borderId="1" xfId="0" applyFont="1" applyBorder="1" applyAlignment="1">
      <alignment vertical="center" wrapText="1"/>
    </xf>
    <xf numFmtId="0" fontId="43" fillId="0" borderId="1" xfId="0" applyFont="1" applyBorder="1" applyAlignment="1">
      <alignment horizontal="left" vertical="center"/>
    </xf>
    <xf numFmtId="0" fontId="43" fillId="0" borderId="1" xfId="0" applyFont="1" applyBorder="1" applyAlignment="1">
      <alignment vertical="center"/>
    </xf>
    <xf numFmtId="49" fontId="43" fillId="0" borderId="1" xfId="0" applyNumberFormat="1" applyFont="1" applyBorder="1" applyAlignment="1">
      <alignment horizontal="left" vertical="center" wrapText="1"/>
    </xf>
    <xf numFmtId="49" fontId="43" fillId="0" borderId="1" xfId="0" applyNumberFormat="1" applyFont="1" applyBorder="1" applyAlignment="1">
      <alignment vertical="center" wrapText="1"/>
    </xf>
    <xf numFmtId="0" fontId="40" fillId="0" borderId="30" xfId="0" applyFont="1" applyBorder="1" applyAlignment="1">
      <alignment vertical="center" wrapText="1"/>
    </xf>
    <xf numFmtId="0" fontId="45" fillId="0" borderId="29" xfId="0" applyFont="1" applyBorder="1" applyAlignment="1">
      <alignment vertical="center" wrapText="1"/>
    </xf>
    <xf numFmtId="0" fontId="40" fillId="0" borderId="31" xfId="0" applyFont="1" applyBorder="1" applyAlignment="1">
      <alignment vertical="center" wrapText="1"/>
    </xf>
    <xf numFmtId="0" fontId="40" fillId="0" borderId="1" xfId="0" applyFont="1" applyBorder="1" applyAlignment="1">
      <alignment vertical="top"/>
    </xf>
    <xf numFmtId="0" fontId="40" fillId="0" borderId="0" xfId="0" applyFont="1" applyAlignment="1">
      <alignment vertical="top"/>
    </xf>
    <xf numFmtId="0" fontId="40" fillId="0" borderId="24" xfId="0" applyFont="1" applyBorder="1" applyAlignment="1">
      <alignment horizontal="left" vertical="center"/>
    </xf>
    <xf numFmtId="0" fontId="40" fillId="0" borderId="25" xfId="0" applyFont="1" applyBorder="1" applyAlignment="1">
      <alignment horizontal="left" vertical="center"/>
    </xf>
    <xf numFmtId="0" fontId="40" fillId="0" borderId="26" xfId="0" applyFont="1" applyBorder="1" applyAlignment="1">
      <alignment horizontal="left" vertical="center"/>
    </xf>
    <xf numFmtId="0" fontId="40" fillId="0" borderId="27" xfId="0" applyFont="1" applyBorder="1" applyAlignment="1">
      <alignment horizontal="left" vertical="center"/>
    </xf>
    <xf numFmtId="0" fontId="41" fillId="0" borderId="1" xfId="0" applyFont="1" applyBorder="1" applyAlignment="1">
      <alignment horizontal="center" vertical="center"/>
    </xf>
    <xf numFmtId="0" fontId="40" fillId="0" borderId="28" xfId="0" applyFont="1" applyBorder="1" applyAlignment="1">
      <alignment horizontal="left" vertical="center"/>
    </xf>
    <xf numFmtId="0" fontId="42" fillId="0" borderId="1" xfId="0" applyFont="1" applyBorder="1" applyAlignment="1">
      <alignment horizontal="left" vertical="center"/>
    </xf>
    <xf numFmtId="0" fontId="46" fillId="0" borderId="0" xfId="0" applyFont="1" applyAlignment="1">
      <alignment horizontal="left" vertical="center"/>
    </xf>
    <xf numFmtId="0" fontId="42" fillId="0" borderId="29" xfId="0" applyFont="1" applyBorder="1" applyAlignment="1">
      <alignment horizontal="left" vertical="center"/>
    </xf>
    <xf numFmtId="0" fontId="42" fillId="0" borderId="29" xfId="0" applyFont="1" applyBorder="1" applyAlignment="1">
      <alignment horizontal="center" vertical="center"/>
    </xf>
    <xf numFmtId="0" fontId="46" fillId="0" borderId="29" xfId="0" applyFont="1" applyBorder="1" applyAlignment="1">
      <alignment horizontal="left" vertical="center"/>
    </xf>
    <xf numFmtId="0" fontId="47" fillId="0" borderId="1" xfId="0" applyFont="1" applyBorder="1" applyAlignment="1">
      <alignment horizontal="left" vertical="center"/>
    </xf>
    <xf numFmtId="0" fontId="44" fillId="0" borderId="0" xfId="0" applyFont="1" applyAlignment="1">
      <alignment horizontal="left" vertical="center"/>
    </xf>
    <xf numFmtId="0" fontId="48" fillId="0" borderId="1" xfId="0" applyFont="1" applyBorder="1" applyAlignment="1">
      <alignment horizontal="left" vertical="center"/>
    </xf>
    <xf numFmtId="0" fontId="43" fillId="0" borderId="1" xfId="0" applyFont="1" applyBorder="1" applyAlignment="1">
      <alignment horizontal="center" vertical="center"/>
    </xf>
    <xf numFmtId="0" fontId="43" fillId="0" borderId="0" xfId="0" applyFont="1" applyAlignment="1">
      <alignment horizontal="left" vertical="center"/>
    </xf>
    <xf numFmtId="0" fontId="44" fillId="0" borderId="27" xfId="0" applyFont="1" applyBorder="1" applyAlignment="1">
      <alignment horizontal="left" vertical="center"/>
    </xf>
    <xf numFmtId="0" fontId="43" fillId="0" borderId="1" xfId="0" applyFont="1" applyFill="1" applyBorder="1" applyAlignment="1">
      <alignment horizontal="left" vertical="center"/>
    </xf>
    <xf numFmtId="0" fontId="43" fillId="0" borderId="1" xfId="0" applyFont="1" applyFill="1" applyBorder="1" applyAlignment="1">
      <alignment horizontal="center" vertical="center"/>
    </xf>
    <xf numFmtId="0" fontId="40" fillId="0" borderId="30" xfId="0" applyFont="1" applyBorder="1" applyAlignment="1">
      <alignment horizontal="left" vertical="center"/>
    </xf>
    <xf numFmtId="0" fontId="45" fillId="0" borderId="29" xfId="0" applyFont="1" applyBorder="1" applyAlignment="1">
      <alignment horizontal="left" vertical="center"/>
    </xf>
    <xf numFmtId="0" fontId="40" fillId="0" borderId="31" xfId="0" applyFont="1" applyBorder="1" applyAlignment="1">
      <alignment horizontal="left" vertical="center"/>
    </xf>
    <xf numFmtId="0" fontId="40" fillId="0" borderId="1" xfId="0" applyFont="1" applyBorder="1" applyAlignment="1">
      <alignment horizontal="left" vertical="center"/>
    </xf>
    <xf numFmtId="0" fontId="45" fillId="0" borderId="1" xfId="0" applyFont="1" applyBorder="1" applyAlignment="1">
      <alignment horizontal="left" vertical="center"/>
    </xf>
    <xf numFmtId="0" fontId="46" fillId="0" borderId="1" xfId="0" applyFont="1" applyBorder="1" applyAlignment="1">
      <alignment horizontal="left" vertical="center"/>
    </xf>
    <xf numFmtId="0" fontId="44" fillId="0" borderId="29" xfId="0" applyFont="1" applyBorder="1" applyAlignment="1">
      <alignment horizontal="left" vertical="center"/>
    </xf>
    <xf numFmtId="0" fontId="40" fillId="0" borderId="1" xfId="0" applyFont="1" applyBorder="1" applyAlignment="1">
      <alignment horizontal="left" vertical="center" wrapText="1"/>
    </xf>
    <xf numFmtId="0" fontId="44" fillId="0" borderId="1" xfId="0" applyFont="1" applyBorder="1" applyAlignment="1">
      <alignment horizontal="left" vertical="center" wrapText="1"/>
    </xf>
    <xf numFmtId="0" fontId="44" fillId="0" borderId="1" xfId="0" applyFont="1" applyBorder="1" applyAlignment="1">
      <alignment horizontal="center" vertical="center" wrapText="1"/>
    </xf>
    <xf numFmtId="0" fontId="40" fillId="0" borderId="24" xfId="0" applyFont="1" applyBorder="1" applyAlignment="1">
      <alignment horizontal="left" vertical="center" wrapText="1"/>
    </xf>
    <xf numFmtId="0" fontId="40" fillId="0" borderId="25" xfId="0" applyFont="1" applyBorder="1" applyAlignment="1">
      <alignment horizontal="left" vertical="center" wrapText="1"/>
    </xf>
    <xf numFmtId="0" fontId="40" fillId="0" borderId="26" xfId="0" applyFont="1" applyBorder="1" applyAlignment="1">
      <alignment horizontal="left" vertical="center" wrapText="1"/>
    </xf>
    <xf numFmtId="0" fontId="40" fillId="0" borderId="27" xfId="0" applyFont="1" applyBorder="1" applyAlignment="1">
      <alignment horizontal="left" vertical="center" wrapText="1"/>
    </xf>
    <xf numFmtId="0" fontId="40" fillId="0" borderId="28" xfId="0" applyFont="1" applyBorder="1" applyAlignment="1">
      <alignment horizontal="left" vertical="center" wrapText="1"/>
    </xf>
    <xf numFmtId="0" fontId="46" fillId="0" borderId="27" xfId="0" applyFont="1" applyBorder="1" applyAlignment="1">
      <alignment horizontal="left" vertical="center" wrapText="1"/>
    </xf>
    <xf numFmtId="0" fontId="46" fillId="0" borderId="28" xfId="0" applyFont="1" applyBorder="1" applyAlignment="1">
      <alignment horizontal="left" vertical="center" wrapText="1"/>
    </xf>
    <xf numFmtId="0" fontId="44" fillId="0" borderId="27" xfId="0" applyFont="1" applyBorder="1" applyAlignment="1">
      <alignment horizontal="left" vertical="center" wrapText="1"/>
    </xf>
    <xf numFmtId="0" fontId="44" fillId="0" borderId="1" xfId="0" applyFont="1" applyBorder="1" applyAlignment="1">
      <alignment horizontal="left" vertical="center"/>
    </xf>
    <xf numFmtId="0" fontId="44" fillId="0" borderId="28" xfId="0" applyFont="1" applyBorder="1" applyAlignment="1">
      <alignment horizontal="left" vertical="center" wrapText="1"/>
    </xf>
    <xf numFmtId="0" fontId="44" fillId="0" borderId="28" xfId="0" applyFont="1" applyBorder="1" applyAlignment="1">
      <alignment horizontal="left" vertical="center"/>
    </xf>
    <xf numFmtId="0" fontId="44" fillId="0" borderId="30" xfId="0" applyFont="1" applyBorder="1" applyAlignment="1">
      <alignment horizontal="left" vertical="center" wrapText="1"/>
    </xf>
    <xf numFmtId="0" fontId="44" fillId="0" borderId="29" xfId="0" applyFont="1" applyBorder="1" applyAlignment="1">
      <alignment horizontal="left" vertical="center" wrapText="1"/>
    </xf>
    <xf numFmtId="0" fontId="44" fillId="0" borderId="31" xfId="0" applyFont="1" applyBorder="1" applyAlignment="1">
      <alignment horizontal="left" vertical="center" wrapText="1"/>
    </xf>
    <xf numFmtId="0" fontId="43" fillId="0" borderId="1" xfId="0" applyFont="1" applyBorder="1" applyAlignment="1">
      <alignment horizontal="left" vertical="top"/>
    </xf>
    <xf numFmtId="0" fontId="43" fillId="0" borderId="1" xfId="0" applyFont="1" applyBorder="1" applyAlignment="1">
      <alignment horizontal="center" vertical="top"/>
    </xf>
    <xf numFmtId="0" fontId="44" fillId="0" borderId="30" xfId="0" applyFont="1" applyBorder="1" applyAlignment="1">
      <alignment horizontal="left" vertical="center"/>
    </xf>
    <xf numFmtId="0" fontId="44" fillId="0" borderId="31" xfId="0" applyFont="1" applyBorder="1" applyAlignment="1">
      <alignment horizontal="left" vertical="center"/>
    </xf>
    <xf numFmtId="0" fontId="44" fillId="0" borderId="1" xfId="0" applyFont="1" applyBorder="1" applyAlignment="1">
      <alignment horizontal="center" vertical="center"/>
    </xf>
    <xf numFmtId="0" fontId="46" fillId="0" borderId="0" xfId="0" applyFont="1" applyAlignment="1">
      <alignment vertical="center"/>
    </xf>
    <xf numFmtId="0" fontId="42" fillId="0" borderId="1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2" fillId="0" borderId="29" xfId="0" applyFont="1" applyBorder="1" applyAlignment="1">
      <alignment vertical="center"/>
    </xf>
    <xf numFmtId="0" fontId="43" fillId="0" borderId="1" xfId="0" applyFont="1" applyBorder="1" applyAlignment="1">
      <alignment vertical="top"/>
    </xf>
    <xf numFmtId="49" fontId="43" fillId="0" borderId="1" xfId="0" applyNumberFormat="1" applyFont="1" applyBorder="1" applyAlignment="1">
      <alignment horizontal="left" vertical="center"/>
    </xf>
    <xf numFmtId="0" fontId="49" fillId="0" borderId="27" xfId="0" applyFont="1" applyBorder="1" applyAlignment="1" applyProtection="1">
      <alignment horizontal="left" vertical="center"/>
    </xf>
    <xf numFmtId="0" fontId="50" fillId="0" borderId="1" xfId="0" applyFont="1" applyBorder="1" applyAlignment="1" applyProtection="1">
      <alignment vertical="top"/>
    </xf>
    <xf numFmtId="0" fontId="50" fillId="0" borderId="1" xfId="0" applyFont="1" applyBorder="1" applyAlignment="1" applyProtection="1">
      <alignment horizontal="left" vertical="center"/>
    </xf>
    <xf numFmtId="0" fontId="50" fillId="0" borderId="1" xfId="0" applyFont="1" applyBorder="1" applyAlignment="1" applyProtection="1">
      <alignment horizontal="center" vertical="center"/>
    </xf>
    <xf numFmtId="49" fontId="50" fillId="0" borderId="1" xfId="0" applyNumberFormat="1" applyFont="1" applyBorder="1" applyAlignment="1" applyProtection="1">
      <alignment horizontal="left" vertical="center"/>
    </xf>
    <xf numFmtId="0" fontId="49" fillId="0" borderId="28" xfId="0" applyFont="1" applyBorder="1" applyAlignment="1" applyProtection="1">
      <alignment horizontal="left" vertical="center"/>
    </xf>
    <xf numFmtId="0" fontId="0" fillId="0" borderId="29" xfId="0" applyBorder="1" applyAlignment="1">
      <alignment vertical="top"/>
    </xf>
    <xf numFmtId="0" fontId="42" fillId="0" borderId="29" xfId="0" applyFont="1" applyBorder="1" applyAlignment="1">
      <alignment horizontal="left"/>
    </xf>
    <xf numFmtId="0" fontId="46" fillId="0" borderId="29" xfId="0" applyFont="1" applyBorder="1" applyAlignment="1"/>
    <xf numFmtId="0" fontId="40" fillId="0" borderId="27" xfId="0" applyFont="1" applyBorder="1" applyAlignment="1">
      <alignment vertical="top"/>
    </xf>
    <xf numFmtId="0" fontId="40" fillId="0" borderId="28" xfId="0" applyFont="1" applyBorder="1" applyAlignment="1">
      <alignment vertical="top"/>
    </xf>
    <xf numFmtId="0" fontId="40" fillId="0" borderId="30" xfId="0" applyFont="1" applyBorder="1" applyAlignment="1">
      <alignment vertical="top"/>
    </xf>
    <xf numFmtId="0" fontId="40" fillId="0" borderId="29" xfId="0" applyFont="1" applyBorder="1" applyAlignment="1">
      <alignment vertical="top"/>
    </xf>
    <xf numFmtId="0" fontId="40" fillId="0" borderId="31" xfId="0" applyFont="1" applyBorder="1" applyAlignment="1">
      <alignment vertical="top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styles" Target="styles.xml" /><Relationship Id="rId6" Type="http://schemas.openxmlformats.org/officeDocument/2006/relationships/theme" Target="theme/theme1.xml" /><Relationship Id="rId7" Type="http://schemas.openxmlformats.org/officeDocument/2006/relationships/calcChain" Target="calcChain.xml" /><Relationship Id="rId8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3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6385" cy="286385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5_02/968072244" TargetMode="External" /><Relationship Id="rId2" Type="http://schemas.openxmlformats.org/officeDocument/2006/relationships/hyperlink" Target="https://podminky.urs.cz/item/CS_URS_2025_02/968072455" TargetMode="External" /><Relationship Id="rId3" Type="http://schemas.openxmlformats.org/officeDocument/2006/relationships/hyperlink" Target="https://podminky.urs.cz/item/CS_URS_2025_02/968062456" TargetMode="External" /><Relationship Id="rId4" Type="http://schemas.openxmlformats.org/officeDocument/2006/relationships/hyperlink" Target="https://podminky.urs.cz/item/CS_URS_2025_02/968062377" TargetMode="External" /><Relationship Id="rId5" Type="http://schemas.openxmlformats.org/officeDocument/2006/relationships/hyperlink" Target="https://podminky.urs.cz/item/CS_URS_2025_02/978013191" TargetMode="External" /><Relationship Id="rId6" Type="http://schemas.openxmlformats.org/officeDocument/2006/relationships/hyperlink" Target="https://podminky.urs.cz/item/CS_URS_2025_02/967031132" TargetMode="External" /><Relationship Id="rId7" Type="http://schemas.openxmlformats.org/officeDocument/2006/relationships/hyperlink" Target="https://podminky.urs.cz/item/CS_URS_2025_02/764002851" TargetMode="External" /><Relationship Id="rId8" Type="http://schemas.openxmlformats.org/officeDocument/2006/relationships/hyperlink" Target="https://podminky.urs.cz/item/CS_URS_2025_02/766691811" TargetMode="External" /><Relationship Id="rId9" Type="http://schemas.openxmlformats.org/officeDocument/2006/relationships/hyperlink" Target="https://podminky.urs.cz/item/CS_URS_2025_02/997013211" TargetMode="External" /><Relationship Id="rId10" Type="http://schemas.openxmlformats.org/officeDocument/2006/relationships/hyperlink" Target="https://podminky.urs.cz/item/CS_URS_2025_02/997013501" TargetMode="External" /><Relationship Id="rId11" Type="http://schemas.openxmlformats.org/officeDocument/2006/relationships/hyperlink" Target="https://podminky.urs.cz/item/CS_URS_2025_02/997013509" TargetMode="External" /><Relationship Id="rId12" Type="http://schemas.openxmlformats.org/officeDocument/2006/relationships/hyperlink" Target="https://podminky.urs.cz/item/CS_URS_2025_02/997013631" TargetMode="External" /><Relationship Id="rId13" Type="http://schemas.openxmlformats.org/officeDocument/2006/relationships/hyperlink" Target="https://podminky.urs.cz/item/CS_URS_2025_02/310238211" TargetMode="External" /><Relationship Id="rId14" Type="http://schemas.openxmlformats.org/officeDocument/2006/relationships/hyperlink" Target="https://podminky.urs.cz/item/CS_URS_2025_02/310239211" TargetMode="External" /><Relationship Id="rId15" Type="http://schemas.openxmlformats.org/officeDocument/2006/relationships/hyperlink" Target="https://podminky.urs.cz/item/CS_URS_2025_02/622143004" TargetMode="External" /><Relationship Id="rId16" Type="http://schemas.openxmlformats.org/officeDocument/2006/relationships/hyperlink" Target="https://podminky.urs.cz/item/CS_URS_2025_02/622143005" TargetMode="External" /><Relationship Id="rId17" Type="http://schemas.openxmlformats.org/officeDocument/2006/relationships/hyperlink" Target="https://podminky.urs.cz/item/CS_URS_2025_02/629991012" TargetMode="External" /><Relationship Id="rId18" Type="http://schemas.openxmlformats.org/officeDocument/2006/relationships/hyperlink" Target="https://podminky.urs.cz/item/CS_URS_2025_02/632450121" TargetMode="External" /><Relationship Id="rId19" Type="http://schemas.openxmlformats.org/officeDocument/2006/relationships/hyperlink" Target="https://podminky.urs.cz/item/CS_URS_2025_02/631351101" TargetMode="External" /><Relationship Id="rId20" Type="http://schemas.openxmlformats.org/officeDocument/2006/relationships/hyperlink" Target="https://podminky.urs.cz/item/CS_URS_2025_02/631351102" TargetMode="External" /><Relationship Id="rId21" Type="http://schemas.openxmlformats.org/officeDocument/2006/relationships/hyperlink" Target="https://podminky.urs.cz/item/CS_URS_2025_02/612325302" TargetMode="External" /><Relationship Id="rId22" Type="http://schemas.openxmlformats.org/officeDocument/2006/relationships/hyperlink" Target="https://podminky.urs.cz/item/CS_URS_2025_02/612325225" TargetMode="External" /><Relationship Id="rId23" Type="http://schemas.openxmlformats.org/officeDocument/2006/relationships/hyperlink" Target="https://podminky.urs.cz/item/CS_URS_2025_02/622143004" TargetMode="External" /><Relationship Id="rId24" Type="http://schemas.openxmlformats.org/officeDocument/2006/relationships/hyperlink" Target="https://podminky.urs.cz/item/CS_URS_2025_02/612325302" TargetMode="External" /><Relationship Id="rId25" Type="http://schemas.openxmlformats.org/officeDocument/2006/relationships/hyperlink" Target="https://podminky.urs.cz/item/CS_URS_2025_02/612325225" TargetMode="External" /><Relationship Id="rId26" Type="http://schemas.openxmlformats.org/officeDocument/2006/relationships/hyperlink" Target="https://podminky.urs.cz/item/CS_URS_2025_02/783823131" TargetMode="External" /><Relationship Id="rId27" Type="http://schemas.openxmlformats.org/officeDocument/2006/relationships/hyperlink" Target="https://podminky.urs.cz/item/CS_URS_2025_02/783827121" TargetMode="External" /><Relationship Id="rId28" Type="http://schemas.openxmlformats.org/officeDocument/2006/relationships/hyperlink" Target="https://podminky.urs.cz/item/CS_URS_2025_02/952901111" TargetMode="External" /><Relationship Id="rId29" Type="http://schemas.openxmlformats.org/officeDocument/2006/relationships/hyperlink" Target="https://podminky.urs.cz/item/CS_URS_2025_02/946111113" TargetMode="External" /><Relationship Id="rId30" Type="http://schemas.openxmlformats.org/officeDocument/2006/relationships/hyperlink" Target="https://podminky.urs.cz/item/CS_URS_2025_02/946111213" TargetMode="External" /><Relationship Id="rId31" Type="http://schemas.openxmlformats.org/officeDocument/2006/relationships/hyperlink" Target="https://podminky.urs.cz/item/CS_URS_2025_02/946111813" TargetMode="External" /><Relationship Id="rId32" Type="http://schemas.openxmlformats.org/officeDocument/2006/relationships/hyperlink" Target="https://podminky.urs.cz/item/CS_URS_2025_02/998018001" TargetMode="External" /><Relationship Id="rId33" Type="http://schemas.openxmlformats.org/officeDocument/2006/relationships/hyperlink" Target="https://podminky.urs.cz/item/CS_URS_2025_02/998764121" TargetMode="External" /><Relationship Id="rId34" Type="http://schemas.openxmlformats.org/officeDocument/2006/relationships/hyperlink" Target="https://podminky.urs.cz/item/CS_URS_2025_02/764216605" TargetMode="External" /><Relationship Id="rId35" Type="http://schemas.openxmlformats.org/officeDocument/2006/relationships/hyperlink" Target="https://podminky.urs.cz/item/CS_URS_2025_02/764216602" TargetMode="External" /><Relationship Id="rId36" Type="http://schemas.openxmlformats.org/officeDocument/2006/relationships/hyperlink" Target="https://podminky.urs.cz/item/CS_URS_2025_02/764216665" TargetMode="External" /><Relationship Id="rId37" Type="http://schemas.openxmlformats.org/officeDocument/2006/relationships/hyperlink" Target="https://podminky.urs.cz/item/CS_URS_2025_02/764216667" TargetMode="External" /><Relationship Id="rId38" Type="http://schemas.openxmlformats.org/officeDocument/2006/relationships/hyperlink" Target="https://podminky.urs.cz/item/CS_URS_2025_02/766694126" TargetMode="External" /><Relationship Id="rId39" Type="http://schemas.openxmlformats.org/officeDocument/2006/relationships/hyperlink" Target="https://podminky.urs.cz/item/CS_URS_2025_02/766694116" TargetMode="External" /><Relationship Id="rId40" Type="http://schemas.openxmlformats.org/officeDocument/2006/relationships/hyperlink" Target="https://podminky.urs.cz/item/CS_URS_2025_02/998766311" TargetMode="External" /><Relationship Id="rId41" Type="http://schemas.openxmlformats.org/officeDocument/2006/relationships/hyperlink" Target="https://podminky.urs.cz/item/CS_URS_2025_02/998767311" TargetMode="External" /><Relationship Id="rId42" Type="http://schemas.openxmlformats.org/officeDocument/2006/relationships/hyperlink" Target="https://podminky.urs.cz/item/CS_URS_2025_02/783301401" TargetMode="External" /><Relationship Id="rId43" Type="http://schemas.openxmlformats.org/officeDocument/2006/relationships/hyperlink" Target="https://podminky.urs.cz/item/CS_URS_2025_02/783306801" TargetMode="External" /><Relationship Id="rId44" Type="http://schemas.openxmlformats.org/officeDocument/2006/relationships/hyperlink" Target="https://podminky.urs.cz/item/CS_URS_2025_02/783314101" TargetMode="External" /><Relationship Id="rId45" Type="http://schemas.openxmlformats.org/officeDocument/2006/relationships/hyperlink" Target="https://podminky.urs.cz/item/CS_URS_2025_02/783327101" TargetMode="External" /><Relationship Id="rId46" Type="http://schemas.openxmlformats.org/officeDocument/2006/relationships/hyperlink" Target="https://podminky.urs.cz/item/CS_URS_2025_02/784111001" TargetMode="External" /><Relationship Id="rId47" Type="http://schemas.openxmlformats.org/officeDocument/2006/relationships/hyperlink" Target="https://podminky.urs.cz/item/CS_URS_2025_02/784181101" TargetMode="External" /><Relationship Id="rId48" Type="http://schemas.openxmlformats.org/officeDocument/2006/relationships/hyperlink" Target="https://podminky.urs.cz/item/CS_URS_2025_02/784211101" TargetMode="External" /><Relationship Id="rId49" Type="http://schemas.openxmlformats.org/officeDocument/2006/relationships/drawing" Target="../drawings/drawing2.xml" /></Relationships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drawing" Target="../drawings/drawing3.xml" /></Relationships>
</file>

<file path=xl/worksheets/_rels/sheet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8" t="s">
        <v>0</v>
      </c>
      <c r="AZ1" s="18" t="s">
        <v>1</v>
      </c>
      <c r="BA1" s="18" t="s">
        <v>2</v>
      </c>
      <c r="BB1" s="18" t="s">
        <v>3</v>
      </c>
      <c r="BT1" s="18" t="s">
        <v>4</v>
      </c>
      <c r="BU1" s="18" t="s">
        <v>4</v>
      </c>
      <c r="BV1" s="18" t="s">
        <v>5</v>
      </c>
    </row>
    <row r="2" s="1" customFormat="1" ht="36.96" customHeight="1">
      <c r="AR2" s="19" t="s">
        <v>6</v>
      </c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20" t="s">
        <v>7</v>
      </c>
      <c r="BT2" s="20" t="s">
        <v>8</v>
      </c>
    </row>
    <row r="3" s="1" customFormat="1" ht="6.96" customHeight="1">
      <c r="B3" s="21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3"/>
      <c r="BS3" s="20" t="s">
        <v>7</v>
      </c>
      <c r="BT3" s="20" t="s">
        <v>9</v>
      </c>
    </row>
    <row r="4" s="1" customFormat="1" ht="24.96" customHeight="1">
      <c r="B4" s="23"/>
      <c r="D4" s="24" t="s">
        <v>10</v>
      </c>
      <c r="AR4" s="23"/>
      <c r="AS4" s="25" t="s">
        <v>11</v>
      </c>
      <c r="BE4" s="26" t="s">
        <v>12</v>
      </c>
      <c r="BS4" s="20" t="s">
        <v>13</v>
      </c>
    </row>
    <row r="5" s="1" customFormat="1" ht="12" customHeight="1">
      <c r="B5" s="23"/>
      <c r="D5" s="27" t="s">
        <v>14</v>
      </c>
      <c r="K5" s="28" t="s">
        <v>15</v>
      </c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R5" s="23"/>
      <c r="BE5" s="29" t="s">
        <v>16</v>
      </c>
      <c r="BS5" s="20" t="s">
        <v>7</v>
      </c>
    </row>
    <row r="6" s="1" customFormat="1" ht="36.96" customHeight="1">
      <c r="B6" s="23"/>
      <c r="D6" s="30" t="s">
        <v>17</v>
      </c>
      <c r="K6" s="31" t="s">
        <v>18</v>
      </c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R6" s="23"/>
      <c r="BE6" s="32"/>
      <c r="BS6" s="20" t="s">
        <v>7</v>
      </c>
    </row>
    <row r="7" s="1" customFormat="1" ht="12" customHeight="1">
      <c r="B7" s="23"/>
      <c r="D7" s="33" t="s">
        <v>19</v>
      </c>
      <c r="K7" s="28" t="s">
        <v>3</v>
      </c>
      <c r="AK7" s="33" t="s">
        <v>20</v>
      </c>
      <c r="AN7" s="28" t="s">
        <v>3</v>
      </c>
      <c r="AR7" s="23"/>
      <c r="BE7" s="32"/>
      <c r="BS7" s="20" t="s">
        <v>7</v>
      </c>
    </row>
    <row r="8" s="1" customFormat="1" ht="12" customHeight="1">
      <c r="B8" s="23"/>
      <c r="D8" s="33" t="s">
        <v>21</v>
      </c>
      <c r="K8" s="28" t="s">
        <v>22</v>
      </c>
      <c r="AK8" s="33" t="s">
        <v>23</v>
      </c>
      <c r="AN8" s="34" t="s">
        <v>24</v>
      </c>
      <c r="AR8" s="23"/>
      <c r="BE8" s="32"/>
      <c r="BS8" s="20" t="s">
        <v>7</v>
      </c>
    </row>
    <row r="9" s="1" customFormat="1" ht="14.4" customHeight="1">
      <c r="B9" s="23"/>
      <c r="AR9" s="23"/>
      <c r="BE9" s="32"/>
      <c r="BS9" s="20" t="s">
        <v>7</v>
      </c>
    </row>
    <row r="10" s="1" customFormat="1" ht="12" customHeight="1">
      <c r="B10" s="23"/>
      <c r="D10" s="33" t="s">
        <v>25</v>
      </c>
      <c r="AK10" s="33" t="s">
        <v>26</v>
      </c>
      <c r="AN10" s="28" t="s">
        <v>3</v>
      </c>
      <c r="AR10" s="23"/>
      <c r="BE10" s="32"/>
      <c r="BS10" s="20" t="s">
        <v>7</v>
      </c>
    </row>
    <row r="11" s="1" customFormat="1" ht="18.48" customHeight="1">
      <c r="B11" s="23"/>
      <c r="E11" s="28" t="s">
        <v>22</v>
      </c>
      <c r="AK11" s="33" t="s">
        <v>27</v>
      </c>
      <c r="AN11" s="28" t="s">
        <v>3</v>
      </c>
      <c r="AR11" s="23"/>
      <c r="BE11" s="32"/>
      <c r="BS11" s="20" t="s">
        <v>7</v>
      </c>
    </row>
    <row r="12" s="1" customFormat="1" ht="6.96" customHeight="1">
      <c r="B12" s="23"/>
      <c r="AR12" s="23"/>
      <c r="BE12" s="32"/>
      <c r="BS12" s="20" t="s">
        <v>7</v>
      </c>
    </row>
    <row r="13" s="1" customFormat="1" ht="12" customHeight="1">
      <c r="B13" s="23"/>
      <c r="D13" s="33" t="s">
        <v>28</v>
      </c>
      <c r="AK13" s="33" t="s">
        <v>26</v>
      </c>
      <c r="AN13" s="35" t="s">
        <v>29</v>
      </c>
      <c r="AR13" s="23"/>
      <c r="BE13" s="32"/>
      <c r="BS13" s="20" t="s">
        <v>7</v>
      </c>
    </row>
    <row r="14">
      <c r="B14" s="23"/>
      <c r="E14" s="35" t="s">
        <v>29</v>
      </c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3" t="s">
        <v>27</v>
      </c>
      <c r="AN14" s="35" t="s">
        <v>29</v>
      </c>
      <c r="AR14" s="23"/>
      <c r="BE14" s="32"/>
      <c r="BS14" s="20" t="s">
        <v>7</v>
      </c>
    </row>
    <row r="15" s="1" customFormat="1" ht="6.96" customHeight="1">
      <c r="B15" s="23"/>
      <c r="AR15" s="23"/>
      <c r="BE15" s="32"/>
      <c r="BS15" s="20" t="s">
        <v>4</v>
      </c>
    </row>
    <row r="16" s="1" customFormat="1" ht="12" customHeight="1">
      <c r="B16" s="23"/>
      <c r="D16" s="33" t="s">
        <v>30</v>
      </c>
      <c r="AK16" s="33" t="s">
        <v>26</v>
      </c>
      <c r="AN16" s="28" t="s">
        <v>3</v>
      </c>
      <c r="AR16" s="23"/>
      <c r="BE16" s="32"/>
      <c r="BS16" s="20" t="s">
        <v>4</v>
      </c>
    </row>
    <row r="17" s="1" customFormat="1" ht="18.48" customHeight="1">
      <c r="B17" s="23"/>
      <c r="E17" s="28" t="s">
        <v>22</v>
      </c>
      <c r="AK17" s="33" t="s">
        <v>27</v>
      </c>
      <c r="AN17" s="28" t="s">
        <v>3</v>
      </c>
      <c r="AR17" s="23"/>
      <c r="BE17" s="32"/>
      <c r="BS17" s="20" t="s">
        <v>31</v>
      </c>
    </row>
    <row r="18" s="1" customFormat="1" ht="6.96" customHeight="1">
      <c r="B18" s="23"/>
      <c r="AR18" s="23"/>
      <c r="BE18" s="32"/>
      <c r="BS18" s="20" t="s">
        <v>7</v>
      </c>
    </row>
    <row r="19" s="1" customFormat="1" ht="12" customHeight="1">
      <c r="B19" s="23"/>
      <c r="D19" s="33" t="s">
        <v>32</v>
      </c>
      <c r="AK19" s="33" t="s">
        <v>26</v>
      </c>
      <c r="AN19" s="28" t="s">
        <v>3</v>
      </c>
      <c r="AR19" s="23"/>
      <c r="BE19" s="32"/>
      <c r="BS19" s="20" t="s">
        <v>7</v>
      </c>
    </row>
    <row r="20" s="1" customFormat="1" ht="18.48" customHeight="1">
      <c r="B20" s="23"/>
      <c r="E20" s="28" t="s">
        <v>22</v>
      </c>
      <c r="AK20" s="33" t="s">
        <v>27</v>
      </c>
      <c r="AN20" s="28" t="s">
        <v>3</v>
      </c>
      <c r="AR20" s="23"/>
      <c r="BE20" s="32"/>
      <c r="BS20" s="20" t="s">
        <v>4</v>
      </c>
    </row>
    <row r="21" s="1" customFormat="1" ht="6.96" customHeight="1">
      <c r="B21" s="23"/>
      <c r="AR21" s="23"/>
      <c r="BE21" s="32"/>
    </row>
    <row r="22" s="1" customFormat="1" ht="12" customHeight="1">
      <c r="B22" s="23"/>
      <c r="D22" s="33" t="s">
        <v>33</v>
      </c>
      <c r="AR22" s="23"/>
      <c r="BE22" s="32"/>
    </row>
    <row r="23" s="1" customFormat="1" ht="47.25" customHeight="1">
      <c r="B23" s="23"/>
      <c r="E23" s="37" t="s">
        <v>34</v>
      </c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37"/>
      <c r="AH23" s="37"/>
      <c r="AI23" s="37"/>
      <c r="AJ23" s="37"/>
      <c r="AK23" s="37"/>
      <c r="AL23" s="37"/>
      <c r="AM23" s="37"/>
      <c r="AN23" s="37"/>
      <c r="AR23" s="23"/>
      <c r="BE23" s="32"/>
    </row>
    <row r="24" s="1" customFormat="1" ht="6.96" customHeight="1">
      <c r="B24" s="23"/>
      <c r="AR24" s="23"/>
      <c r="BE24" s="32"/>
    </row>
    <row r="25" s="1" customFormat="1" ht="6.96" customHeight="1">
      <c r="B25" s="23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R25" s="23"/>
      <c r="BE25" s="32"/>
    </row>
    <row r="26" s="2" customFormat="1" ht="25.92" customHeight="1">
      <c r="A26" s="39"/>
      <c r="B26" s="40"/>
      <c r="C26" s="39"/>
      <c r="D26" s="41" t="s">
        <v>35</v>
      </c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43">
        <f>ROUND(AG54,2)</f>
        <v>0</v>
      </c>
      <c r="AL26" s="42"/>
      <c r="AM26" s="42"/>
      <c r="AN26" s="42"/>
      <c r="AO26" s="42"/>
      <c r="AP26" s="39"/>
      <c r="AQ26" s="39"/>
      <c r="AR26" s="40"/>
      <c r="BE26" s="32"/>
    </row>
    <row r="27" s="2" customFormat="1" ht="6.96" customHeight="1">
      <c r="A27" s="39"/>
      <c r="B27" s="40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40"/>
      <c r="BE27" s="32"/>
    </row>
    <row r="28" s="2" customFormat="1">
      <c r="A28" s="39"/>
      <c r="B28" s="40"/>
      <c r="C28" s="39"/>
      <c r="D28" s="39"/>
      <c r="E28" s="39"/>
      <c r="F28" s="39"/>
      <c r="G28" s="39"/>
      <c r="H28" s="39"/>
      <c r="I28" s="39"/>
      <c r="J28" s="39"/>
      <c r="K28" s="39"/>
      <c r="L28" s="44" t="s">
        <v>36</v>
      </c>
      <c r="M28" s="44"/>
      <c r="N28" s="44"/>
      <c r="O28" s="44"/>
      <c r="P28" s="44"/>
      <c r="Q28" s="39"/>
      <c r="R28" s="39"/>
      <c r="S28" s="39"/>
      <c r="T28" s="39"/>
      <c r="U28" s="39"/>
      <c r="V28" s="39"/>
      <c r="W28" s="44" t="s">
        <v>37</v>
      </c>
      <c r="X28" s="44"/>
      <c r="Y28" s="44"/>
      <c r="Z28" s="44"/>
      <c r="AA28" s="44"/>
      <c r="AB28" s="44"/>
      <c r="AC28" s="44"/>
      <c r="AD28" s="44"/>
      <c r="AE28" s="44"/>
      <c r="AF28" s="39"/>
      <c r="AG28" s="39"/>
      <c r="AH28" s="39"/>
      <c r="AI28" s="39"/>
      <c r="AJ28" s="39"/>
      <c r="AK28" s="44" t="s">
        <v>38</v>
      </c>
      <c r="AL28" s="44"/>
      <c r="AM28" s="44"/>
      <c r="AN28" s="44"/>
      <c r="AO28" s="44"/>
      <c r="AP28" s="39"/>
      <c r="AQ28" s="39"/>
      <c r="AR28" s="40"/>
      <c r="BE28" s="32"/>
    </row>
    <row r="29" s="3" customFormat="1" ht="14.4" customHeight="1">
      <c r="A29" s="3"/>
      <c r="B29" s="45"/>
      <c r="C29" s="3"/>
      <c r="D29" s="33" t="s">
        <v>39</v>
      </c>
      <c r="E29" s="3"/>
      <c r="F29" s="33" t="s">
        <v>40</v>
      </c>
      <c r="G29" s="3"/>
      <c r="H29" s="3"/>
      <c r="I29" s="3"/>
      <c r="J29" s="3"/>
      <c r="K29" s="3"/>
      <c r="L29" s="46">
        <v>0.20999999999999999</v>
      </c>
      <c r="M29" s="3"/>
      <c r="N29" s="3"/>
      <c r="O29" s="3"/>
      <c r="P29" s="3"/>
      <c r="Q29" s="3"/>
      <c r="R29" s="3"/>
      <c r="S29" s="3"/>
      <c r="T29" s="3"/>
      <c r="U29" s="3"/>
      <c r="V29" s="3"/>
      <c r="W29" s="47">
        <f>ROUND(AZ54, 2)</f>
        <v>0</v>
      </c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47">
        <f>ROUND(AV54, 2)</f>
        <v>0</v>
      </c>
      <c r="AL29" s="3"/>
      <c r="AM29" s="3"/>
      <c r="AN29" s="3"/>
      <c r="AO29" s="3"/>
      <c r="AP29" s="3"/>
      <c r="AQ29" s="3"/>
      <c r="AR29" s="45"/>
      <c r="BE29" s="48"/>
    </row>
    <row r="30" s="3" customFormat="1" ht="14.4" customHeight="1">
      <c r="A30" s="3"/>
      <c r="B30" s="45"/>
      <c r="C30" s="3"/>
      <c r="D30" s="3"/>
      <c r="E30" s="3"/>
      <c r="F30" s="33" t="s">
        <v>41</v>
      </c>
      <c r="G30" s="3"/>
      <c r="H30" s="3"/>
      <c r="I30" s="3"/>
      <c r="J30" s="3"/>
      <c r="K30" s="3"/>
      <c r="L30" s="46">
        <v>0.12</v>
      </c>
      <c r="M30" s="3"/>
      <c r="N30" s="3"/>
      <c r="O30" s="3"/>
      <c r="P30" s="3"/>
      <c r="Q30" s="3"/>
      <c r="R30" s="3"/>
      <c r="S30" s="3"/>
      <c r="T30" s="3"/>
      <c r="U30" s="3"/>
      <c r="V30" s="3"/>
      <c r="W30" s="47">
        <f>ROUND(BA54, 2)</f>
        <v>0</v>
      </c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47">
        <f>ROUND(AW54, 2)</f>
        <v>0</v>
      </c>
      <c r="AL30" s="3"/>
      <c r="AM30" s="3"/>
      <c r="AN30" s="3"/>
      <c r="AO30" s="3"/>
      <c r="AP30" s="3"/>
      <c r="AQ30" s="3"/>
      <c r="AR30" s="45"/>
      <c r="BE30" s="48"/>
    </row>
    <row r="31" hidden="1" s="3" customFormat="1" ht="14.4" customHeight="1">
      <c r="A31" s="3"/>
      <c r="B31" s="45"/>
      <c r="C31" s="3"/>
      <c r="D31" s="3"/>
      <c r="E31" s="3"/>
      <c r="F31" s="33" t="s">
        <v>42</v>
      </c>
      <c r="G31" s="3"/>
      <c r="H31" s="3"/>
      <c r="I31" s="3"/>
      <c r="J31" s="3"/>
      <c r="K31" s="3"/>
      <c r="L31" s="46">
        <v>0.20999999999999999</v>
      </c>
      <c r="M31" s="3"/>
      <c r="N31" s="3"/>
      <c r="O31" s="3"/>
      <c r="P31" s="3"/>
      <c r="Q31" s="3"/>
      <c r="R31" s="3"/>
      <c r="S31" s="3"/>
      <c r="T31" s="3"/>
      <c r="U31" s="3"/>
      <c r="V31" s="3"/>
      <c r="W31" s="47">
        <f>ROUND(BB54, 2)</f>
        <v>0</v>
      </c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47">
        <v>0</v>
      </c>
      <c r="AL31" s="3"/>
      <c r="AM31" s="3"/>
      <c r="AN31" s="3"/>
      <c r="AO31" s="3"/>
      <c r="AP31" s="3"/>
      <c r="AQ31" s="3"/>
      <c r="AR31" s="45"/>
      <c r="BE31" s="48"/>
    </row>
    <row r="32" hidden="1" s="3" customFormat="1" ht="14.4" customHeight="1">
      <c r="A32" s="3"/>
      <c r="B32" s="45"/>
      <c r="C32" s="3"/>
      <c r="D32" s="3"/>
      <c r="E32" s="3"/>
      <c r="F32" s="33" t="s">
        <v>43</v>
      </c>
      <c r="G32" s="3"/>
      <c r="H32" s="3"/>
      <c r="I32" s="3"/>
      <c r="J32" s="3"/>
      <c r="K32" s="3"/>
      <c r="L32" s="46">
        <v>0.12</v>
      </c>
      <c r="M32" s="3"/>
      <c r="N32" s="3"/>
      <c r="O32" s="3"/>
      <c r="P32" s="3"/>
      <c r="Q32" s="3"/>
      <c r="R32" s="3"/>
      <c r="S32" s="3"/>
      <c r="T32" s="3"/>
      <c r="U32" s="3"/>
      <c r="V32" s="3"/>
      <c r="W32" s="47">
        <f>ROUND(BC54, 2)</f>
        <v>0</v>
      </c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47">
        <v>0</v>
      </c>
      <c r="AL32" s="3"/>
      <c r="AM32" s="3"/>
      <c r="AN32" s="3"/>
      <c r="AO32" s="3"/>
      <c r="AP32" s="3"/>
      <c r="AQ32" s="3"/>
      <c r="AR32" s="45"/>
      <c r="BE32" s="48"/>
    </row>
    <row r="33" hidden="1" s="3" customFormat="1" ht="14.4" customHeight="1">
      <c r="A33" s="3"/>
      <c r="B33" s="45"/>
      <c r="C33" s="3"/>
      <c r="D33" s="3"/>
      <c r="E33" s="3"/>
      <c r="F33" s="33" t="s">
        <v>44</v>
      </c>
      <c r="G33" s="3"/>
      <c r="H33" s="3"/>
      <c r="I33" s="3"/>
      <c r="J33" s="3"/>
      <c r="K33" s="3"/>
      <c r="L33" s="46">
        <v>0</v>
      </c>
      <c r="M33" s="3"/>
      <c r="N33" s="3"/>
      <c r="O33" s="3"/>
      <c r="P33" s="3"/>
      <c r="Q33" s="3"/>
      <c r="R33" s="3"/>
      <c r="S33" s="3"/>
      <c r="T33" s="3"/>
      <c r="U33" s="3"/>
      <c r="V33" s="3"/>
      <c r="W33" s="47">
        <f>ROUND(BD54, 2)</f>
        <v>0</v>
      </c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47">
        <v>0</v>
      </c>
      <c r="AL33" s="3"/>
      <c r="AM33" s="3"/>
      <c r="AN33" s="3"/>
      <c r="AO33" s="3"/>
      <c r="AP33" s="3"/>
      <c r="AQ33" s="3"/>
      <c r="AR33" s="45"/>
      <c r="BE33" s="3"/>
    </row>
    <row r="34" s="2" customFormat="1" ht="6.96" customHeight="1">
      <c r="A34" s="39"/>
      <c r="B34" s="40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39"/>
      <c r="AI34" s="39"/>
      <c r="AJ34" s="39"/>
      <c r="AK34" s="39"/>
      <c r="AL34" s="39"/>
      <c r="AM34" s="39"/>
      <c r="AN34" s="39"/>
      <c r="AO34" s="39"/>
      <c r="AP34" s="39"/>
      <c r="AQ34" s="39"/>
      <c r="AR34" s="40"/>
      <c r="BE34" s="39"/>
    </row>
    <row r="35" s="2" customFormat="1" ht="25.92" customHeight="1">
      <c r="A35" s="39"/>
      <c r="B35" s="40"/>
      <c r="C35" s="49"/>
      <c r="D35" s="50" t="s">
        <v>45</v>
      </c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1"/>
      <c r="Q35" s="51"/>
      <c r="R35" s="51"/>
      <c r="S35" s="51"/>
      <c r="T35" s="52" t="s">
        <v>46</v>
      </c>
      <c r="U35" s="51"/>
      <c r="V35" s="51"/>
      <c r="W35" s="51"/>
      <c r="X35" s="53" t="s">
        <v>47</v>
      </c>
      <c r="Y35" s="51"/>
      <c r="Z35" s="51"/>
      <c r="AA35" s="51"/>
      <c r="AB35" s="51"/>
      <c r="AC35" s="51"/>
      <c r="AD35" s="51"/>
      <c r="AE35" s="51"/>
      <c r="AF35" s="51"/>
      <c r="AG35" s="51"/>
      <c r="AH35" s="51"/>
      <c r="AI35" s="51"/>
      <c r="AJ35" s="51"/>
      <c r="AK35" s="54">
        <f>SUM(AK26:AK33)</f>
        <v>0</v>
      </c>
      <c r="AL35" s="51"/>
      <c r="AM35" s="51"/>
      <c r="AN35" s="51"/>
      <c r="AO35" s="55"/>
      <c r="AP35" s="49"/>
      <c r="AQ35" s="49"/>
      <c r="AR35" s="40"/>
      <c r="BE35" s="39"/>
    </row>
    <row r="36" s="2" customFormat="1" ht="6.96" customHeight="1">
      <c r="A36" s="39"/>
      <c r="B36" s="40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39"/>
      <c r="AJ36" s="39"/>
      <c r="AK36" s="39"/>
      <c r="AL36" s="39"/>
      <c r="AM36" s="39"/>
      <c r="AN36" s="39"/>
      <c r="AO36" s="39"/>
      <c r="AP36" s="39"/>
      <c r="AQ36" s="39"/>
      <c r="AR36" s="40"/>
      <c r="BE36" s="39"/>
    </row>
    <row r="37" s="2" customFormat="1" ht="6.96" customHeight="1">
      <c r="A37" s="39"/>
      <c r="B37" s="56"/>
      <c r="C37" s="57"/>
      <c r="D37" s="57"/>
      <c r="E37" s="57"/>
      <c r="F37" s="57"/>
      <c r="G37" s="57"/>
      <c r="H37" s="57"/>
      <c r="I37" s="57"/>
      <c r="J37" s="57"/>
      <c r="K37" s="57"/>
      <c r="L37" s="57"/>
      <c r="M37" s="57"/>
      <c r="N37" s="57"/>
      <c r="O37" s="57"/>
      <c r="P37" s="57"/>
      <c r="Q37" s="57"/>
      <c r="R37" s="57"/>
      <c r="S37" s="57"/>
      <c r="T37" s="57"/>
      <c r="U37" s="57"/>
      <c r="V37" s="57"/>
      <c r="W37" s="57"/>
      <c r="X37" s="57"/>
      <c r="Y37" s="57"/>
      <c r="Z37" s="57"/>
      <c r="AA37" s="57"/>
      <c r="AB37" s="57"/>
      <c r="AC37" s="57"/>
      <c r="AD37" s="57"/>
      <c r="AE37" s="57"/>
      <c r="AF37" s="57"/>
      <c r="AG37" s="57"/>
      <c r="AH37" s="57"/>
      <c r="AI37" s="57"/>
      <c r="AJ37" s="57"/>
      <c r="AK37" s="57"/>
      <c r="AL37" s="57"/>
      <c r="AM37" s="57"/>
      <c r="AN37" s="57"/>
      <c r="AO37" s="57"/>
      <c r="AP37" s="57"/>
      <c r="AQ37" s="57"/>
      <c r="AR37" s="40"/>
      <c r="BE37" s="39"/>
    </row>
    <row r="41" s="2" customFormat="1" ht="6.96" customHeight="1">
      <c r="A41" s="39"/>
      <c r="B41" s="58"/>
      <c r="C41" s="59"/>
      <c r="D41" s="59"/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59"/>
      <c r="U41" s="59"/>
      <c r="V41" s="59"/>
      <c r="W41" s="59"/>
      <c r="X41" s="59"/>
      <c r="Y41" s="59"/>
      <c r="Z41" s="59"/>
      <c r="AA41" s="59"/>
      <c r="AB41" s="59"/>
      <c r="AC41" s="59"/>
      <c r="AD41" s="59"/>
      <c r="AE41" s="59"/>
      <c r="AF41" s="59"/>
      <c r="AG41" s="59"/>
      <c r="AH41" s="59"/>
      <c r="AI41" s="59"/>
      <c r="AJ41" s="59"/>
      <c r="AK41" s="59"/>
      <c r="AL41" s="59"/>
      <c r="AM41" s="59"/>
      <c r="AN41" s="59"/>
      <c r="AO41" s="59"/>
      <c r="AP41" s="59"/>
      <c r="AQ41" s="59"/>
      <c r="AR41" s="40"/>
      <c r="BE41" s="39"/>
    </row>
    <row r="42" s="2" customFormat="1" ht="24.96" customHeight="1">
      <c r="A42" s="39"/>
      <c r="B42" s="40"/>
      <c r="C42" s="24" t="s">
        <v>48</v>
      </c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  <c r="AF42" s="39"/>
      <c r="AG42" s="39"/>
      <c r="AH42" s="39"/>
      <c r="AI42" s="39"/>
      <c r="AJ42" s="39"/>
      <c r="AK42" s="39"/>
      <c r="AL42" s="39"/>
      <c r="AM42" s="39"/>
      <c r="AN42" s="39"/>
      <c r="AO42" s="39"/>
      <c r="AP42" s="39"/>
      <c r="AQ42" s="39"/>
      <c r="AR42" s="40"/>
      <c r="BE42" s="39"/>
    </row>
    <row r="43" s="2" customFormat="1" ht="6.96" customHeight="1">
      <c r="A43" s="39"/>
      <c r="B43" s="40"/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  <c r="AE43" s="39"/>
      <c r="AF43" s="39"/>
      <c r="AG43" s="39"/>
      <c r="AH43" s="39"/>
      <c r="AI43" s="39"/>
      <c r="AJ43" s="39"/>
      <c r="AK43" s="39"/>
      <c r="AL43" s="39"/>
      <c r="AM43" s="39"/>
      <c r="AN43" s="39"/>
      <c r="AO43" s="39"/>
      <c r="AP43" s="39"/>
      <c r="AQ43" s="39"/>
      <c r="AR43" s="40"/>
      <c r="BE43" s="39"/>
    </row>
    <row r="44" s="4" customFormat="1" ht="12" customHeight="1">
      <c r="A44" s="4"/>
      <c r="B44" s="60"/>
      <c r="C44" s="33" t="s">
        <v>14</v>
      </c>
      <c r="D44" s="4"/>
      <c r="E44" s="4"/>
      <c r="F44" s="4"/>
      <c r="G44" s="4"/>
      <c r="H44" s="4"/>
      <c r="I44" s="4"/>
      <c r="J44" s="4"/>
      <c r="K44" s="4"/>
      <c r="L44" s="4" t="str">
        <f>K5</f>
        <v>roz89</v>
      </c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60"/>
      <c r="BE44" s="4"/>
    </row>
    <row r="45" s="5" customFormat="1" ht="36.96" customHeight="1">
      <c r="A45" s="5"/>
      <c r="B45" s="61"/>
      <c r="C45" s="62" t="s">
        <v>17</v>
      </c>
      <c r="D45" s="5"/>
      <c r="E45" s="5"/>
      <c r="F45" s="5"/>
      <c r="G45" s="5"/>
      <c r="H45" s="5"/>
      <c r="I45" s="5"/>
      <c r="J45" s="5"/>
      <c r="K45" s="5"/>
      <c r="L45" s="63" t="str">
        <f>K6</f>
        <v>Výměna oken a dveří ve Speciálně pedagogickém centru při ZŠ Sekaninova, p.o.</v>
      </c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61"/>
      <c r="BE45" s="5"/>
    </row>
    <row r="46" s="2" customFormat="1" ht="6.96" customHeight="1">
      <c r="A46" s="39"/>
      <c r="B46" s="40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  <c r="AF46" s="39"/>
      <c r="AG46" s="39"/>
      <c r="AH46" s="39"/>
      <c r="AI46" s="39"/>
      <c r="AJ46" s="39"/>
      <c r="AK46" s="39"/>
      <c r="AL46" s="39"/>
      <c r="AM46" s="39"/>
      <c r="AN46" s="39"/>
      <c r="AO46" s="39"/>
      <c r="AP46" s="39"/>
      <c r="AQ46" s="39"/>
      <c r="AR46" s="40"/>
      <c r="BE46" s="39"/>
    </row>
    <row r="47" s="2" customFormat="1" ht="12" customHeight="1">
      <c r="A47" s="39"/>
      <c r="B47" s="40"/>
      <c r="C47" s="33" t="s">
        <v>21</v>
      </c>
      <c r="D47" s="39"/>
      <c r="E47" s="39"/>
      <c r="F47" s="39"/>
      <c r="G47" s="39"/>
      <c r="H47" s="39"/>
      <c r="I47" s="39"/>
      <c r="J47" s="39"/>
      <c r="K47" s="39"/>
      <c r="L47" s="64" t="str">
        <f>IF(K8="","",K8)</f>
        <v xml:space="preserve"> </v>
      </c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  <c r="AF47" s="39"/>
      <c r="AG47" s="39"/>
      <c r="AH47" s="39"/>
      <c r="AI47" s="33" t="s">
        <v>23</v>
      </c>
      <c r="AJ47" s="39"/>
      <c r="AK47" s="39"/>
      <c r="AL47" s="39"/>
      <c r="AM47" s="65" t="str">
        <f>IF(AN8= "","",AN8)</f>
        <v>25. 8. 2025</v>
      </c>
      <c r="AN47" s="65"/>
      <c r="AO47" s="39"/>
      <c r="AP47" s="39"/>
      <c r="AQ47" s="39"/>
      <c r="AR47" s="40"/>
      <c r="BE47" s="39"/>
    </row>
    <row r="48" s="2" customFormat="1" ht="6.96" customHeight="1">
      <c r="A48" s="39"/>
      <c r="B48" s="40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  <c r="AF48" s="39"/>
      <c r="AG48" s="39"/>
      <c r="AH48" s="39"/>
      <c r="AI48" s="39"/>
      <c r="AJ48" s="39"/>
      <c r="AK48" s="39"/>
      <c r="AL48" s="39"/>
      <c r="AM48" s="39"/>
      <c r="AN48" s="39"/>
      <c r="AO48" s="39"/>
      <c r="AP48" s="39"/>
      <c r="AQ48" s="39"/>
      <c r="AR48" s="40"/>
      <c r="BE48" s="39"/>
    </row>
    <row r="49" s="2" customFormat="1" ht="15.15" customHeight="1">
      <c r="A49" s="39"/>
      <c r="B49" s="40"/>
      <c r="C49" s="33" t="s">
        <v>25</v>
      </c>
      <c r="D49" s="39"/>
      <c r="E49" s="39"/>
      <c r="F49" s="39"/>
      <c r="G49" s="39"/>
      <c r="H49" s="39"/>
      <c r="I49" s="39"/>
      <c r="J49" s="39"/>
      <c r="K49" s="39"/>
      <c r="L49" s="4" t="str">
        <f>IF(E11= "","",E11)</f>
        <v xml:space="preserve"> </v>
      </c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  <c r="AF49" s="39"/>
      <c r="AG49" s="39"/>
      <c r="AH49" s="39"/>
      <c r="AI49" s="33" t="s">
        <v>30</v>
      </c>
      <c r="AJ49" s="39"/>
      <c r="AK49" s="39"/>
      <c r="AL49" s="39"/>
      <c r="AM49" s="66" t="str">
        <f>IF(E17="","",E17)</f>
        <v xml:space="preserve"> </v>
      </c>
      <c r="AN49" s="4"/>
      <c r="AO49" s="4"/>
      <c r="AP49" s="4"/>
      <c r="AQ49" s="39"/>
      <c r="AR49" s="40"/>
      <c r="AS49" s="67" t="s">
        <v>49</v>
      </c>
      <c r="AT49" s="68"/>
      <c r="AU49" s="69"/>
      <c r="AV49" s="69"/>
      <c r="AW49" s="69"/>
      <c r="AX49" s="69"/>
      <c r="AY49" s="69"/>
      <c r="AZ49" s="69"/>
      <c r="BA49" s="69"/>
      <c r="BB49" s="69"/>
      <c r="BC49" s="69"/>
      <c r="BD49" s="70"/>
      <c r="BE49" s="39"/>
    </row>
    <row r="50" s="2" customFormat="1" ht="15.15" customHeight="1">
      <c r="A50" s="39"/>
      <c r="B50" s="40"/>
      <c r="C50" s="33" t="s">
        <v>28</v>
      </c>
      <c r="D50" s="39"/>
      <c r="E50" s="39"/>
      <c r="F50" s="39"/>
      <c r="G50" s="39"/>
      <c r="H50" s="39"/>
      <c r="I50" s="39"/>
      <c r="J50" s="39"/>
      <c r="K50" s="39"/>
      <c r="L50" s="4" t="str">
        <f>IF(E14= "Vyplň údaj","",E14)</f>
        <v/>
      </c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  <c r="AF50" s="39"/>
      <c r="AG50" s="39"/>
      <c r="AH50" s="39"/>
      <c r="AI50" s="33" t="s">
        <v>32</v>
      </c>
      <c r="AJ50" s="39"/>
      <c r="AK50" s="39"/>
      <c r="AL50" s="39"/>
      <c r="AM50" s="66" t="str">
        <f>IF(E20="","",E20)</f>
        <v xml:space="preserve"> </v>
      </c>
      <c r="AN50" s="4"/>
      <c r="AO50" s="4"/>
      <c r="AP50" s="4"/>
      <c r="AQ50" s="39"/>
      <c r="AR50" s="40"/>
      <c r="AS50" s="71"/>
      <c r="AT50" s="72"/>
      <c r="AU50" s="73"/>
      <c r="AV50" s="73"/>
      <c r="AW50" s="73"/>
      <c r="AX50" s="73"/>
      <c r="AY50" s="73"/>
      <c r="AZ50" s="73"/>
      <c r="BA50" s="73"/>
      <c r="BB50" s="73"/>
      <c r="BC50" s="73"/>
      <c r="BD50" s="74"/>
      <c r="BE50" s="39"/>
    </row>
    <row r="51" s="2" customFormat="1" ht="10.8" customHeight="1">
      <c r="A51" s="39"/>
      <c r="B51" s="40"/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  <c r="AF51" s="39"/>
      <c r="AG51" s="39"/>
      <c r="AH51" s="39"/>
      <c r="AI51" s="39"/>
      <c r="AJ51" s="39"/>
      <c r="AK51" s="39"/>
      <c r="AL51" s="39"/>
      <c r="AM51" s="39"/>
      <c r="AN51" s="39"/>
      <c r="AO51" s="39"/>
      <c r="AP51" s="39"/>
      <c r="AQ51" s="39"/>
      <c r="AR51" s="40"/>
      <c r="AS51" s="71"/>
      <c r="AT51" s="72"/>
      <c r="AU51" s="73"/>
      <c r="AV51" s="73"/>
      <c r="AW51" s="73"/>
      <c r="AX51" s="73"/>
      <c r="AY51" s="73"/>
      <c r="AZ51" s="73"/>
      <c r="BA51" s="73"/>
      <c r="BB51" s="73"/>
      <c r="BC51" s="73"/>
      <c r="BD51" s="74"/>
      <c r="BE51" s="39"/>
    </row>
    <row r="52" s="2" customFormat="1" ht="29.28" customHeight="1">
      <c r="A52" s="39"/>
      <c r="B52" s="40"/>
      <c r="C52" s="75" t="s">
        <v>50</v>
      </c>
      <c r="D52" s="76"/>
      <c r="E52" s="76"/>
      <c r="F52" s="76"/>
      <c r="G52" s="76"/>
      <c r="H52" s="77"/>
      <c r="I52" s="78" t="s">
        <v>51</v>
      </c>
      <c r="J52" s="76"/>
      <c r="K52" s="76"/>
      <c r="L52" s="76"/>
      <c r="M52" s="76"/>
      <c r="N52" s="76"/>
      <c r="O52" s="76"/>
      <c r="P52" s="76"/>
      <c r="Q52" s="76"/>
      <c r="R52" s="76"/>
      <c r="S52" s="76"/>
      <c r="T52" s="76"/>
      <c r="U52" s="76"/>
      <c r="V52" s="76"/>
      <c r="W52" s="76"/>
      <c r="X52" s="76"/>
      <c r="Y52" s="76"/>
      <c r="Z52" s="76"/>
      <c r="AA52" s="76"/>
      <c r="AB52" s="76"/>
      <c r="AC52" s="76"/>
      <c r="AD52" s="76"/>
      <c r="AE52" s="76"/>
      <c r="AF52" s="76"/>
      <c r="AG52" s="79" t="s">
        <v>52</v>
      </c>
      <c r="AH52" s="76"/>
      <c r="AI52" s="76"/>
      <c r="AJ52" s="76"/>
      <c r="AK52" s="76"/>
      <c r="AL52" s="76"/>
      <c r="AM52" s="76"/>
      <c r="AN52" s="78" t="s">
        <v>53</v>
      </c>
      <c r="AO52" s="76"/>
      <c r="AP52" s="76"/>
      <c r="AQ52" s="80" t="s">
        <v>54</v>
      </c>
      <c r="AR52" s="40"/>
      <c r="AS52" s="81" t="s">
        <v>55</v>
      </c>
      <c r="AT52" s="82" t="s">
        <v>56</v>
      </c>
      <c r="AU52" s="82" t="s">
        <v>57</v>
      </c>
      <c r="AV52" s="82" t="s">
        <v>58</v>
      </c>
      <c r="AW52" s="82" t="s">
        <v>59</v>
      </c>
      <c r="AX52" s="82" t="s">
        <v>60</v>
      </c>
      <c r="AY52" s="82" t="s">
        <v>61</v>
      </c>
      <c r="AZ52" s="82" t="s">
        <v>62</v>
      </c>
      <c r="BA52" s="82" t="s">
        <v>63</v>
      </c>
      <c r="BB52" s="82" t="s">
        <v>64</v>
      </c>
      <c r="BC52" s="82" t="s">
        <v>65</v>
      </c>
      <c r="BD52" s="83" t="s">
        <v>66</v>
      </c>
      <c r="BE52" s="39"/>
    </row>
    <row r="53" s="2" customFormat="1" ht="10.8" customHeight="1">
      <c r="A53" s="39"/>
      <c r="B53" s="40"/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  <c r="AF53" s="39"/>
      <c r="AG53" s="39"/>
      <c r="AH53" s="39"/>
      <c r="AI53" s="39"/>
      <c r="AJ53" s="39"/>
      <c r="AK53" s="39"/>
      <c r="AL53" s="39"/>
      <c r="AM53" s="39"/>
      <c r="AN53" s="39"/>
      <c r="AO53" s="39"/>
      <c r="AP53" s="39"/>
      <c r="AQ53" s="39"/>
      <c r="AR53" s="40"/>
      <c r="AS53" s="84"/>
      <c r="AT53" s="85"/>
      <c r="AU53" s="85"/>
      <c r="AV53" s="85"/>
      <c r="AW53" s="85"/>
      <c r="AX53" s="85"/>
      <c r="AY53" s="85"/>
      <c r="AZ53" s="85"/>
      <c r="BA53" s="85"/>
      <c r="BB53" s="85"/>
      <c r="BC53" s="85"/>
      <c r="BD53" s="86"/>
      <c r="BE53" s="39"/>
    </row>
    <row r="54" s="6" customFormat="1" ht="32.4" customHeight="1">
      <c r="A54" s="6"/>
      <c r="B54" s="87"/>
      <c r="C54" s="88" t="s">
        <v>67</v>
      </c>
      <c r="D54" s="89"/>
      <c r="E54" s="89"/>
      <c r="F54" s="89"/>
      <c r="G54" s="89"/>
      <c r="H54" s="89"/>
      <c r="I54" s="89"/>
      <c r="J54" s="89"/>
      <c r="K54" s="89"/>
      <c r="L54" s="89"/>
      <c r="M54" s="89"/>
      <c r="N54" s="89"/>
      <c r="O54" s="89"/>
      <c r="P54" s="89"/>
      <c r="Q54" s="89"/>
      <c r="R54" s="89"/>
      <c r="S54" s="89"/>
      <c r="T54" s="89"/>
      <c r="U54" s="89"/>
      <c r="V54" s="89"/>
      <c r="W54" s="89"/>
      <c r="X54" s="89"/>
      <c r="Y54" s="89"/>
      <c r="Z54" s="89"/>
      <c r="AA54" s="89"/>
      <c r="AB54" s="89"/>
      <c r="AC54" s="89"/>
      <c r="AD54" s="89"/>
      <c r="AE54" s="89"/>
      <c r="AF54" s="89"/>
      <c r="AG54" s="90">
        <f>ROUND(AG55,2)</f>
        <v>0</v>
      </c>
      <c r="AH54" s="90"/>
      <c r="AI54" s="90"/>
      <c r="AJ54" s="90"/>
      <c r="AK54" s="90"/>
      <c r="AL54" s="90"/>
      <c r="AM54" s="90"/>
      <c r="AN54" s="91">
        <f>SUM(AG54,AT54)</f>
        <v>0</v>
      </c>
      <c r="AO54" s="91"/>
      <c r="AP54" s="91"/>
      <c r="AQ54" s="92" t="s">
        <v>3</v>
      </c>
      <c r="AR54" s="87"/>
      <c r="AS54" s="93">
        <f>ROUND(AS55,2)</f>
        <v>0</v>
      </c>
      <c r="AT54" s="94">
        <f>ROUND(SUM(AV54:AW54),2)</f>
        <v>0</v>
      </c>
      <c r="AU54" s="95">
        <f>ROUND(AU55,5)</f>
        <v>0</v>
      </c>
      <c r="AV54" s="94">
        <f>ROUND(AZ54*L29,2)</f>
        <v>0</v>
      </c>
      <c r="AW54" s="94">
        <f>ROUND(BA54*L30,2)</f>
        <v>0</v>
      </c>
      <c r="AX54" s="94">
        <f>ROUND(BB54*L29,2)</f>
        <v>0</v>
      </c>
      <c r="AY54" s="94">
        <f>ROUND(BC54*L30,2)</f>
        <v>0</v>
      </c>
      <c r="AZ54" s="94">
        <f>ROUND(AZ55,2)</f>
        <v>0</v>
      </c>
      <c r="BA54" s="94">
        <f>ROUND(BA55,2)</f>
        <v>0</v>
      </c>
      <c r="BB54" s="94">
        <f>ROUND(BB55,2)</f>
        <v>0</v>
      </c>
      <c r="BC54" s="94">
        <f>ROUND(BC55,2)</f>
        <v>0</v>
      </c>
      <c r="BD54" s="96">
        <f>ROUND(BD55,2)</f>
        <v>0</v>
      </c>
      <c r="BE54" s="6"/>
      <c r="BS54" s="97" t="s">
        <v>68</v>
      </c>
      <c r="BT54" s="97" t="s">
        <v>69</v>
      </c>
      <c r="BV54" s="97" t="s">
        <v>70</v>
      </c>
      <c r="BW54" s="97" t="s">
        <v>5</v>
      </c>
      <c r="BX54" s="97" t="s">
        <v>71</v>
      </c>
      <c r="CL54" s="97" t="s">
        <v>3</v>
      </c>
    </row>
    <row r="55" s="7" customFormat="1" ht="37.5" customHeight="1">
      <c r="A55" s="98" t="s">
        <v>72</v>
      </c>
      <c r="B55" s="99"/>
      <c r="C55" s="100"/>
      <c r="D55" s="101" t="s">
        <v>15</v>
      </c>
      <c r="E55" s="101"/>
      <c r="F55" s="101"/>
      <c r="G55" s="101"/>
      <c r="H55" s="101"/>
      <c r="I55" s="102"/>
      <c r="J55" s="101" t="s">
        <v>18</v>
      </c>
      <c r="K55" s="101"/>
      <c r="L55" s="101"/>
      <c r="M55" s="101"/>
      <c r="N55" s="101"/>
      <c r="O55" s="101"/>
      <c r="P55" s="101"/>
      <c r="Q55" s="101"/>
      <c r="R55" s="101"/>
      <c r="S55" s="101"/>
      <c r="T55" s="101"/>
      <c r="U55" s="101"/>
      <c r="V55" s="101"/>
      <c r="W55" s="101"/>
      <c r="X55" s="101"/>
      <c r="Y55" s="101"/>
      <c r="Z55" s="101"/>
      <c r="AA55" s="101"/>
      <c r="AB55" s="101"/>
      <c r="AC55" s="101"/>
      <c r="AD55" s="101"/>
      <c r="AE55" s="101"/>
      <c r="AF55" s="101"/>
      <c r="AG55" s="103">
        <f>'roz89 - Výměna oken a dve...'!J28</f>
        <v>0</v>
      </c>
      <c r="AH55" s="102"/>
      <c r="AI55" s="102"/>
      <c r="AJ55" s="102"/>
      <c r="AK55" s="102"/>
      <c r="AL55" s="102"/>
      <c r="AM55" s="102"/>
      <c r="AN55" s="103">
        <f>SUM(AG55,AT55)</f>
        <v>0</v>
      </c>
      <c r="AO55" s="102"/>
      <c r="AP55" s="102"/>
      <c r="AQ55" s="104" t="s">
        <v>73</v>
      </c>
      <c r="AR55" s="99"/>
      <c r="AS55" s="105">
        <v>0</v>
      </c>
      <c r="AT55" s="106">
        <f>ROUND(SUM(AV55:AW55),2)</f>
        <v>0</v>
      </c>
      <c r="AU55" s="107">
        <f>'roz89 - Výměna oken a dve...'!P94</f>
        <v>0</v>
      </c>
      <c r="AV55" s="106">
        <f>'roz89 - Výměna oken a dve...'!J31</f>
        <v>0</v>
      </c>
      <c r="AW55" s="106">
        <f>'roz89 - Výměna oken a dve...'!J32</f>
        <v>0</v>
      </c>
      <c r="AX55" s="106">
        <f>'roz89 - Výměna oken a dve...'!J33</f>
        <v>0</v>
      </c>
      <c r="AY55" s="106">
        <f>'roz89 - Výměna oken a dve...'!J34</f>
        <v>0</v>
      </c>
      <c r="AZ55" s="106">
        <f>'roz89 - Výměna oken a dve...'!F31</f>
        <v>0</v>
      </c>
      <c r="BA55" s="106">
        <f>'roz89 - Výměna oken a dve...'!F32</f>
        <v>0</v>
      </c>
      <c r="BB55" s="106">
        <f>'roz89 - Výměna oken a dve...'!F33</f>
        <v>0</v>
      </c>
      <c r="BC55" s="106">
        <f>'roz89 - Výměna oken a dve...'!F34</f>
        <v>0</v>
      </c>
      <c r="BD55" s="108">
        <f>'roz89 - Výměna oken a dve...'!F35</f>
        <v>0</v>
      </c>
      <c r="BE55" s="7"/>
      <c r="BT55" s="109" t="s">
        <v>74</v>
      </c>
      <c r="BU55" s="109" t="s">
        <v>75</v>
      </c>
      <c r="BV55" s="109" t="s">
        <v>70</v>
      </c>
      <c r="BW55" s="109" t="s">
        <v>5</v>
      </c>
      <c r="BX55" s="109" t="s">
        <v>71</v>
      </c>
      <c r="CL55" s="109" t="s">
        <v>3</v>
      </c>
    </row>
    <row r="56" s="2" customFormat="1" ht="30" customHeight="1">
      <c r="A56" s="39"/>
      <c r="B56" s="40"/>
      <c r="C56" s="39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39"/>
      <c r="P56" s="39"/>
      <c r="Q56" s="39"/>
      <c r="R56" s="39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  <c r="AF56" s="39"/>
      <c r="AG56" s="39"/>
      <c r="AH56" s="39"/>
      <c r="AI56" s="39"/>
      <c r="AJ56" s="39"/>
      <c r="AK56" s="39"/>
      <c r="AL56" s="39"/>
      <c r="AM56" s="39"/>
      <c r="AN56" s="39"/>
      <c r="AO56" s="39"/>
      <c r="AP56" s="39"/>
      <c r="AQ56" s="39"/>
      <c r="AR56" s="40"/>
      <c r="AS56" s="39"/>
      <c r="AT56" s="39"/>
      <c r="AU56" s="39"/>
      <c r="AV56" s="39"/>
      <c r="AW56" s="39"/>
      <c r="AX56" s="39"/>
      <c r="AY56" s="39"/>
      <c r="AZ56" s="39"/>
      <c r="BA56" s="39"/>
      <c r="BB56" s="39"/>
      <c r="BC56" s="39"/>
      <c r="BD56" s="39"/>
      <c r="BE56" s="39"/>
    </row>
    <row r="57" s="2" customFormat="1" ht="6.96" customHeight="1">
      <c r="A57" s="39"/>
      <c r="B57" s="56"/>
      <c r="C57" s="57"/>
      <c r="D57" s="57"/>
      <c r="E57" s="57"/>
      <c r="F57" s="57"/>
      <c r="G57" s="57"/>
      <c r="H57" s="57"/>
      <c r="I57" s="57"/>
      <c r="J57" s="57"/>
      <c r="K57" s="57"/>
      <c r="L57" s="57"/>
      <c r="M57" s="57"/>
      <c r="N57" s="57"/>
      <c r="O57" s="57"/>
      <c r="P57" s="57"/>
      <c r="Q57" s="57"/>
      <c r="R57" s="57"/>
      <c r="S57" s="57"/>
      <c r="T57" s="57"/>
      <c r="U57" s="57"/>
      <c r="V57" s="57"/>
      <c r="W57" s="57"/>
      <c r="X57" s="57"/>
      <c r="Y57" s="57"/>
      <c r="Z57" s="57"/>
      <c r="AA57" s="57"/>
      <c r="AB57" s="57"/>
      <c r="AC57" s="57"/>
      <c r="AD57" s="57"/>
      <c r="AE57" s="57"/>
      <c r="AF57" s="57"/>
      <c r="AG57" s="57"/>
      <c r="AH57" s="57"/>
      <c r="AI57" s="57"/>
      <c r="AJ57" s="57"/>
      <c r="AK57" s="57"/>
      <c r="AL57" s="57"/>
      <c r="AM57" s="57"/>
      <c r="AN57" s="57"/>
      <c r="AO57" s="57"/>
      <c r="AP57" s="57"/>
      <c r="AQ57" s="57"/>
      <c r="AR57" s="40"/>
      <c r="AS57" s="39"/>
      <c r="AT57" s="39"/>
      <c r="AU57" s="39"/>
      <c r="AV57" s="39"/>
      <c r="AW57" s="39"/>
      <c r="AX57" s="39"/>
      <c r="AY57" s="39"/>
      <c r="AZ57" s="39"/>
      <c r="BA57" s="39"/>
      <c r="BB57" s="39"/>
      <c r="BC57" s="39"/>
      <c r="BD57" s="39"/>
      <c r="BE57" s="39"/>
    </row>
  </sheetData>
  <mergeCells count="42">
    <mergeCell ref="BE5:BE32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AK31:AO31"/>
    <mergeCell ref="L31:P31"/>
    <mergeCell ref="W32:AE32"/>
    <mergeCell ref="AK32:AO32"/>
    <mergeCell ref="L32:P32"/>
    <mergeCell ref="W33:AE33"/>
    <mergeCell ref="AK33:AO33"/>
    <mergeCell ref="L33:P33"/>
    <mergeCell ref="X35:AB35"/>
    <mergeCell ref="AK35:AO35"/>
    <mergeCell ref="L45:AO45"/>
    <mergeCell ref="AM47:AN47"/>
    <mergeCell ref="AM49:AP49"/>
    <mergeCell ref="AS49:AT51"/>
    <mergeCell ref="AM50:AP50"/>
    <mergeCell ref="C52:G52"/>
    <mergeCell ref="I52:AF52"/>
    <mergeCell ref="AG52:AM52"/>
    <mergeCell ref="AN52:AP52"/>
    <mergeCell ref="AN55:AP55"/>
    <mergeCell ref="AG55:AM55"/>
    <mergeCell ref="D55:H55"/>
    <mergeCell ref="J55:AF55"/>
    <mergeCell ref="AG54:AM54"/>
    <mergeCell ref="AN54:AP54"/>
    <mergeCell ref="AR2:BE2"/>
  </mergeCells>
  <hyperlinks>
    <hyperlink ref="A55" location="'roz89 - Výměna oken a dve...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9" t="s">
        <v>6</v>
      </c>
      <c r="M2" s="1"/>
      <c r="N2" s="1"/>
      <c r="O2" s="1"/>
      <c r="P2" s="1"/>
      <c r="Q2" s="1"/>
      <c r="R2" s="1"/>
      <c r="S2" s="1"/>
      <c r="T2" s="1"/>
      <c r="U2" s="1"/>
      <c r="V2" s="1"/>
      <c r="AT2" s="20" t="s">
        <v>5</v>
      </c>
      <c r="AZ2" s="110" t="s">
        <v>76</v>
      </c>
      <c r="BA2" s="110" t="s">
        <v>77</v>
      </c>
      <c r="BB2" s="110" t="s">
        <v>78</v>
      </c>
      <c r="BC2" s="110" t="s">
        <v>79</v>
      </c>
      <c r="BD2" s="110" t="s">
        <v>80</v>
      </c>
    </row>
    <row r="3" s="1" customFormat="1" ht="6.96" customHeight="1">
      <c r="B3" s="21"/>
      <c r="C3" s="22"/>
      <c r="D3" s="22"/>
      <c r="E3" s="22"/>
      <c r="F3" s="22"/>
      <c r="G3" s="22"/>
      <c r="H3" s="22"/>
      <c r="I3" s="22"/>
      <c r="J3" s="22"/>
      <c r="K3" s="22"/>
      <c r="L3" s="23"/>
      <c r="AT3" s="20" t="s">
        <v>81</v>
      </c>
      <c r="AZ3" s="110" t="s">
        <v>82</v>
      </c>
      <c r="BA3" s="110" t="s">
        <v>83</v>
      </c>
      <c r="BB3" s="110" t="s">
        <v>84</v>
      </c>
      <c r="BC3" s="110" t="s">
        <v>85</v>
      </c>
      <c r="BD3" s="110" t="s">
        <v>80</v>
      </c>
    </row>
    <row r="4" s="1" customFormat="1" ht="24.96" customHeight="1">
      <c r="B4" s="23"/>
      <c r="D4" s="24" t="s">
        <v>86</v>
      </c>
      <c r="L4" s="23"/>
      <c r="M4" s="111" t="s">
        <v>11</v>
      </c>
      <c r="AT4" s="20" t="s">
        <v>4</v>
      </c>
      <c r="AZ4" s="110" t="s">
        <v>87</v>
      </c>
      <c r="BA4" s="110" t="s">
        <v>88</v>
      </c>
      <c r="BB4" s="110" t="s">
        <v>84</v>
      </c>
      <c r="BC4" s="110" t="s">
        <v>89</v>
      </c>
      <c r="BD4" s="110" t="s">
        <v>80</v>
      </c>
    </row>
    <row r="5" s="1" customFormat="1" ht="6.96" customHeight="1">
      <c r="B5" s="23"/>
      <c r="L5" s="23"/>
      <c r="AZ5" s="110" t="s">
        <v>90</v>
      </c>
      <c r="BA5" s="110" t="s">
        <v>91</v>
      </c>
      <c r="BB5" s="110" t="s">
        <v>78</v>
      </c>
      <c r="BC5" s="110" t="s">
        <v>92</v>
      </c>
      <c r="BD5" s="110" t="s">
        <v>80</v>
      </c>
    </row>
    <row r="6" s="2" customFormat="1" ht="12" customHeight="1">
      <c r="A6" s="39"/>
      <c r="B6" s="40"/>
      <c r="C6" s="39"/>
      <c r="D6" s="33" t="s">
        <v>17</v>
      </c>
      <c r="E6" s="39"/>
      <c r="F6" s="39"/>
      <c r="G6" s="39"/>
      <c r="H6" s="39"/>
      <c r="I6" s="39"/>
      <c r="J6" s="39"/>
      <c r="K6" s="39"/>
      <c r="L6" s="112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Z6" s="110" t="s">
        <v>93</v>
      </c>
      <c r="BA6" s="110" t="s">
        <v>94</v>
      </c>
      <c r="BB6" s="110" t="s">
        <v>84</v>
      </c>
      <c r="BC6" s="110" t="s">
        <v>95</v>
      </c>
      <c r="BD6" s="110" t="s">
        <v>80</v>
      </c>
    </row>
    <row r="7" s="2" customFormat="1" ht="30" customHeight="1">
      <c r="A7" s="39"/>
      <c r="B7" s="40"/>
      <c r="C7" s="39"/>
      <c r="D7" s="39"/>
      <c r="E7" s="63" t="s">
        <v>18</v>
      </c>
      <c r="F7" s="39"/>
      <c r="G7" s="39"/>
      <c r="H7" s="39"/>
      <c r="I7" s="39"/>
      <c r="J7" s="39"/>
      <c r="K7" s="39"/>
      <c r="L7" s="112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Z7" s="110" t="s">
        <v>96</v>
      </c>
      <c r="BA7" s="110" t="s">
        <v>97</v>
      </c>
      <c r="BB7" s="110" t="s">
        <v>78</v>
      </c>
      <c r="BC7" s="110" t="s">
        <v>98</v>
      </c>
      <c r="BD7" s="110" t="s">
        <v>80</v>
      </c>
    </row>
    <row r="8" s="2" customFormat="1">
      <c r="A8" s="39"/>
      <c r="B8" s="40"/>
      <c r="C8" s="39"/>
      <c r="D8" s="39"/>
      <c r="E8" s="39"/>
      <c r="F8" s="39"/>
      <c r="G8" s="39"/>
      <c r="H8" s="39"/>
      <c r="I8" s="39"/>
      <c r="J8" s="39"/>
      <c r="K8" s="39"/>
      <c r="L8" s="112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Z8" s="110" t="s">
        <v>99</v>
      </c>
      <c r="BA8" s="110" t="s">
        <v>100</v>
      </c>
      <c r="BB8" s="110" t="s">
        <v>84</v>
      </c>
      <c r="BC8" s="110" t="s">
        <v>101</v>
      </c>
      <c r="BD8" s="110" t="s">
        <v>80</v>
      </c>
    </row>
    <row r="9" s="2" customFormat="1" ht="12" customHeight="1">
      <c r="A9" s="39"/>
      <c r="B9" s="40"/>
      <c r="C9" s="39"/>
      <c r="D9" s="33" t="s">
        <v>19</v>
      </c>
      <c r="E9" s="39"/>
      <c r="F9" s="28" t="s">
        <v>3</v>
      </c>
      <c r="G9" s="39"/>
      <c r="H9" s="39"/>
      <c r="I9" s="33" t="s">
        <v>20</v>
      </c>
      <c r="J9" s="28" t="s">
        <v>3</v>
      </c>
      <c r="K9" s="39"/>
      <c r="L9" s="112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Z9" s="110" t="s">
        <v>102</v>
      </c>
      <c r="BA9" s="110" t="s">
        <v>103</v>
      </c>
      <c r="BB9" s="110" t="s">
        <v>84</v>
      </c>
      <c r="BC9" s="110" t="s">
        <v>104</v>
      </c>
      <c r="BD9" s="110" t="s">
        <v>80</v>
      </c>
    </row>
    <row r="10" s="2" customFormat="1" ht="12" customHeight="1">
      <c r="A10" s="39"/>
      <c r="B10" s="40"/>
      <c r="C10" s="39"/>
      <c r="D10" s="33" t="s">
        <v>21</v>
      </c>
      <c r="E10" s="39"/>
      <c r="F10" s="28" t="s">
        <v>22</v>
      </c>
      <c r="G10" s="39"/>
      <c r="H10" s="39"/>
      <c r="I10" s="33" t="s">
        <v>23</v>
      </c>
      <c r="J10" s="65" t="str">
        <f>'Rekapitulace stavby'!AN8</f>
        <v>25. 8. 2025</v>
      </c>
      <c r="K10" s="39"/>
      <c r="L10" s="112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Z10" s="110" t="s">
        <v>105</v>
      </c>
      <c r="BA10" s="110" t="s">
        <v>106</v>
      </c>
      <c r="BB10" s="110" t="s">
        <v>84</v>
      </c>
      <c r="BC10" s="110" t="s">
        <v>101</v>
      </c>
      <c r="BD10" s="110" t="s">
        <v>80</v>
      </c>
    </row>
    <row r="11" s="2" customFormat="1" ht="10.8" customHeight="1">
      <c r="A11" s="39"/>
      <c r="B11" s="40"/>
      <c r="C11" s="39"/>
      <c r="D11" s="39"/>
      <c r="E11" s="39"/>
      <c r="F11" s="39"/>
      <c r="G11" s="39"/>
      <c r="H11" s="39"/>
      <c r="I11" s="39"/>
      <c r="J11" s="39"/>
      <c r="K11" s="39"/>
      <c r="L11" s="112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</row>
    <row r="12" s="2" customFormat="1" ht="12" customHeight="1">
      <c r="A12" s="39"/>
      <c r="B12" s="40"/>
      <c r="C12" s="39"/>
      <c r="D12" s="33" t="s">
        <v>25</v>
      </c>
      <c r="E12" s="39"/>
      <c r="F12" s="39"/>
      <c r="G12" s="39"/>
      <c r="H12" s="39"/>
      <c r="I12" s="33" t="s">
        <v>26</v>
      </c>
      <c r="J12" s="28" t="str">
        <f>IF('Rekapitulace stavby'!AN10="","",'Rekapitulace stavby'!AN10)</f>
        <v/>
      </c>
      <c r="K12" s="39"/>
      <c r="L12" s="112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</row>
    <row r="13" s="2" customFormat="1" ht="18" customHeight="1">
      <c r="A13" s="39"/>
      <c r="B13" s="40"/>
      <c r="C13" s="39"/>
      <c r="D13" s="39"/>
      <c r="E13" s="28" t="str">
        <f>IF('Rekapitulace stavby'!E11="","",'Rekapitulace stavby'!E11)</f>
        <v xml:space="preserve"> </v>
      </c>
      <c r="F13" s="39"/>
      <c r="G13" s="39"/>
      <c r="H13" s="39"/>
      <c r="I13" s="33" t="s">
        <v>27</v>
      </c>
      <c r="J13" s="28" t="str">
        <f>IF('Rekapitulace stavby'!AN11="","",'Rekapitulace stavby'!AN11)</f>
        <v/>
      </c>
      <c r="K13" s="39"/>
      <c r="L13" s="112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</row>
    <row r="14" s="2" customFormat="1" ht="6.96" customHeight="1">
      <c r="A14" s="39"/>
      <c r="B14" s="40"/>
      <c r="C14" s="39"/>
      <c r="D14" s="39"/>
      <c r="E14" s="39"/>
      <c r="F14" s="39"/>
      <c r="G14" s="39"/>
      <c r="H14" s="39"/>
      <c r="I14" s="39"/>
      <c r="J14" s="39"/>
      <c r="K14" s="39"/>
      <c r="L14" s="112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</row>
    <row r="15" s="2" customFormat="1" ht="12" customHeight="1">
      <c r="A15" s="39"/>
      <c r="B15" s="40"/>
      <c r="C15" s="39"/>
      <c r="D15" s="33" t="s">
        <v>28</v>
      </c>
      <c r="E15" s="39"/>
      <c r="F15" s="39"/>
      <c r="G15" s="39"/>
      <c r="H15" s="39"/>
      <c r="I15" s="33" t="s">
        <v>26</v>
      </c>
      <c r="J15" s="34" t="str">
        <f>'Rekapitulace stavby'!AN13</f>
        <v>Vyplň údaj</v>
      </c>
      <c r="K15" s="39"/>
      <c r="L15" s="112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</row>
    <row r="16" s="2" customFormat="1" ht="18" customHeight="1">
      <c r="A16" s="39"/>
      <c r="B16" s="40"/>
      <c r="C16" s="39"/>
      <c r="D16" s="39"/>
      <c r="E16" s="34" t="str">
        <f>'Rekapitulace stavby'!E14</f>
        <v>Vyplň údaj</v>
      </c>
      <c r="F16" s="28"/>
      <c r="G16" s="28"/>
      <c r="H16" s="28"/>
      <c r="I16" s="33" t="s">
        <v>27</v>
      </c>
      <c r="J16" s="34" t="str">
        <f>'Rekapitulace stavby'!AN14</f>
        <v>Vyplň údaj</v>
      </c>
      <c r="K16" s="39"/>
      <c r="L16" s="112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</row>
    <row r="17" s="2" customFormat="1" ht="6.96" customHeight="1">
      <c r="A17" s="39"/>
      <c r="B17" s="40"/>
      <c r="C17" s="39"/>
      <c r="D17" s="39"/>
      <c r="E17" s="39"/>
      <c r="F17" s="39"/>
      <c r="G17" s="39"/>
      <c r="H17" s="39"/>
      <c r="I17" s="39"/>
      <c r="J17" s="39"/>
      <c r="K17" s="39"/>
      <c r="L17" s="112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</row>
    <row r="18" s="2" customFormat="1" ht="12" customHeight="1">
      <c r="A18" s="39"/>
      <c r="B18" s="40"/>
      <c r="C18" s="39"/>
      <c r="D18" s="33" t="s">
        <v>30</v>
      </c>
      <c r="E18" s="39"/>
      <c r="F18" s="39"/>
      <c r="G18" s="39"/>
      <c r="H18" s="39"/>
      <c r="I18" s="33" t="s">
        <v>26</v>
      </c>
      <c r="J18" s="28" t="str">
        <f>IF('Rekapitulace stavby'!AN16="","",'Rekapitulace stavby'!AN16)</f>
        <v/>
      </c>
      <c r="K18" s="39"/>
      <c r="L18" s="112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</row>
    <row r="19" s="2" customFormat="1" ht="18" customHeight="1">
      <c r="A19" s="39"/>
      <c r="B19" s="40"/>
      <c r="C19" s="39"/>
      <c r="D19" s="39"/>
      <c r="E19" s="28" t="str">
        <f>IF('Rekapitulace stavby'!E17="","",'Rekapitulace stavby'!E17)</f>
        <v xml:space="preserve"> </v>
      </c>
      <c r="F19" s="39"/>
      <c r="G19" s="39"/>
      <c r="H19" s="39"/>
      <c r="I19" s="33" t="s">
        <v>27</v>
      </c>
      <c r="J19" s="28" t="str">
        <f>IF('Rekapitulace stavby'!AN17="","",'Rekapitulace stavby'!AN17)</f>
        <v/>
      </c>
      <c r="K19" s="39"/>
      <c r="L19" s="112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</row>
    <row r="20" s="2" customFormat="1" ht="6.96" customHeight="1">
      <c r="A20" s="39"/>
      <c r="B20" s="40"/>
      <c r="C20" s="39"/>
      <c r="D20" s="39"/>
      <c r="E20" s="39"/>
      <c r="F20" s="39"/>
      <c r="G20" s="39"/>
      <c r="H20" s="39"/>
      <c r="I20" s="39"/>
      <c r="J20" s="39"/>
      <c r="K20" s="39"/>
      <c r="L20" s="112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</row>
    <row r="21" s="2" customFormat="1" ht="12" customHeight="1">
      <c r="A21" s="39"/>
      <c r="B21" s="40"/>
      <c r="C21" s="39"/>
      <c r="D21" s="33" t="s">
        <v>32</v>
      </c>
      <c r="E21" s="39"/>
      <c r="F21" s="39"/>
      <c r="G21" s="39"/>
      <c r="H21" s="39"/>
      <c r="I21" s="33" t="s">
        <v>26</v>
      </c>
      <c r="J21" s="28" t="str">
        <f>IF('Rekapitulace stavby'!AN19="","",'Rekapitulace stavby'!AN19)</f>
        <v/>
      </c>
      <c r="K21" s="39"/>
      <c r="L21" s="112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</row>
    <row r="22" s="2" customFormat="1" ht="18" customHeight="1">
      <c r="A22" s="39"/>
      <c r="B22" s="40"/>
      <c r="C22" s="39"/>
      <c r="D22" s="39"/>
      <c r="E22" s="28" t="str">
        <f>IF('Rekapitulace stavby'!E20="","",'Rekapitulace stavby'!E20)</f>
        <v xml:space="preserve"> </v>
      </c>
      <c r="F22" s="39"/>
      <c r="G22" s="39"/>
      <c r="H22" s="39"/>
      <c r="I22" s="33" t="s">
        <v>27</v>
      </c>
      <c r="J22" s="28" t="str">
        <f>IF('Rekapitulace stavby'!AN20="","",'Rekapitulace stavby'!AN20)</f>
        <v/>
      </c>
      <c r="K22" s="39"/>
      <c r="L22" s="112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</row>
    <row r="23" s="2" customFormat="1" ht="6.96" customHeight="1">
      <c r="A23" s="39"/>
      <c r="B23" s="40"/>
      <c r="C23" s="39"/>
      <c r="D23" s="39"/>
      <c r="E23" s="39"/>
      <c r="F23" s="39"/>
      <c r="G23" s="39"/>
      <c r="H23" s="39"/>
      <c r="I23" s="39"/>
      <c r="J23" s="39"/>
      <c r="K23" s="39"/>
      <c r="L23" s="112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</row>
    <row r="24" s="2" customFormat="1" ht="12" customHeight="1">
      <c r="A24" s="39"/>
      <c r="B24" s="40"/>
      <c r="C24" s="39"/>
      <c r="D24" s="33" t="s">
        <v>33</v>
      </c>
      <c r="E24" s="39"/>
      <c r="F24" s="39"/>
      <c r="G24" s="39"/>
      <c r="H24" s="39"/>
      <c r="I24" s="39"/>
      <c r="J24" s="39"/>
      <c r="K24" s="39"/>
      <c r="L24" s="112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</row>
    <row r="25" s="8" customFormat="1" ht="71.25" customHeight="1">
      <c r="A25" s="113"/>
      <c r="B25" s="114"/>
      <c r="C25" s="113"/>
      <c r="D25" s="113"/>
      <c r="E25" s="37" t="s">
        <v>34</v>
      </c>
      <c r="F25" s="37"/>
      <c r="G25" s="37"/>
      <c r="H25" s="37"/>
      <c r="I25" s="113"/>
      <c r="J25" s="113"/>
      <c r="K25" s="113"/>
      <c r="L25" s="115"/>
      <c r="S25" s="113"/>
      <c r="T25" s="113"/>
      <c r="U25" s="113"/>
      <c r="V25" s="113"/>
      <c r="W25" s="113"/>
      <c r="X25" s="113"/>
      <c r="Y25" s="113"/>
      <c r="Z25" s="113"/>
      <c r="AA25" s="113"/>
      <c r="AB25" s="113"/>
      <c r="AC25" s="113"/>
      <c r="AD25" s="113"/>
      <c r="AE25" s="113"/>
    </row>
    <row r="26" s="2" customFormat="1" ht="6.96" customHeight="1">
      <c r="A26" s="39"/>
      <c r="B26" s="40"/>
      <c r="C26" s="39"/>
      <c r="D26" s="39"/>
      <c r="E26" s="39"/>
      <c r="F26" s="39"/>
      <c r="G26" s="39"/>
      <c r="H26" s="39"/>
      <c r="I26" s="39"/>
      <c r="J26" s="39"/>
      <c r="K26" s="39"/>
      <c r="L26" s="112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</row>
    <row r="27" s="2" customFormat="1" ht="6.96" customHeight="1">
      <c r="A27" s="39"/>
      <c r="B27" s="40"/>
      <c r="C27" s="39"/>
      <c r="D27" s="85"/>
      <c r="E27" s="85"/>
      <c r="F27" s="85"/>
      <c r="G27" s="85"/>
      <c r="H27" s="85"/>
      <c r="I27" s="85"/>
      <c r="J27" s="85"/>
      <c r="K27" s="85"/>
      <c r="L27" s="112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</row>
    <row r="28" s="2" customFormat="1" ht="25.44" customHeight="1">
      <c r="A28" s="39"/>
      <c r="B28" s="40"/>
      <c r="C28" s="39"/>
      <c r="D28" s="116" t="s">
        <v>35</v>
      </c>
      <c r="E28" s="39"/>
      <c r="F28" s="39"/>
      <c r="G28" s="39"/>
      <c r="H28" s="39"/>
      <c r="I28" s="39"/>
      <c r="J28" s="91">
        <f>ROUND(J94, 2)</f>
        <v>0</v>
      </c>
      <c r="K28" s="39"/>
      <c r="L28" s="112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</row>
    <row r="29" s="2" customFormat="1" ht="6.96" customHeight="1">
      <c r="A29" s="39"/>
      <c r="B29" s="40"/>
      <c r="C29" s="39"/>
      <c r="D29" s="85"/>
      <c r="E29" s="85"/>
      <c r="F29" s="85"/>
      <c r="G29" s="85"/>
      <c r="H29" s="85"/>
      <c r="I29" s="85"/>
      <c r="J29" s="85"/>
      <c r="K29" s="85"/>
      <c r="L29" s="112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</row>
    <row r="30" s="2" customFormat="1" ht="14.4" customHeight="1">
      <c r="A30" s="39"/>
      <c r="B30" s="40"/>
      <c r="C30" s="39"/>
      <c r="D30" s="39"/>
      <c r="E30" s="39"/>
      <c r="F30" s="44" t="s">
        <v>37</v>
      </c>
      <c r="G30" s="39"/>
      <c r="H30" s="39"/>
      <c r="I30" s="44" t="s">
        <v>36</v>
      </c>
      <c r="J30" s="44" t="s">
        <v>38</v>
      </c>
      <c r="K30" s="39"/>
      <c r="L30" s="112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</row>
    <row r="31" s="2" customFormat="1" ht="14.4" customHeight="1">
      <c r="A31" s="39"/>
      <c r="B31" s="40"/>
      <c r="C31" s="39"/>
      <c r="D31" s="117" t="s">
        <v>39</v>
      </c>
      <c r="E31" s="33" t="s">
        <v>40</v>
      </c>
      <c r="F31" s="118">
        <f>ROUND((SUM(BE94:BE420)),  2)</f>
        <v>0</v>
      </c>
      <c r="G31" s="39"/>
      <c r="H31" s="39"/>
      <c r="I31" s="119">
        <v>0.20999999999999999</v>
      </c>
      <c r="J31" s="118">
        <f>ROUND(((SUM(BE94:BE420))*I31),  2)</f>
        <v>0</v>
      </c>
      <c r="K31" s="39"/>
      <c r="L31" s="112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</row>
    <row r="32" s="2" customFormat="1" ht="14.4" customHeight="1">
      <c r="A32" s="39"/>
      <c r="B32" s="40"/>
      <c r="C32" s="39"/>
      <c r="D32" s="39"/>
      <c r="E32" s="33" t="s">
        <v>41</v>
      </c>
      <c r="F32" s="118">
        <f>ROUND((SUM(BF94:BF420)),  2)</f>
        <v>0</v>
      </c>
      <c r="G32" s="39"/>
      <c r="H32" s="39"/>
      <c r="I32" s="119">
        <v>0.12</v>
      </c>
      <c r="J32" s="118">
        <f>ROUND(((SUM(BF94:BF420))*I32),  2)</f>
        <v>0</v>
      </c>
      <c r="K32" s="39"/>
      <c r="L32" s="112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</row>
    <row r="33" hidden="1" s="2" customFormat="1" ht="14.4" customHeight="1">
      <c r="A33" s="39"/>
      <c r="B33" s="40"/>
      <c r="C33" s="39"/>
      <c r="D33" s="39"/>
      <c r="E33" s="33" t="s">
        <v>42</v>
      </c>
      <c r="F33" s="118">
        <f>ROUND((SUM(BG94:BG420)),  2)</f>
        <v>0</v>
      </c>
      <c r="G33" s="39"/>
      <c r="H33" s="39"/>
      <c r="I33" s="119">
        <v>0.20999999999999999</v>
      </c>
      <c r="J33" s="118">
        <f>0</f>
        <v>0</v>
      </c>
      <c r="K33" s="39"/>
      <c r="L33" s="112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</row>
    <row r="34" hidden="1" s="2" customFormat="1" ht="14.4" customHeight="1">
      <c r="A34" s="39"/>
      <c r="B34" s="40"/>
      <c r="C34" s="39"/>
      <c r="D34" s="39"/>
      <c r="E34" s="33" t="s">
        <v>43</v>
      </c>
      <c r="F34" s="118">
        <f>ROUND((SUM(BH94:BH420)),  2)</f>
        <v>0</v>
      </c>
      <c r="G34" s="39"/>
      <c r="H34" s="39"/>
      <c r="I34" s="119">
        <v>0.12</v>
      </c>
      <c r="J34" s="118">
        <f>0</f>
        <v>0</v>
      </c>
      <c r="K34" s="39"/>
      <c r="L34" s="112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</row>
    <row r="35" hidden="1" s="2" customFormat="1" ht="14.4" customHeight="1">
      <c r="A35" s="39"/>
      <c r="B35" s="40"/>
      <c r="C35" s="39"/>
      <c r="D35" s="39"/>
      <c r="E35" s="33" t="s">
        <v>44</v>
      </c>
      <c r="F35" s="118">
        <f>ROUND((SUM(BI94:BI420)),  2)</f>
        <v>0</v>
      </c>
      <c r="G35" s="39"/>
      <c r="H35" s="39"/>
      <c r="I35" s="119">
        <v>0</v>
      </c>
      <c r="J35" s="118">
        <f>0</f>
        <v>0</v>
      </c>
      <c r="K35" s="39"/>
      <c r="L35" s="112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</row>
    <row r="36" s="2" customFormat="1" ht="6.96" customHeight="1">
      <c r="A36" s="39"/>
      <c r="B36" s="40"/>
      <c r="C36" s="39"/>
      <c r="D36" s="39"/>
      <c r="E36" s="39"/>
      <c r="F36" s="39"/>
      <c r="G36" s="39"/>
      <c r="H36" s="39"/>
      <c r="I36" s="39"/>
      <c r="J36" s="39"/>
      <c r="K36" s="39"/>
      <c r="L36" s="112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</row>
    <row r="37" s="2" customFormat="1" ht="25.44" customHeight="1">
      <c r="A37" s="39"/>
      <c r="B37" s="40"/>
      <c r="C37" s="120"/>
      <c r="D37" s="121" t="s">
        <v>45</v>
      </c>
      <c r="E37" s="77"/>
      <c r="F37" s="77"/>
      <c r="G37" s="122" t="s">
        <v>46</v>
      </c>
      <c r="H37" s="123" t="s">
        <v>47</v>
      </c>
      <c r="I37" s="77"/>
      <c r="J37" s="124">
        <f>SUM(J28:J35)</f>
        <v>0</v>
      </c>
      <c r="K37" s="125"/>
      <c r="L37" s="112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</row>
    <row r="38" s="2" customFormat="1" ht="14.4" customHeight="1">
      <c r="A38" s="39"/>
      <c r="B38" s="56"/>
      <c r="C38" s="57"/>
      <c r="D38" s="57"/>
      <c r="E38" s="57"/>
      <c r="F38" s="57"/>
      <c r="G38" s="57"/>
      <c r="H38" s="57"/>
      <c r="I38" s="57"/>
      <c r="J38" s="57"/>
      <c r="K38" s="57"/>
      <c r="L38" s="112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</row>
    <row r="42" s="2" customFormat="1" ht="6.96" customHeight="1">
      <c r="A42" s="39"/>
      <c r="B42" s="58"/>
      <c r="C42" s="59"/>
      <c r="D42" s="59"/>
      <c r="E42" s="59"/>
      <c r="F42" s="59"/>
      <c r="G42" s="59"/>
      <c r="H42" s="59"/>
      <c r="I42" s="59"/>
      <c r="J42" s="59"/>
      <c r="K42" s="59"/>
      <c r="L42" s="112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</row>
    <row r="43" s="2" customFormat="1" ht="24.96" customHeight="1">
      <c r="A43" s="39"/>
      <c r="B43" s="40"/>
      <c r="C43" s="24" t="s">
        <v>107</v>
      </c>
      <c r="D43" s="39"/>
      <c r="E43" s="39"/>
      <c r="F43" s="39"/>
      <c r="G43" s="39"/>
      <c r="H43" s="39"/>
      <c r="I43" s="39"/>
      <c r="J43" s="39"/>
      <c r="K43" s="39"/>
      <c r="L43" s="112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  <c r="AE43" s="39"/>
    </row>
    <row r="44" s="2" customFormat="1" ht="6.96" customHeight="1">
      <c r="A44" s="39"/>
      <c r="B44" s="40"/>
      <c r="C44" s="39"/>
      <c r="D44" s="39"/>
      <c r="E44" s="39"/>
      <c r="F44" s="39"/>
      <c r="G44" s="39"/>
      <c r="H44" s="39"/>
      <c r="I44" s="39"/>
      <c r="J44" s="39"/>
      <c r="K44" s="39"/>
      <c r="L44" s="112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</row>
    <row r="45" s="2" customFormat="1" ht="12" customHeight="1">
      <c r="A45" s="39"/>
      <c r="B45" s="40"/>
      <c r="C45" s="33" t="s">
        <v>17</v>
      </c>
      <c r="D45" s="39"/>
      <c r="E45" s="39"/>
      <c r="F45" s="39"/>
      <c r="G45" s="39"/>
      <c r="H45" s="39"/>
      <c r="I45" s="39"/>
      <c r="J45" s="39"/>
      <c r="K45" s="39"/>
      <c r="L45" s="112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</row>
    <row r="46" s="2" customFormat="1" ht="30" customHeight="1">
      <c r="A46" s="39"/>
      <c r="B46" s="40"/>
      <c r="C46" s="39"/>
      <c r="D46" s="39"/>
      <c r="E46" s="63" t="str">
        <f>E7</f>
        <v>Výměna oken a dveří ve Speciálně pedagogickém centru při ZŠ Sekaninova, p.o.</v>
      </c>
      <c r="F46" s="39"/>
      <c r="G46" s="39"/>
      <c r="H46" s="39"/>
      <c r="I46" s="39"/>
      <c r="J46" s="39"/>
      <c r="K46" s="39"/>
      <c r="L46" s="112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</row>
    <row r="47" s="2" customFormat="1" ht="6.96" customHeight="1">
      <c r="A47" s="39"/>
      <c r="B47" s="40"/>
      <c r="C47" s="39"/>
      <c r="D47" s="39"/>
      <c r="E47" s="39"/>
      <c r="F47" s="39"/>
      <c r="G47" s="39"/>
      <c r="H47" s="39"/>
      <c r="I47" s="39"/>
      <c r="J47" s="39"/>
      <c r="K47" s="39"/>
      <c r="L47" s="112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</row>
    <row r="48" s="2" customFormat="1" ht="12" customHeight="1">
      <c r="A48" s="39"/>
      <c r="B48" s="40"/>
      <c r="C48" s="33" t="s">
        <v>21</v>
      </c>
      <c r="D48" s="39"/>
      <c r="E48" s="39"/>
      <c r="F48" s="28" t="str">
        <f>F10</f>
        <v xml:space="preserve"> </v>
      </c>
      <c r="G48" s="39"/>
      <c r="H48" s="39"/>
      <c r="I48" s="33" t="s">
        <v>23</v>
      </c>
      <c r="J48" s="65" t="str">
        <f>IF(J10="","",J10)</f>
        <v>25. 8. 2025</v>
      </c>
      <c r="K48" s="39"/>
      <c r="L48" s="112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</row>
    <row r="49" s="2" customFormat="1" ht="6.96" customHeight="1">
      <c r="A49" s="39"/>
      <c r="B49" s="40"/>
      <c r="C49" s="39"/>
      <c r="D49" s="39"/>
      <c r="E49" s="39"/>
      <c r="F49" s="39"/>
      <c r="G49" s="39"/>
      <c r="H49" s="39"/>
      <c r="I49" s="39"/>
      <c r="J49" s="39"/>
      <c r="K49" s="39"/>
      <c r="L49" s="112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</row>
    <row r="50" s="2" customFormat="1" ht="15.15" customHeight="1">
      <c r="A50" s="39"/>
      <c r="B50" s="40"/>
      <c r="C50" s="33" t="s">
        <v>25</v>
      </c>
      <c r="D50" s="39"/>
      <c r="E50" s="39"/>
      <c r="F50" s="28" t="str">
        <f>E13</f>
        <v xml:space="preserve"> </v>
      </c>
      <c r="G50" s="39"/>
      <c r="H50" s="39"/>
      <c r="I50" s="33" t="s">
        <v>30</v>
      </c>
      <c r="J50" s="37" t="str">
        <f>E19</f>
        <v xml:space="preserve"> </v>
      </c>
      <c r="K50" s="39"/>
      <c r="L50" s="112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</row>
    <row r="51" s="2" customFormat="1" ht="15.15" customHeight="1">
      <c r="A51" s="39"/>
      <c r="B51" s="40"/>
      <c r="C51" s="33" t="s">
        <v>28</v>
      </c>
      <c r="D51" s="39"/>
      <c r="E51" s="39"/>
      <c r="F51" s="28" t="str">
        <f>IF(E16="","",E16)</f>
        <v>Vyplň údaj</v>
      </c>
      <c r="G51" s="39"/>
      <c r="H51" s="39"/>
      <c r="I51" s="33" t="s">
        <v>32</v>
      </c>
      <c r="J51" s="37" t="str">
        <f>E22</f>
        <v xml:space="preserve"> </v>
      </c>
      <c r="K51" s="39"/>
      <c r="L51" s="112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</row>
    <row r="52" s="2" customFormat="1" ht="10.32" customHeight="1">
      <c r="A52" s="39"/>
      <c r="B52" s="40"/>
      <c r="C52" s="39"/>
      <c r="D52" s="39"/>
      <c r="E52" s="39"/>
      <c r="F52" s="39"/>
      <c r="G52" s="39"/>
      <c r="H52" s="39"/>
      <c r="I52" s="39"/>
      <c r="J52" s="39"/>
      <c r="K52" s="39"/>
      <c r="L52" s="112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</row>
    <row r="53" s="2" customFormat="1" ht="29.28" customHeight="1">
      <c r="A53" s="39"/>
      <c r="B53" s="40"/>
      <c r="C53" s="126" t="s">
        <v>108</v>
      </c>
      <c r="D53" s="120"/>
      <c r="E53" s="120"/>
      <c r="F53" s="120"/>
      <c r="G53" s="120"/>
      <c r="H53" s="120"/>
      <c r="I53" s="120"/>
      <c r="J53" s="127" t="s">
        <v>109</v>
      </c>
      <c r="K53" s="120"/>
      <c r="L53" s="112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</row>
    <row r="54" s="2" customFormat="1" ht="10.32" customHeight="1">
      <c r="A54" s="39"/>
      <c r="B54" s="40"/>
      <c r="C54" s="39"/>
      <c r="D54" s="39"/>
      <c r="E54" s="39"/>
      <c r="F54" s="39"/>
      <c r="G54" s="39"/>
      <c r="H54" s="39"/>
      <c r="I54" s="39"/>
      <c r="J54" s="39"/>
      <c r="K54" s="39"/>
      <c r="L54" s="112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</row>
    <row r="55" s="2" customFormat="1" ht="22.8" customHeight="1">
      <c r="A55" s="39"/>
      <c r="B55" s="40"/>
      <c r="C55" s="128" t="s">
        <v>67</v>
      </c>
      <c r="D55" s="39"/>
      <c r="E55" s="39"/>
      <c r="F55" s="39"/>
      <c r="G55" s="39"/>
      <c r="H55" s="39"/>
      <c r="I55" s="39"/>
      <c r="J55" s="91">
        <f>J94</f>
        <v>0</v>
      </c>
      <c r="K55" s="39"/>
      <c r="L55" s="112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  <c r="AU55" s="20" t="s">
        <v>110</v>
      </c>
    </row>
    <row r="56" s="9" customFormat="1" ht="24.96" customHeight="1">
      <c r="A56" s="9"/>
      <c r="B56" s="129"/>
      <c r="C56" s="9"/>
      <c r="D56" s="130" t="s">
        <v>111</v>
      </c>
      <c r="E56" s="131"/>
      <c r="F56" s="131"/>
      <c r="G56" s="131"/>
      <c r="H56" s="131"/>
      <c r="I56" s="131"/>
      <c r="J56" s="132">
        <f>J95</f>
        <v>0</v>
      </c>
      <c r="K56" s="9"/>
      <c r="L56" s="12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</row>
    <row r="57" s="10" customFormat="1" ht="19.92" customHeight="1">
      <c r="A57" s="10"/>
      <c r="B57" s="133"/>
      <c r="C57" s="10"/>
      <c r="D57" s="134" t="s">
        <v>112</v>
      </c>
      <c r="E57" s="135"/>
      <c r="F57" s="135"/>
      <c r="G57" s="135"/>
      <c r="H57" s="135"/>
      <c r="I57" s="135"/>
      <c r="J57" s="136">
        <f>J96</f>
        <v>0</v>
      </c>
      <c r="K57" s="10"/>
      <c r="L57" s="133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</row>
    <row r="58" s="10" customFormat="1" ht="19.92" customHeight="1">
      <c r="A58" s="10"/>
      <c r="B58" s="133"/>
      <c r="C58" s="10"/>
      <c r="D58" s="134" t="s">
        <v>113</v>
      </c>
      <c r="E58" s="135"/>
      <c r="F58" s="135"/>
      <c r="G58" s="135"/>
      <c r="H58" s="135"/>
      <c r="I58" s="135"/>
      <c r="J58" s="136">
        <f>J158</f>
        <v>0</v>
      </c>
      <c r="K58" s="10"/>
      <c r="L58" s="133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</row>
    <row r="59" s="9" customFormat="1" ht="24.96" customHeight="1">
      <c r="A59" s="9"/>
      <c r="B59" s="129"/>
      <c r="C59" s="9"/>
      <c r="D59" s="130" t="s">
        <v>114</v>
      </c>
      <c r="E59" s="131"/>
      <c r="F59" s="131"/>
      <c r="G59" s="131"/>
      <c r="H59" s="131"/>
      <c r="I59" s="131"/>
      <c r="J59" s="132">
        <f>J168</f>
        <v>0</v>
      </c>
      <c r="K59" s="9"/>
      <c r="L59" s="12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</row>
    <row r="60" s="10" customFormat="1" ht="19.92" customHeight="1">
      <c r="A60" s="10"/>
      <c r="B60" s="133"/>
      <c r="C60" s="10"/>
      <c r="D60" s="134" t="s">
        <v>115</v>
      </c>
      <c r="E60" s="135"/>
      <c r="F60" s="135"/>
      <c r="G60" s="135"/>
      <c r="H60" s="135"/>
      <c r="I60" s="135"/>
      <c r="J60" s="136">
        <f>J169</f>
        <v>0</v>
      </c>
      <c r="K60" s="10"/>
      <c r="L60" s="133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</row>
    <row r="61" s="10" customFormat="1" ht="19.92" customHeight="1">
      <c r="A61" s="10"/>
      <c r="B61" s="133"/>
      <c r="C61" s="10"/>
      <c r="D61" s="134" t="s">
        <v>116</v>
      </c>
      <c r="E61" s="135"/>
      <c r="F61" s="135"/>
      <c r="G61" s="135"/>
      <c r="H61" s="135"/>
      <c r="I61" s="135"/>
      <c r="J61" s="136">
        <f>J177</f>
        <v>0</v>
      </c>
      <c r="K61" s="10"/>
      <c r="L61" s="133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="10" customFormat="1" ht="14.88" customHeight="1">
      <c r="A62" s="10"/>
      <c r="B62" s="133"/>
      <c r="C62" s="10"/>
      <c r="D62" s="134" t="s">
        <v>117</v>
      </c>
      <c r="E62" s="135"/>
      <c r="F62" s="135"/>
      <c r="G62" s="135"/>
      <c r="H62" s="135"/>
      <c r="I62" s="135"/>
      <c r="J62" s="136">
        <f>J178</f>
        <v>0</v>
      </c>
      <c r="K62" s="10"/>
      <c r="L62" s="133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</row>
    <row r="63" s="10" customFormat="1" ht="14.88" customHeight="1">
      <c r="A63" s="10"/>
      <c r="B63" s="133"/>
      <c r="C63" s="10"/>
      <c r="D63" s="134" t="s">
        <v>118</v>
      </c>
      <c r="E63" s="135"/>
      <c r="F63" s="135"/>
      <c r="G63" s="135"/>
      <c r="H63" s="135"/>
      <c r="I63" s="135"/>
      <c r="J63" s="136">
        <f>J216</f>
        <v>0</v>
      </c>
      <c r="K63" s="10"/>
      <c r="L63" s="133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</row>
    <row r="64" s="10" customFormat="1" ht="19.92" customHeight="1">
      <c r="A64" s="10"/>
      <c r="B64" s="133"/>
      <c r="C64" s="10"/>
      <c r="D64" s="134" t="s">
        <v>119</v>
      </c>
      <c r="E64" s="135"/>
      <c r="F64" s="135"/>
      <c r="G64" s="135"/>
      <c r="H64" s="135"/>
      <c r="I64" s="135"/>
      <c r="J64" s="136">
        <f>J240</f>
        <v>0</v>
      </c>
      <c r="K64" s="10"/>
      <c r="L64" s="133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</row>
    <row r="65" s="10" customFormat="1" ht="19.92" customHeight="1">
      <c r="A65" s="10"/>
      <c r="B65" s="133"/>
      <c r="C65" s="10"/>
      <c r="D65" s="134" t="s">
        <v>120</v>
      </c>
      <c r="E65" s="135"/>
      <c r="F65" s="135"/>
      <c r="G65" s="135"/>
      <c r="H65" s="135"/>
      <c r="I65" s="135"/>
      <c r="J65" s="136">
        <f>J248</f>
        <v>0</v>
      </c>
      <c r="K65" s="10"/>
      <c r="L65" s="133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</row>
    <row r="66" s="10" customFormat="1" ht="19.92" customHeight="1">
      <c r="A66" s="10"/>
      <c r="B66" s="133"/>
      <c r="C66" s="10"/>
      <c r="D66" s="134" t="s">
        <v>121</v>
      </c>
      <c r="E66" s="135"/>
      <c r="F66" s="135"/>
      <c r="G66" s="135"/>
      <c r="H66" s="135"/>
      <c r="I66" s="135"/>
      <c r="J66" s="136">
        <f>J258</f>
        <v>0</v>
      </c>
      <c r="K66" s="10"/>
      <c r="L66" s="133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</row>
    <row r="67" s="9" customFormat="1" ht="24.96" customHeight="1">
      <c r="A67" s="9"/>
      <c r="B67" s="129"/>
      <c r="C67" s="9"/>
      <c r="D67" s="130" t="s">
        <v>122</v>
      </c>
      <c r="E67" s="131"/>
      <c r="F67" s="131"/>
      <c r="G67" s="131"/>
      <c r="H67" s="131"/>
      <c r="I67" s="131"/>
      <c r="J67" s="132">
        <f>J261</f>
        <v>0</v>
      </c>
      <c r="K67" s="9"/>
      <c r="L67" s="12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</row>
    <row r="68" s="10" customFormat="1" ht="19.92" customHeight="1">
      <c r="A68" s="10"/>
      <c r="B68" s="133"/>
      <c r="C68" s="10"/>
      <c r="D68" s="134" t="s">
        <v>123</v>
      </c>
      <c r="E68" s="135"/>
      <c r="F68" s="135"/>
      <c r="G68" s="135"/>
      <c r="H68" s="135"/>
      <c r="I68" s="135"/>
      <c r="J68" s="136">
        <f>J262</f>
        <v>0</v>
      </c>
      <c r="K68" s="10"/>
      <c r="L68" s="133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</row>
    <row r="69" s="10" customFormat="1" ht="19.92" customHeight="1">
      <c r="A69" s="10"/>
      <c r="B69" s="133"/>
      <c r="C69" s="10"/>
      <c r="D69" s="134" t="s">
        <v>124</v>
      </c>
      <c r="E69" s="135"/>
      <c r="F69" s="135"/>
      <c r="G69" s="135"/>
      <c r="H69" s="135"/>
      <c r="I69" s="135"/>
      <c r="J69" s="136">
        <f>J319</f>
        <v>0</v>
      </c>
      <c r="K69" s="10"/>
      <c r="L69" s="133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</row>
    <row r="70" s="10" customFormat="1" ht="14.88" customHeight="1">
      <c r="A70" s="10"/>
      <c r="B70" s="133"/>
      <c r="C70" s="10"/>
      <c r="D70" s="134" t="s">
        <v>125</v>
      </c>
      <c r="E70" s="135"/>
      <c r="F70" s="135"/>
      <c r="G70" s="135"/>
      <c r="H70" s="135"/>
      <c r="I70" s="135"/>
      <c r="J70" s="136">
        <f>J354</f>
        <v>0</v>
      </c>
      <c r="K70" s="10"/>
      <c r="L70" s="133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</row>
    <row r="71" s="10" customFormat="1" ht="14.88" customHeight="1">
      <c r="A71" s="10"/>
      <c r="B71" s="133"/>
      <c r="C71" s="10"/>
      <c r="D71" s="134" t="s">
        <v>126</v>
      </c>
      <c r="E71" s="135"/>
      <c r="F71" s="135"/>
      <c r="G71" s="135"/>
      <c r="H71" s="135"/>
      <c r="I71" s="135"/>
      <c r="J71" s="136">
        <f>J357</f>
        <v>0</v>
      </c>
      <c r="K71" s="10"/>
      <c r="L71" s="133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</row>
    <row r="72" s="10" customFormat="1" ht="14.88" customHeight="1">
      <c r="A72" s="10"/>
      <c r="B72" s="133"/>
      <c r="C72" s="10"/>
      <c r="D72" s="134" t="s">
        <v>127</v>
      </c>
      <c r="E72" s="135"/>
      <c r="F72" s="135"/>
      <c r="G72" s="135"/>
      <c r="H72" s="135"/>
      <c r="I72" s="135"/>
      <c r="J72" s="136">
        <f>J381</f>
        <v>0</v>
      </c>
      <c r="K72" s="10"/>
      <c r="L72" s="133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</row>
    <row r="73" s="10" customFormat="1" ht="19.92" customHeight="1">
      <c r="A73" s="10"/>
      <c r="B73" s="133"/>
      <c r="C73" s="10"/>
      <c r="D73" s="134" t="s">
        <v>128</v>
      </c>
      <c r="E73" s="135"/>
      <c r="F73" s="135"/>
      <c r="G73" s="135"/>
      <c r="H73" s="135"/>
      <c r="I73" s="135"/>
      <c r="J73" s="136">
        <f>J384</f>
        <v>0</v>
      </c>
      <c r="K73" s="10"/>
      <c r="L73" s="133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</row>
    <row r="74" s="10" customFormat="1" ht="19.92" customHeight="1">
      <c r="A74" s="10"/>
      <c r="B74" s="133"/>
      <c r="C74" s="10"/>
      <c r="D74" s="134" t="s">
        <v>129</v>
      </c>
      <c r="E74" s="135"/>
      <c r="F74" s="135"/>
      <c r="G74" s="135"/>
      <c r="H74" s="135"/>
      <c r="I74" s="135"/>
      <c r="J74" s="136">
        <f>J390</f>
        <v>0</v>
      </c>
      <c r="K74" s="10"/>
      <c r="L74" s="133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</row>
    <row r="75" s="10" customFormat="1" ht="19.92" customHeight="1">
      <c r="A75" s="10"/>
      <c r="B75" s="133"/>
      <c r="C75" s="10"/>
      <c r="D75" s="134" t="s">
        <v>130</v>
      </c>
      <c r="E75" s="135"/>
      <c r="F75" s="135"/>
      <c r="G75" s="135"/>
      <c r="H75" s="135"/>
      <c r="I75" s="135"/>
      <c r="J75" s="136">
        <f>J405</f>
        <v>0</v>
      </c>
      <c r="K75" s="10"/>
      <c r="L75" s="133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</row>
    <row r="76" s="9" customFormat="1" ht="24.96" customHeight="1">
      <c r="A76" s="9"/>
      <c r="B76" s="129"/>
      <c r="C76" s="9"/>
      <c r="D76" s="130" t="s">
        <v>131</v>
      </c>
      <c r="E76" s="131"/>
      <c r="F76" s="131"/>
      <c r="G76" s="131"/>
      <c r="H76" s="131"/>
      <c r="I76" s="131"/>
      <c r="J76" s="132">
        <f>J416</f>
        <v>0</v>
      </c>
      <c r="K76" s="9"/>
      <c r="L76" s="12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</row>
    <row r="77" s="2" customFormat="1" ht="21.84" customHeight="1">
      <c r="A77" s="39"/>
      <c r="B77" s="40"/>
      <c r="C77" s="39"/>
      <c r="D77" s="39"/>
      <c r="E77" s="39"/>
      <c r="F77" s="39"/>
      <c r="G77" s="39"/>
      <c r="H77" s="39"/>
      <c r="I77" s="39"/>
      <c r="J77" s="39"/>
      <c r="K77" s="39"/>
      <c r="L77" s="112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</row>
    <row r="78" s="2" customFormat="1" ht="6.96" customHeight="1">
      <c r="A78" s="39"/>
      <c r="B78" s="56"/>
      <c r="C78" s="57"/>
      <c r="D78" s="57"/>
      <c r="E78" s="57"/>
      <c r="F78" s="57"/>
      <c r="G78" s="57"/>
      <c r="H78" s="57"/>
      <c r="I78" s="57"/>
      <c r="J78" s="57"/>
      <c r="K78" s="57"/>
      <c r="L78" s="112"/>
      <c r="S78" s="39"/>
      <c r="T78" s="39"/>
      <c r="U78" s="39"/>
      <c r="V78" s="39"/>
      <c r="W78" s="39"/>
      <c r="X78" s="39"/>
      <c r="Y78" s="39"/>
      <c r="Z78" s="39"/>
      <c r="AA78" s="39"/>
      <c r="AB78" s="39"/>
      <c r="AC78" s="39"/>
      <c r="AD78" s="39"/>
      <c r="AE78" s="39"/>
    </row>
    <row r="82" s="2" customFormat="1" ht="6.96" customHeight="1">
      <c r="A82" s="39"/>
      <c r="B82" s="58"/>
      <c r="C82" s="59"/>
      <c r="D82" s="59"/>
      <c r="E82" s="59"/>
      <c r="F82" s="59"/>
      <c r="G82" s="59"/>
      <c r="H82" s="59"/>
      <c r="I82" s="59"/>
      <c r="J82" s="59"/>
      <c r="K82" s="59"/>
      <c r="L82" s="112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</row>
    <row r="83" s="2" customFormat="1" ht="24.96" customHeight="1">
      <c r="A83" s="39"/>
      <c r="B83" s="40"/>
      <c r="C83" s="24" t="s">
        <v>132</v>
      </c>
      <c r="D83" s="39"/>
      <c r="E83" s="39"/>
      <c r="F83" s="39"/>
      <c r="G83" s="39"/>
      <c r="H83" s="39"/>
      <c r="I83" s="39"/>
      <c r="J83" s="39"/>
      <c r="K83" s="39"/>
      <c r="L83" s="112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</row>
    <row r="84" s="2" customFormat="1" ht="6.96" customHeight="1">
      <c r="A84" s="39"/>
      <c r="B84" s="40"/>
      <c r="C84" s="39"/>
      <c r="D84" s="39"/>
      <c r="E84" s="39"/>
      <c r="F84" s="39"/>
      <c r="G84" s="39"/>
      <c r="H84" s="39"/>
      <c r="I84" s="39"/>
      <c r="J84" s="39"/>
      <c r="K84" s="39"/>
      <c r="L84" s="112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</row>
    <row r="85" s="2" customFormat="1" ht="12" customHeight="1">
      <c r="A85" s="39"/>
      <c r="B85" s="40"/>
      <c r="C85" s="33" t="s">
        <v>17</v>
      </c>
      <c r="D85" s="39"/>
      <c r="E85" s="39"/>
      <c r="F85" s="39"/>
      <c r="G85" s="39"/>
      <c r="H85" s="39"/>
      <c r="I85" s="39"/>
      <c r="J85" s="39"/>
      <c r="K85" s="39"/>
      <c r="L85" s="112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</row>
    <row r="86" s="2" customFormat="1" ht="30" customHeight="1">
      <c r="A86" s="39"/>
      <c r="B86" s="40"/>
      <c r="C86" s="39"/>
      <c r="D86" s="39"/>
      <c r="E86" s="63" t="str">
        <f>E7</f>
        <v>Výměna oken a dveří ve Speciálně pedagogickém centru při ZŠ Sekaninova, p.o.</v>
      </c>
      <c r="F86" s="39"/>
      <c r="G86" s="39"/>
      <c r="H86" s="39"/>
      <c r="I86" s="39"/>
      <c r="J86" s="39"/>
      <c r="K86" s="39"/>
      <c r="L86" s="112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</row>
    <row r="87" s="2" customFormat="1" ht="6.96" customHeight="1">
      <c r="A87" s="39"/>
      <c r="B87" s="40"/>
      <c r="C87" s="39"/>
      <c r="D87" s="39"/>
      <c r="E87" s="39"/>
      <c r="F87" s="39"/>
      <c r="G87" s="39"/>
      <c r="H87" s="39"/>
      <c r="I87" s="39"/>
      <c r="J87" s="39"/>
      <c r="K87" s="39"/>
      <c r="L87" s="112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</row>
    <row r="88" s="2" customFormat="1" ht="12" customHeight="1">
      <c r="A88" s="39"/>
      <c r="B88" s="40"/>
      <c r="C88" s="33" t="s">
        <v>21</v>
      </c>
      <c r="D88" s="39"/>
      <c r="E88" s="39"/>
      <c r="F88" s="28" t="str">
        <f>F10</f>
        <v xml:space="preserve"> </v>
      </c>
      <c r="G88" s="39"/>
      <c r="H88" s="39"/>
      <c r="I88" s="33" t="s">
        <v>23</v>
      </c>
      <c r="J88" s="65" t="str">
        <f>IF(J10="","",J10)</f>
        <v>25. 8. 2025</v>
      </c>
      <c r="K88" s="39"/>
      <c r="L88" s="112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</row>
    <row r="89" s="2" customFormat="1" ht="6.96" customHeight="1">
      <c r="A89" s="39"/>
      <c r="B89" s="40"/>
      <c r="C89" s="39"/>
      <c r="D89" s="39"/>
      <c r="E89" s="39"/>
      <c r="F89" s="39"/>
      <c r="G89" s="39"/>
      <c r="H89" s="39"/>
      <c r="I89" s="39"/>
      <c r="J89" s="39"/>
      <c r="K89" s="39"/>
      <c r="L89" s="112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</row>
    <row r="90" s="2" customFormat="1" ht="15.15" customHeight="1">
      <c r="A90" s="39"/>
      <c r="B90" s="40"/>
      <c r="C90" s="33" t="s">
        <v>25</v>
      </c>
      <c r="D90" s="39"/>
      <c r="E90" s="39"/>
      <c r="F90" s="28" t="str">
        <f>E13</f>
        <v xml:space="preserve"> </v>
      </c>
      <c r="G90" s="39"/>
      <c r="H90" s="39"/>
      <c r="I90" s="33" t="s">
        <v>30</v>
      </c>
      <c r="J90" s="37" t="str">
        <f>E19</f>
        <v xml:space="preserve"> </v>
      </c>
      <c r="K90" s="39"/>
      <c r="L90" s="112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</row>
    <row r="91" s="2" customFormat="1" ht="15.15" customHeight="1">
      <c r="A91" s="39"/>
      <c r="B91" s="40"/>
      <c r="C91" s="33" t="s">
        <v>28</v>
      </c>
      <c r="D91" s="39"/>
      <c r="E91" s="39"/>
      <c r="F91" s="28" t="str">
        <f>IF(E16="","",E16)</f>
        <v>Vyplň údaj</v>
      </c>
      <c r="G91" s="39"/>
      <c r="H91" s="39"/>
      <c r="I91" s="33" t="s">
        <v>32</v>
      </c>
      <c r="J91" s="37" t="str">
        <f>E22</f>
        <v xml:space="preserve"> </v>
      </c>
      <c r="K91" s="39"/>
      <c r="L91" s="112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</row>
    <row r="92" s="2" customFormat="1" ht="10.32" customHeight="1">
      <c r="A92" s="39"/>
      <c r="B92" s="40"/>
      <c r="C92" s="39"/>
      <c r="D92" s="39"/>
      <c r="E92" s="39"/>
      <c r="F92" s="39"/>
      <c r="G92" s="39"/>
      <c r="H92" s="39"/>
      <c r="I92" s="39"/>
      <c r="J92" s="39"/>
      <c r="K92" s="39"/>
      <c r="L92" s="112"/>
      <c r="S92" s="39"/>
      <c r="T92" s="39"/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</row>
    <row r="93" s="11" customFormat="1" ht="29.28" customHeight="1">
      <c r="A93" s="137"/>
      <c r="B93" s="138"/>
      <c r="C93" s="139" t="s">
        <v>133</v>
      </c>
      <c r="D93" s="140" t="s">
        <v>54</v>
      </c>
      <c r="E93" s="140" t="s">
        <v>50</v>
      </c>
      <c r="F93" s="140" t="s">
        <v>51</v>
      </c>
      <c r="G93" s="140" t="s">
        <v>134</v>
      </c>
      <c r="H93" s="140" t="s">
        <v>135</v>
      </c>
      <c r="I93" s="140" t="s">
        <v>136</v>
      </c>
      <c r="J93" s="140" t="s">
        <v>109</v>
      </c>
      <c r="K93" s="141" t="s">
        <v>137</v>
      </c>
      <c r="L93" s="142"/>
      <c r="M93" s="81" t="s">
        <v>3</v>
      </c>
      <c r="N93" s="82" t="s">
        <v>39</v>
      </c>
      <c r="O93" s="82" t="s">
        <v>138</v>
      </c>
      <c r="P93" s="82" t="s">
        <v>139</v>
      </c>
      <c r="Q93" s="82" t="s">
        <v>140</v>
      </c>
      <c r="R93" s="82" t="s">
        <v>141</v>
      </c>
      <c r="S93" s="82" t="s">
        <v>142</v>
      </c>
      <c r="T93" s="83" t="s">
        <v>143</v>
      </c>
      <c r="U93" s="137"/>
      <c r="V93" s="137"/>
      <c r="W93" s="137"/>
      <c r="X93" s="137"/>
      <c r="Y93" s="137"/>
      <c r="Z93" s="137"/>
      <c r="AA93" s="137"/>
      <c r="AB93" s="137"/>
      <c r="AC93" s="137"/>
      <c r="AD93" s="137"/>
      <c r="AE93" s="137"/>
    </row>
    <row r="94" s="2" customFormat="1" ht="22.8" customHeight="1">
      <c r="A94" s="39"/>
      <c r="B94" s="40"/>
      <c r="C94" s="88" t="s">
        <v>144</v>
      </c>
      <c r="D94" s="39"/>
      <c r="E94" s="39"/>
      <c r="F94" s="39"/>
      <c r="G94" s="39"/>
      <c r="H94" s="39"/>
      <c r="I94" s="39"/>
      <c r="J94" s="143">
        <f>BK94</f>
        <v>0</v>
      </c>
      <c r="K94" s="39"/>
      <c r="L94" s="40"/>
      <c r="M94" s="84"/>
      <c r="N94" s="69"/>
      <c r="O94" s="85"/>
      <c r="P94" s="144">
        <f>P95+P168+P261+P416</f>
        <v>0</v>
      </c>
      <c r="Q94" s="85"/>
      <c r="R94" s="144">
        <f>R95+R168+R261+R416</f>
        <v>10.152677753740001</v>
      </c>
      <c r="S94" s="85"/>
      <c r="T94" s="145">
        <f>T95+T168+T261+T416</f>
        <v>11.3200998</v>
      </c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  <c r="AT94" s="20" t="s">
        <v>68</v>
      </c>
      <c r="AU94" s="20" t="s">
        <v>110</v>
      </c>
      <c r="BK94" s="146">
        <f>BK95+BK168+BK261+BK416</f>
        <v>0</v>
      </c>
    </row>
    <row r="95" s="12" customFormat="1" ht="25.92" customHeight="1">
      <c r="A95" s="12"/>
      <c r="B95" s="147"/>
      <c r="C95" s="12"/>
      <c r="D95" s="148" t="s">
        <v>68</v>
      </c>
      <c r="E95" s="149" t="s">
        <v>145</v>
      </c>
      <c r="F95" s="149" t="s">
        <v>146</v>
      </c>
      <c r="G95" s="12"/>
      <c r="H95" s="12"/>
      <c r="I95" s="150"/>
      <c r="J95" s="151">
        <f>BK95</f>
        <v>0</v>
      </c>
      <c r="K95" s="12"/>
      <c r="L95" s="147"/>
      <c r="M95" s="152"/>
      <c r="N95" s="153"/>
      <c r="O95" s="153"/>
      <c r="P95" s="154">
        <f>P96+P158</f>
        <v>0</v>
      </c>
      <c r="Q95" s="153"/>
      <c r="R95" s="154">
        <f>R96+R158</f>
        <v>0</v>
      </c>
      <c r="S95" s="153"/>
      <c r="T95" s="155">
        <f>T96+T158</f>
        <v>11.319043749999999</v>
      </c>
      <c r="U95" s="12"/>
      <c r="V95" s="12"/>
      <c r="W95" s="12"/>
      <c r="X95" s="12"/>
      <c r="Y95" s="12"/>
      <c r="Z95" s="12"/>
      <c r="AA95" s="12"/>
      <c r="AB95" s="12"/>
      <c r="AC95" s="12"/>
      <c r="AD95" s="12"/>
      <c r="AE95" s="12"/>
      <c r="AR95" s="148" t="s">
        <v>74</v>
      </c>
      <c r="AT95" s="156" t="s">
        <v>68</v>
      </c>
      <c r="AU95" s="156" t="s">
        <v>69</v>
      </c>
      <c r="AY95" s="148" t="s">
        <v>147</v>
      </c>
      <c r="BK95" s="157">
        <f>BK96+BK158</f>
        <v>0</v>
      </c>
    </row>
    <row r="96" s="12" customFormat="1" ht="22.8" customHeight="1">
      <c r="A96" s="12"/>
      <c r="B96" s="147"/>
      <c r="C96" s="12"/>
      <c r="D96" s="148" t="s">
        <v>68</v>
      </c>
      <c r="E96" s="158" t="s">
        <v>148</v>
      </c>
      <c r="F96" s="158" t="s">
        <v>149</v>
      </c>
      <c r="G96" s="12"/>
      <c r="H96" s="12"/>
      <c r="I96" s="150"/>
      <c r="J96" s="159">
        <f>BK96</f>
        <v>0</v>
      </c>
      <c r="K96" s="12"/>
      <c r="L96" s="147"/>
      <c r="M96" s="152"/>
      <c r="N96" s="153"/>
      <c r="O96" s="153"/>
      <c r="P96" s="154">
        <f>SUM(P97:P157)</f>
        <v>0</v>
      </c>
      <c r="Q96" s="153"/>
      <c r="R96" s="154">
        <f>SUM(R97:R157)</f>
        <v>0</v>
      </c>
      <c r="S96" s="153"/>
      <c r="T96" s="155">
        <f>SUM(T97:T157)</f>
        <v>11.319043749999999</v>
      </c>
      <c r="U96" s="12"/>
      <c r="V96" s="12"/>
      <c r="W96" s="12"/>
      <c r="X96" s="12"/>
      <c r="Y96" s="12"/>
      <c r="Z96" s="12"/>
      <c r="AA96" s="12"/>
      <c r="AB96" s="12"/>
      <c r="AC96" s="12"/>
      <c r="AD96" s="12"/>
      <c r="AE96" s="12"/>
      <c r="AR96" s="148" t="s">
        <v>74</v>
      </c>
      <c r="AT96" s="156" t="s">
        <v>68</v>
      </c>
      <c r="AU96" s="156" t="s">
        <v>74</v>
      </c>
      <c r="AY96" s="148" t="s">
        <v>147</v>
      </c>
      <c r="BK96" s="157">
        <f>SUM(BK97:BK157)</f>
        <v>0</v>
      </c>
    </row>
    <row r="97" s="2" customFormat="1" ht="44.25" customHeight="1">
      <c r="A97" s="39"/>
      <c r="B97" s="160"/>
      <c r="C97" s="161" t="s">
        <v>74</v>
      </c>
      <c r="D97" s="161" t="s">
        <v>150</v>
      </c>
      <c r="E97" s="162" t="s">
        <v>151</v>
      </c>
      <c r="F97" s="163" t="s">
        <v>152</v>
      </c>
      <c r="G97" s="164" t="s">
        <v>78</v>
      </c>
      <c r="H97" s="165">
        <v>8.1929999999999996</v>
      </c>
      <c r="I97" s="166"/>
      <c r="J97" s="167">
        <f>ROUND(I97*H97,2)</f>
        <v>0</v>
      </c>
      <c r="K97" s="163" t="s">
        <v>153</v>
      </c>
      <c r="L97" s="40"/>
      <c r="M97" s="168" t="s">
        <v>3</v>
      </c>
      <c r="N97" s="169" t="s">
        <v>40</v>
      </c>
      <c r="O97" s="73"/>
      <c r="P97" s="170">
        <f>O97*H97</f>
        <v>0</v>
      </c>
      <c r="Q97" s="170">
        <v>0</v>
      </c>
      <c r="R97" s="170">
        <f>Q97*H97</f>
        <v>0</v>
      </c>
      <c r="S97" s="170">
        <v>0.065000000000000002</v>
      </c>
      <c r="T97" s="171">
        <f>S97*H97</f>
        <v>0.53254500000000005</v>
      </c>
      <c r="U97" s="39"/>
      <c r="V97" s="39"/>
      <c r="W97" s="39"/>
      <c r="X97" s="39"/>
      <c r="Y97" s="39"/>
      <c r="Z97" s="39"/>
      <c r="AA97" s="39"/>
      <c r="AB97" s="39"/>
      <c r="AC97" s="39"/>
      <c r="AD97" s="39"/>
      <c r="AE97" s="39"/>
      <c r="AR97" s="172" t="s">
        <v>154</v>
      </c>
      <c r="AT97" s="172" t="s">
        <v>150</v>
      </c>
      <c r="AU97" s="172" t="s">
        <v>81</v>
      </c>
      <c r="AY97" s="20" t="s">
        <v>147</v>
      </c>
      <c r="BE97" s="173">
        <f>IF(N97="základní",J97,0)</f>
        <v>0</v>
      </c>
      <c r="BF97" s="173">
        <f>IF(N97="snížená",J97,0)</f>
        <v>0</v>
      </c>
      <c r="BG97" s="173">
        <f>IF(N97="zákl. přenesená",J97,0)</f>
        <v>0</v>
      </c>
      <c r="BH97" s="173">
        <f>IF(N97="sníž. přenesená",J97,0)</f>
        <v>0</v>
      </c>
      <c r="BI97" s="173">
        <f>IF(N97="nulová",J97,0)</f>
        <v>0</v>
      </c>
      <c r="BJ97" s="20" t="s">
        <v>74</v>
      </c>
      <c r="BK97" s="173">
        <f>ROUND(I97*H97,2)</f>
        <v>0</v>
      </c>
      <c r="BL97" s="20" t="s">
        <v>154</v>
      </c>
      <c r="BM97" s="172" t="s">
        <v>155</v>
      </c>
    </row>
    <row r="98" s="2" customFormat="1">
      <c r="A98" s="39"/>
      <c r="B98" s="40"/>
      <c r="C98" s="39"/>
      <c r="D98" s="174" t="s">
        <v>156</v>
      </c>
      <c r="E98" s="39"/>
      <c r="F98" s="175" t="s">
        <v>157</v>
      </c>
      <c r="G98" s="39"/>
      <c r="H98" s="39"/>
      <c r="I98" s="176"/>
      <c r="J98" s="39"/>
      <c r="K98" s="39"/>
      <c r="L98" s="40"/>
      <c r="M98" s="177"/>
      <c r="N98" s="178"/>
      <c r="O98" s="73"/>
      <c r="P98" s="73"/>
      <c r="Q98" s="73"/>
      <c r="R98" s="73"/>
      <c r="S98" s="73"/>
      <c r="T98" s="74"/>
      <c r="U98" s="39"/>
      <c r="V98" s="39"/>
      <c r="W98" s="39"/>
      <c r="X98" s="39"/>
      <c r="Y98" s="39"/>
      <c r="Z98" s="39"/>
      <c r="AA98" s="39"/>
      <c r="AB98" s="39"/>
      <c r="AC98" s="39"/>
      <c r="AD98" s="39"/>
      <c r="AE98" s="39"/>
      <c r="AT98" s="20" t="s">
        <v>156</v>
      </c>
      <c r="AU98" s="20" t="s">
        <v>81</v>
      </c>
    </row>
    <row r="99" s="13" customFormat="1">
      <c r="A99" s="13"/>
      <c r="B99" s="179"/>
      <c r="C99" s="13"/>
      <c r="D99" s="180" t="s">
        <v>158</v>
      </c>
      <c r="E99" s="181" t="s">
        <v>3</v>
      </c>
      <c r="F99" s="182" t="s">
        <v>96</v>
      </c>
      <c r="G99" s="13"/>
      <c r="H99" s="183">
        <v>8.1929999999999996</v>
      </c>
      <c r="I99" s="184"/>
      <c r="J99" s="13"/>
      <c r="K99" s="13"/>
      <c r="L99" s="179"/>
      <c r="M99" s="185"/>
      <c r="N99" s="186"/>
      <c r="O99" s="186"/>
      <c r="P99" s="186"/>
      <c r="Q99" s="186"/>
      <c r="R99" s="186"/>
      <c r="S99" s="186"/>
      <c r="T99" s="187"/>
      <c r="U99" s="13"/>
      <c r="V99" s="13"/>
      <c r="W99" s="13"/>
      <c r="X99" s="13"/>
      <c r="Y99" s="13"/>
      <c r="Z99" s="13"/>
      <c r="AA99" s="13"/>
      <c r="AB99" s="13"/>
      <c r="AC99" s="13"/>
      <c r="AD99" s="13"/>
      <c r="AE99" s="13"/>
      <c r="AT99" s="181" t="s">
        <v>158</v>
      </c>
      <c r="AU99" s="181" t="s">
        <v>81</v>
      </c>
      <c r="AV99" s="13" t="s">
        <v>81</v>
      </c>
      <c r="AW99" s="13" t="s">
        <v>31</v>
      </c>
      <c r="AX99" s="13" t="s">
        <v>74</v>
      </c>
      <c r="AY99" s="181" t="s">
        <v>147</v>
      </c>
    </row>
    <row r="100" s="2" customFormat="1" ht="37.8" customHeight="1">
      <c r="A100" s="39"/>
      <c r="B100" s="160"/>
      <c r="C100" s="161" t="s">
        <v>81</v>
      </c>
      <c r="D100" s="161" t="s">
        <v>150</v>
      </c>
      <c r="E100" s="162" t="s">
        <v>159</v>
      </c>
      <c r="F100" s="163" t="s">
        <v>160</v>
      </c>
      <c r="G100" s="164" t="s">
        <v>78</v>
      </c>
      <c r="H100" s="165">
        <v>3.6360000000000001</v>
      </c>
      <c r="I100" s="166"/>
      <c r="J100" s="167">
        <f>ROUND(I100*H100,2)</f>
        <v>0</v>
      </c>
      <c r="K100" s="163" t="s">
        <v>153</v>
      </c>
      <c r="L100" s="40"/>
      <c r="M100" s="168" t="s">
        <v>3</v>
      </c>
      <c r="N100" s="169" t="s">
        <v>40</v>
      </c>
      <c r="O100" s="73"/>
      <c r="P100" s="170">
        <f>O100*H100</f>
        <v>0</v>
      </c>
      <c r="Q100" s="170">
        <v>0</v>
      </c>
      <c r="R100" s="170">
        <f>Q100*H100</f>
        <v>0</v>
      </c>
      <c r="S100" s="170">
        <v>0.075999999999999998</v>
      </c>
      <c r="T100" s="171">
        <f>S100*H100</f>
        <v>0.27633600000000003</v>
      </c>
      <c r="U100" s="39"/>
      <c r="V100" s="39"/>
      <c r="W100" s="39"/>
      <c r="X100" s="39"/>
      <c r="Y100" s="39"/>
      <c r="Z100" s="39"/>
      <c r="AA100" s="39"/>
      <c r="AB100" s="39"/>
      <c r="AC100" s="39"/>
      <c r="AD100" s="39"/>
      <c r="AE100" s="39"/>
      <c r="AR100" s="172" t="s">
        <v>154</v>
      </c>
      <c r="AT100" s="172" t="s">
        <v>150</v>
      </c>
      <c r="AU100" s="172" t="s">
        <v>81</v>
      </c>
      <c r="AY100" s="20" t="s">
        <v>147</v>
      </c>
      <c r="BE100" s="173">
        <f>IF(N100="základní",J100,0)</f>
        <v>0</v>
      </c>
      <c r="BF100" s="173">
        <f>IF(N100="snížená",J100,0)</f>
        <v>0</v>
      </c>
      <c r="BG100" s="173">
        <f>IF(N100="zákl. přenesená",J100,0)</f>
        <v>0</v>
      </c>
      <c r="BH100" s="173">
        <f>IF(N100="sníž. přenesená",J100,0)</f>
        <v>0</v>
      </c>
      <c r="BI100" s="173">
        <f>IF(N100="nulová",J100,0)</f>
        <v>0</v>
      </c>
      <c r="BJ100" s="20" t="s">
        <v>74</v>
      </c>
      <c r="BK100" s="173">
        <f>ROUND(I100*H100,2)</f>
        <v>0</v>
      </c>
      <c r="BL100" s="20" t="s">
        <v>154</v>
      </c>
      <c r="BM100" s="172" t="s">
        <v>161</v>
      </c>
    </row>
    <row r="101" s="2" customFormat="1">
      <c r="A101" s="39"/>
      <c r="B101" s="40"/>
      <c r="C101" s="39"/>
      <c r="D101" s="174" t="s">
        <v>156</v>
      </c>
      <c r="E101" s="39"/>
      <c r="F101" s="175" t="s">
        <v>162</v>
      </c>
      <c r="G101" s="39"/>
      <c r="H101" s="39"/>
      <c r="I101" s="176"/>
      <c r="J101" s="39"/>
      <c r="K101" s="39"/>
      <c r="L101" s="40"/>
      <c r="M101" s="177"/>
      <c r="N101" s="178"/>
      <c r="O101" s="73"/>
      <c r="P101" s="73"/>
      <c r="Q101" s="73"/>
      <c r="R101" s="73"/>
      <c r="S101" s="73"/>
      <c r="T101" s="74"/>
      <c r="U101" s="39"/>
      <c r="V101" s="39"/>
      <c r="W101" s="39"/>
      <c r="X101" s="39"/>
      <c r="Y101" s="39"/>
      <c r="Z101" s="39"/>
      <c r="AA101" s="39"/>
      <c r="AB101" s="39"/>
      <c r="AC101" s="39"/>
      <c r="AD101" s="39"/>
      <c r="AE101" s="39"/>
      <c r="AT101" s="20" t="s">
        <v>156</v>
      </c>
      <c r="AU101" s="20" t="s">
        <v>81</v>
      </c>
    </row>
    <row r="102" s="13" customFormat="1">
      <c r="A102" s="13"/>
      <c r="B102" s="179"/>
      <c r="C102" s="13"/>
      <c r="D102" s="180" t="s">
        <v>158</v>
      </c>
      <c r="E102" s="181" t="s">
        <v>3</v>
      </c>
      <c r="F102" s="182" t="s">
        <v>163</v>
      </c>
      <c r="G102" s="13"/>
      <c r="H102" s="183">
        <v>3.6360000000000001</v>
      </c>
      <c r="I102" s="184"/>
      <c r="J102" s="13"/>
      <c r="K102" s="13"/>
      <c r="L102" s="179"/>
      <c r="M102" s="185"/>
      <c r="N102" s="186"/>
      <c r="O102" s="186"/>
      <c r="P102" s="186"/>
      <c r="Q102" s="186"/>
      <c r="R102" s="186"/>
      <c r="S102" s="186"/>
      <c r="T102" s="187"/>
      <c r="U102" s="13"/>
      <c r="V102" s="13"/>
      <c r="W102" s="13"/>
      <c r="X102" s="13"/>
      <c r="Y102" s="13"/>
      <c r="Z102" s="13"/>
      <c r="AA102" s="13"/>
      <c r="AB102" s="13"/>
      <c r="AC102" s="13"/>
      <c r="AD102" s="13"/>
      <c r="AE102" s="13"/>
      <c r="AT102" s="181" t="s">
        <v>158</v>
      </c>
      <c r="AU102" s="181" t="s">
        <v>81</v>
      </c>
      <c r="AV102" s="13" t="s">
        <v>81</v>
      </c>
      <c r="AW102" s="13" t="s">
        <v>31</v>
      </c>
      <c r="AX102" s="13" t="s">
        <v>74</v>
      </c>
      <c r="AY102" s="181" t="s">
        <v>147</v>
      </c>
    </row>
    <row r="103" s="2" customFormat="1" ht="37.8" customHeight="1">
      <c r="A103" s="39"/>
      <c r="B103" s="160"/>
      <c r="C103" s="161" t="s">
        <v>80</v>
      </c>
      <c r="D103" s="161" t="s">
        <v>150</v>
      </c>
      <c r="E103" s="162" t="s">
        <v>164</v>
      </c>
      <c r="F103" s="163" t="s">
        <v>165</v>
      </c>
      <c r="G103" s="164" t="s">
        <v>78</v>
      </c>
      <c r="H103" s="165">
        <v>16.117999999999999</v>
      </c>
      <c r="I103" s="166"/>
      <c r="J103" s="167">
        <f>ROUND(I103*H103,2)</f>
        <v>0</v>
      </c>
      <c r="K103" s="163" t="s">
        <v>153</v>
      </c>
      <c r="L103" s="40"/>
      <c r="M103" s="168" t="s">
        <v>3</v>
      </c>
      <c r="N103" s="169" t="s">
        <v>40</v>
      </c>
      <c r="O103" s="73"/>
      <c r="P103" s="170">
        <f>O103*H103</f>
        <v>0</v>
      </c>
      <c r="Q103" s="170">
        <v>0</v>
      </c>
      <c r="R103" s="170">
        <f>Q103*H103</f>
        <v>0</v>
      </c>
      <c r="S103" s="170">
        <v>0.067000000000000004</v>
      </c>
      <c r="T103" s="171">
        <f>S103*H103</f>
        <v>1.079906</v>
      </c>
      <c r="U103" s="39"/>
      <c r="V103" s="39"/>
      <c r="W103" s="39"/>
      <c r="X103" s="39"/>
      <c r="Y103" s="39"/>
      <c r="Z103" s="39"/>
      <c r="AA103" s="39"/>
      <c r="AB103" s="39"/>
      <c r="AC103" s="39"/>
      <c r="AD103" s="39"/>
      <c r="AE103" s="39"/>
      <c r="AR103" s="172" t="s">
        <v>154</v>
      </c>
      <c r="AT103" s="172" t="s">
        <v>150</v>
      </c>
      <c r="AU103" s="172" t="s">
        <v>81</v>
      </c>
      <c r="AY103" s="20" t="s">
        <v>147</v>
      </c>
      <c r="BE103" s="173">
        <f>IF(N103="základní",J103,0)</f>
        <v>0</v>
      </c>
      <c r="BF103" s="173">
        <f>IF(N103="snížená",J103,0)</f>
        <v>0</v>
      </c>
      <c r="BG103" s="173">
        <f>IF(N103="zákl. přenesená",J103,0)</f>
        <v>0</v>
      </c>
      <c r="BH103" s="173">
        <f>IF(N103="sníž. přenesená",J103,0)</f>
        <v>0</v>
      </c>
      <c r="BI103" s="173">
        <f>IF(N103="nulová",J103,0)</f>
        <v>0</v>
      </c>
      <c r="BJ103" s="20" t="s">
        <v>74</v>
      </c>
      <c r="BK103" s="173">
        <f>ROUND(I103*H103,2)</f>
        <v>0</v>
      </c>
      <c r="BL103" s="20" t="s">
        <v>154</v>
      </c>
      <c r="BM103" s="172" t="s">
        <v>166</v>
      </c>
    </row>
    <row r="104" s="2" customFormat="1">
      <c r="A104" s="39"/>
      <c r="B104" s="40"/>
      <c r="C104" s="39"/>
      <c r="D104" s="174" t="s">
        <v>156</v>
      </c>
      <c r="E104" s="39"/>
      <c r="F104" s="175" t="s">
        <v>167</v>
      </c>
      <c r="G104" s="39"/>
      <c r="H104" s="39"/>
      <c r="I104" s="176"/>
      <c r="J104" s="39"/>
      <c r="K104" s="39"/>
      <c r="L104" s="40"/>
      <c r="M104" s="177"/>
      <c r="N104" s="178"/>
      <c r="O104" s="73"/>
      <c r="P104" s="73"/>
      <c r="Q104" s="73"/>
      <c r="R104" s="73"/>
      <c r="S104" s="73"/>
      <c r="T104" s="74"/>
      <c r="U104" s="39"/>
      <c r="V104" s="39"/>
      <c r="W104" s="39"/>
      <c r="X104" s="39"/>
      <c r="Y104" s="39"/>
      <c r="Z104" s="39"/>
      <c r="AA104" s="39"/>
      <c r="AB104" s="39"/>
      <c r="AC104" s="39"/>
      <c r="AD104" s="39"/>
      <c r="AE104" s="39"/>
      <c r="AT104" s="20" t="s">
        <v>156</v>
      </c>
      <c r="AU104" s="20" t="s">
        <v>81</v>
      </c>
    </row>
    <row r="105" s="13" customFormat="1">
      <c r="A105" s="13"/>
      <c r="B105" s="179"/>
      <c r="C105" s="13"/>
      <c r="D105" s="180" t="s">
        <v>158</v>
      </c>
      <c r="E105" s="181" t="s">
        <v>3</v>
      </c>
      <c r="F105" s="182" t="s">
        <v>168</v>
      </c>
      <c r="G105" s="13"/>
      <c r="H105" s="183">
        <v>9.4039999999999999</v>
      </c>
      <c r="I105" s="184"/>
      <c r="J105" s="13"/>
      <c r="K105" s="13"/>
      <c r="L105" s="179"/>
      <c r="M105" s="185"/>
      <c r="N105" s="186"/>
      <c r="O105" s="186"/>
      <c r="P105" s="186"/>
      <c r="Q105" s="186"/>
      <c r="R105" s="186"/>
      <c r="S105" s="186"/>
      <c r="T105" s="187"/>
      <c r="U105" s="13"/>
      <c r="V105" s="13"/>
      <c r="W105" s="13"/>
      <c r="X105" s="13"/>
      <c r="Y105" s="13"/>
      <c r="Z105" s="13"/>
      <c r="AA105" s="13"/>
      <c r="AB105" s="13"/>
      <c r="AC105" s="13"/>
      <c r="AD105" s="13"/>
      <c r="AE105" s="13"/>
      <c r="AT105" s="181" t="s">
        <v>158</v>
      </c>
      <c r="AU105" s="181" t="s">
        <v>81</v>
      </c>
      <c r="AV105" s="13" t="s">
        <v>81</v>
      </c>
      <c r="AW105" s="13" t="s">
        <v>31</v>
      </c>
      <c r="AX105" s="13" t="s">
        <v>69</v>
      </c>
      <c r="AY105" s="181" t="s">
        <v>147</v>
      </c>
    </row>
    <row r="106" s="13" customFormat="1">
      <c r="A106" s="13"/>
      <c r="B106" s="179"/>
      <c r="C106" s="13"/>
      <c r="D106" s="180" t="s">
        <v>158</v>
      </c>
      <c r="E106" s="181" t="s">
        <v>3</v>
      </c>
      <c r="F106" s="182" t="s">
        <v>169</v>
      </c>
      <c r="G106" s="13"/>
      <c r="H106" s="183">
        <v>6.7140000000000004</v>
      </c>
      <c r="I106" s="184"/>
      <c r="J106" s="13"/>
      <c r="K106" s="13"/>
      <c r="L106" s="179"/>
      <c r="M106" s="185"/>
      <c r="N106" s="186"/>
      <c r="O106" s="186"/>
      <c r="P106" s="186"/>
      <c r="Q106" s="186"/>
      <c r="R106" s="186"/>
      <c r="S106" s="186"/>
      <c r="T106" s="187"/>
      <c r="U106" s="13"/>
      <c r="V106" s="13"/>
      <c r="W106" s="13"/>
      <c r="X106" s="13"/>
      <c r="Y106" s="13"/>
      <c r="Z106" s="13"/>
      <c r="AA106" s="13"/>
      <c r="AB106" s="13"/>
      <c r="AC106" s="13"/>
      <c r="AD106" s="13"/>
      <c r="AE106" s="13"/>
      <c r="AT106" s="181" t="s">
        <v>158</v>
      </c>
      <c r="AU106" s="181" t="s">
        <v>81</v>
      </c>
      <c r="AV106" s="13" t="s">
        <v>81</v>
      </c>
      <c r="AW106" s="13" t="s">
        <v>31</v>
      </c>
      <c r="AX106" s="13" t="s">
        <v>69</v>
      </c>
      <c r="AY106" s="181" t="s">
        <v>147</v>
      </c>
    </row>
    <row r="107" s="14" customFormat="1">
      <c r="A107" s="14"/>
      <c r="B107" s="188"/>
      <c r="C107" s="14"/>
      <c r="D107" s="180" t="s">
        <v>158</v>
      </c>
      <c r="E107" s="189" t="s">
        <v>3</v>
      </c>
      <c r="F107" s="190" t="s">
        <v>170</v>
      </c>
      <c r="G107" s="14"/>
      <c r="H107" s="191">
        <v>16.118000000000002</v>
      </c>
      <c r="I107" s="192"/>
      <c r="J107" s="14"/>
      <c r="K107" s="14"/>
      <c r="L107" s="188"/>
      <c r="M107" s="193"/>
      <c r="N107" s="194"/>
      <c r="O107" s="194"/>
      <c r="P107" s="194"/>
      <c r="Q107" s="194"/>
      <c r="R107" s="194"/>
      <c r="S107" s="194"/>
      <c r="T107" s="195"/>
      <c r="U107" s="14"/>
      <c r="V107" s="14"/>
      <c r="W107" s="14"/>
      <c r="X107" s="14"/>
      <c r="Y107" s="14"/>
      <c r="Z107" s="14"/>
      <c r="AA107" s="14"/>
      <c r="AB107" s="14"/>
      <c r="AC107" s="14"/>
      <c r="AD107" s="14"/>
      <c r="AE107" s="14"/>
      <c r="AT107" s="189" t="s">
        <v>158</v>
      </c>
      <c r="AU107" s="189" t="s">
        <v>81</v>
      </c>
      <c r="AV107" s="14" t="s">
        <v>171</v>
      </c>
      <c r="AW107" s="14" t="s">
        <v>31</v>
      </c>
      <c r="AX107" s="14" t="s">
        <v>74</v>
      </c>
      <c r="AY107" s="189" t="s">
        <v>147</v>
      </c>
    </row>
    <row r="108" s="2" customFormat="1" ht="44.25" customHeight="1">
      <c r="A108" s="39"/>
      <c r="B108" s="160"/>
      <c r="C108" s="161" t="s">
        <v>171</v>
      </c>
      <c r="D108" s="161" t="s">
        <v>150</v>
      </c>
      <c r="E108" s="162" t="s">
        <v>172</v>
      </c>
      <c r="F108" s="163" t="s">
        <v>173</v>
      </c>
      <c r="G108" s="164" t="s">
        <v>78</v>
      </c>
      <c r="H108" s="165">
        <v>79.912000000000006</v>
      </c>
      <c r="I108" s="166"/>
      <c r="J108" s="167">
        <f>ROUND(I108*H108,2)</f>
        <v>0</v>
      </c>
      <c r="K108" s="163" t="s">
        <v>153</v>
      </c>
      <c r="L108" s="40"/>
      <c r="M108" s="168" t="s">
        <v>3</v>
      </c>
      <c r="N108" s="169" t="s">
        <v>40</v>
      </c>
      <c r="O108" s="73"/>
      <c r="P108" s="170">
        <f>O108*H108</f>
        <v>0</v>
      </c>
      <c r="Q108" s="170">
        <v>0</v>
      </c>
      <c r="R108" s="170">
        <f>Q108*H108</f>
        <v>0</v>
      </c>
      <c r="S108" s="170">
        <v>0.032000000000000001</v>
      </c>
      <c r="T108" s="171">
        <f>S108*H108</f>
        <v>2.5571840000000003</v>
      </c>
      <c r="U108" s="39"/>
      <c r="V108" s="39"/>
      <c r="W108" s="39"/>
      <c r="X108" s="39"/>
      <c r="Y108" s="39"/>
      <c r="Z108" s="39"/>
      <c r="AA108" s="39"/>
      <c r="AB108" s="39"/>
      <c r="AC108" s="39"/>
      <c r="AD108" s="39"/>
      <c r="AE108" s="39"/>
      <c r="AR108" s="172" t="s">
        <v>154</v>
      </c>
      <c r="AT108" s="172" t="s">
        <v>150</v>
      </c>
      <c r="AU108" s="172" t="s">
        <v>81</v>
      </c>
      <c r="AY108" s="20" t="s">
        <v>147</v>
      </c>
      <c r="BE108" s="173">
        <f>IF(N108="základní",J108,0)</f>
        <v>0</v>
      </c>
      <c r="BF108" s="173">
        <f>IF(N108="snížená",J108,0)</f>
        <v>0</v>
      </c>
      <c r="BG108" s="173">
        <f>IF(N108="zákl. přenesená",J108,0)</f>
        <v>0</v>
      </c>
      <c r="BH108" s="173">
        <f>IF(N108="sníž. přenesená",J108,0)</f>
        <v>0</v>
      </c>
      <c r="BI108" s="173">
        <f>IF(N108="nulová",J108,0)</f>
        <v>0</v>
      </c>
      <c r="BJ108" s="20" t="s">
        <v>74</v>
      </c>
      <c r="BK108" s="173">
        <f>ROUND(I108*H108,2)</f>
        <v>0</v>
      </c>
      <c r="BL108" s="20" t="s">
        <v>154</v>
      </c>
      <c r="BM108" s="172" t="s">
        <v>174</v>
      </c>
    </row>
    <row r="109" s="2" customFormat="1">
      <c r="A109" s="39"/>
      <c r="B109" s="40"/>
      <c r="C109" s="39"/>
      <c r="D109" s="174" t="s">
        <v>156</v>
      </c>
      <c r="E109" s="39"/>
      <c r="F109" s="175" t="s">
        <v>175</v>
      </c>
      <c r="G109" s="39"/>
      <c r="H109" s="39"/>
      <c r="I109" s="176"/>
      <c r="J109" s="39"/>
      <c r="K109" s="39"/>
      <c r="L109" s="40"/>
      <c r="M109" s="177"/>
      <c r="N109" s="178"/>
      <c r="O109" s="73"/>
      <c r="P109" s="73"/>
      <c r="Q109" s="73"/>
      <c r="R109" s="73"/>
      <c r="S109" s="73"/>
      <c r="T109" s="74"/>
      <c r="U109" s="39"/>
      <c r="V109" s="39"/>
      <c r="W109" s="39"/>
      <c r="X109" s="39"/>
      <c r="Y109" s="39"/>
      <c r="Z109" s="39"/>
      <c r="AA109" s="39"/>
      <c r="AB109" s="39"/>
      <c r="AC109" s="39"/>
      <c r="AD109" s="39"/>
      <c r="AE109" s="39"/>
      <c r="AT109" s="20" t="s">
        <v>156</v>
      </c>
      <c r="AU109" s="20" t="s">
        <v>81</v>
      </c>
    </row>
    <row r="110" s="13" customFormat="1">
      <c r="A110" s="13"/>
      <c r="B110" s="179"/>
      <c r="C110" s="13"/>
      <c r="D110" s="180" t="s">
        <v>158</v>
      </c>
      <c r="E110" s="181" t="s">
        <v>3</v>
      </c>
      <c r="F110" s="182" t="s">
        <v>176</v>
      </c>
      <c r="G110" s="13"/>
      <c r="H110" s="183">
        <v>3.4660000000000002</v>
      </c>
      <c r="I110" s="184"/>
      <c r="J110" s="13"/>
      <c r="K110" s="13"/>
      <c r="L110" s="179"/>
      <c r="M110" s="185"/>
      <c r="N110" s="186"/>
      <c r="O110" s="186"/>
      <c r="P110" s="186"/>
      <c r="Q110" s="186"/>
      <c r="R110" s="186"/>
      <c r="S110" s="186"/>
      <c r="T110" s="187"/>
      <c r="U110" s="13"/>
      <c r="V110" s="13"/>
      <c r="W110" s="13"/>
      <c r="X110" s="13"/>
      <c r="Y110" s="13"/>
      <c r="Z110" s="13"/>
      <c r="AA110" s="13"/>
      <c r="AB110" s="13"/>
      <c r="AC110" s="13"/>
      <c r="AD110" s="13"/>
      <c r="AE110" s="13"/>
      <c r="AT110" s="181" t="s">
        <v>158</v>
      </c>
      <c r="AU110" s="181" t="s">
        <v>81</v>
      </c>
      <c r="AV110" s="13" t="s">
        <v>81</v>
      </c>
      <c r="AW110" s="13" t="s">
        <v>31</v>
      </c>
      <c r="AX110" s="13" t="s">
        <v>69</v>
      </c>
      <c r="AY110" s="181" t="s">
        <v>147</v>
      </c>
    </row>
    <row r="111" s="13" customFormat="1">
      <c r="A111" s="13"/>
      <c r="B111" s="179"/>
      <c r="C111" s="13"/>
      <c r="D111" s="180" t="s">
        <v>158</v>
      </c>
      <c r="E111" s="181" t="s">
        <v>3</v>
      </c>
      <c r="F111" s="182" t="s">
        <v>177</v>
      </c>
      <c r="G111" s="13"/>
      <c r="H111" s="183">
        <v>3.448</v>
      </c>
      <c r="I111" s="184"/>
      <c r="J111" s="13"/>
      <c r="K111" s="13"/>
      <c r="L111" s="179"/>
      <c r="M111" s="185"/>
      <c r="N111" s="186"/>
      <c r="O111" s="186"/>
      <c r="P111" s="186"/>
      <c r="Q111" s="186"/>
      <c r="R111" s="186"/>
      <c r="S111" s="186"/>
      <c r="T111" s="187"/>
      <c r="U111" s="13"/>
      <c r="V111" s="13"/>
      <c r="W111" s="13"/>
      <c r="X111" s="13"/>
      <c r="Y111" s="13"/>
      <c r="Z111" s="13"/>
      <c r="AA111" s="13"/>
      <c r="AB111" s="13"/>
      <c r="AC111" s="13"/>
      <c r="AD111" s="13"/>
      <c r="AE111" s="13"/>
      <c r="AT111" s="181" t="s">
        <v>158</v>
      </c>
      <c r="AU111" s="181" t="s">
        <v>81</v>
      </c>
      <c r="AV111" s="13" t="s">
        <v>81</v>
      </c>
      <c r="AW111" s="13" t="s">
        <v>31</v>
      </c>
      <c r="AX111" s="13" t="s">
        <v>69</v>
      </c>
      <c r="AY111" s="181" t="s">
        <v>147</v>
      </c>
    </row>
    <row r="112" s="13" customFormat="1">
      <c r="A112" s="13"/>
      <c r="B112" s="179"/>
      <c r="C112" s="13"/>
      <c r="D112" s="180" t="s">
        <v>158</v>
      </c>
      <c r="E112" s="181" t="s">
        <v>3</v>
      </c>
      <c r="F112" s="182" t="s">
        <v>178</v>
      </c>
      <c r="G112" s="13"/>
      <c r="H112" s="183">
        <v>2.9990000000000001</v>
      </c>
      <c r="I112" s="184"/>
      <c r="J112" s="13"/>
      <c r="K112" s="13"/>
      <c r="L112" s="179"/>
      <c r="M112" s="185"/>
      <c r="N112" s="186"/>
      <c r="O112" s="186"/>
      <c r="P112" s="186"/>
      <c r="Q112" s="186"/>
      <c r="R112" s="186"/>
      <c r="S112" s="186"/>
      <c r="T112" s="187"/>
      <c r="U112" s="13"/>
      <c r="V112" s="13"/>
      <c r="W112" s="13"/>
      <c r="X112" s="13"/>
      <c r="Y112" s="13"/>
      <c r="Z112" s="13"/>
      <c r="AA112" s="13"/>
      <c r="AB112" s="13"/>
      <c r="AC112" s="13"/>
      <c r="AD112" s="13"/>
      <c r="AE112" s="13"/>
      <c r="AT112" s="181" t="s">
        <v>158</v>
      </c>
      <c r="AU112" s="181" t="s">
        <v>81</v>
      </c>
      <c r="AV112" s="13" t="s">
        <v>81</v>
      </c>
      <c r="AW112" s="13" t="s">
        <v>31</v>
      </c>
      <c r="AX112" s="13" t="s">
        <v>69</v>
      </c>
      <c r="AY112" s="181" t="s">
        <v>147</v>
      </c>
    </row>
    <row r="113" s="13" customFormat="1">
      <c r="A113" s="13"/>
      <c r="B113" s="179"/>
      <c r="C113" s="13"/>
      <c r="D113" s="180" t="s">
        <v>158</v>
      </c>
      <c r="E113" s="181" t="s">
        <v>3</v>
      </c>
      <c r="F113" s="182" t="s">
        <v>179</v>
      </c>
      <c r="G113" s="13"/>
      <c r="H113" s="183">
        <v>3.4449999999999998</v>
      </c>
      <c r="I113" s="184"/>
      <c r="J113" s="13"/>
      <c r="K113" s="13"/>
      <c r="L113" s="179"/>
      <c r="M113" s="185"/>
      <c r="N113" s="186"/>
      <c r="O113" s="186"/>
      <c r="P113" s="186"/>
      <c r="Q113" s="186"/>
      <c r="R113" s="186"/>
      <c r="S113" s="186"/>
      <c r="T113" s="187"/>
      <c r="U113" s="13"/>
      <c r="V113" s="13"/>
      <c r="W113" s="13"/>
      <c r="X113" s="13"/>
      <c r="Y113" s="13"/>
      <c r="Z113" s="13"/>
      <c r="AA113" s="13"/>
      <c r="AB113" s="13"/>
      <c r="AC113" s="13"/>
      <c r="AD113" s="13"/>
      <c r="AE113" s="13"/>
      <c r="AT113" s="181" t="s">
        <v>158</v>
      </c>
      <c r="AU113" s="181" t="s">
        <v>81</v>
      </c>
      <c r="AV113" s="13" t="s">
        <v>81</v>
      </c>
      <c r="AW113" s="13" t="s">
        <v>31</v>
      </c>
      <c r="AX113" s="13" t="s">
        <v>69</v>
      </c>
      <c r="AY113" s="181" t="s">
        <v>147</v>
      </c>
    </row>
    <row r="114" s="13" customFormat="1">
      <c r="A114" s="13"/>
      <c r="B114" s="179"/>
      <c r="C114" s="13"/>
      <c r="D114" s="180" t="s">
        <v>158</v>
      </c>
      <c r="E114" s="181" t="s">
        <v>3</v>
      </c>
      <c r="F114" s="182" t="s">
        <v>180</v>
      </c>
      <c r="G114" s="13"/>
      <c r="H114" s="183">
        <v>3.4980000000000002</v>
      </c>
      <c r="I114" s="184"/>
      <c r="J114" s="13"/>
      <c r="K114" s="13"/>
      <c r="L114" s="179"/>
      <c r="M114" s="185"/>
      <c r="N114" s="186"/>
      <c r="O114" s="186"/>
      <c r="P114" s="186"/>
      <c r="Q114" s="186"/>
      <c r="R114" s="186"/>
      <c r="S114" s="186"/>
      <c r="T114" s="187"/>
      <c r="U114" s="13"/>
      <c r="V114" s="13"/>
      <c r="W114" s="13"/>
      <c r="X114" s="13"/>
      <c r="Y114" s="13"/>
      <c r="Z114" s="13"/>
      <c r="AA114" s="13"/>
      <c r="AB114" s="13"/>
      <c r="AC114" s="13"/>
      <c r="AD114" s="13"/>
      <c r="AE114" s="13"/>
      <c r="AT114" s="181" t="s">
        <v>158</v>
      </c>
      <c r="AU114" s="181" t="s">
        <v>81</v>
      </c>
      <c r="AV114" s="13" t="s">
        <v>81</v>
      </c>
      <c r="AW114" s="13" t="s">
        <v>31</v>
      </c>
      <c r="AX114" s="13" t="s">
        <v>69</v>
      </c>
      <c r="AY114" s="181" t="s">
        <v>147</v>
      </c>
    </row>
    <row r="115" s="13" customFormat="1">
      <c r="A115" s="13"/>
      <c r="B115" s="179"/>
      <c r="C115" s="13"/>
      <c r="D115" s="180" t="s">
        <v>158</v>
      </c>
      <c r="E115" s="181" t="s">
        <v>3</v>
      </c>
      <c r="F115" s="182" t="s">
        <v>181</v>
      </c>
      <c r="G115" s="13"/>
      <c r="H115" s="183">
        <v>3.4809999999999999</v>
      </c>
      <c r="I115" s="184"/>
      <c r="J115" s="13"/>
      <c r="K115" s="13"/>
      <c r="L115" s="179"/>
      <c r="M115" s="185"/>
      <c r="N115" s="186"/>
      <c r="O115" s="186"/>
      <c r="P115" s="186"/>
      <c r="Q115" s="186"/>
      <c r="R115" s="186"/>
      <c r="S115" s="186"/>
      <c r="T115" s="187"/>
      <c r="U115" s="13"/>
      <c r="V115" s="13"/>
      <c r="W115" s="13"/>
      <c r="X115" s="13"/>
      <c r="Y115" s="13"/>
      <c r="Z115" s="13"/>
      <c r="AA115" s="13"/>
      <c r="AB115" s="13"/>
      <c r="AC115" s="13"/>
      <c r="AD115" s="13"/>
      <c r="AE115" s="13"/>
      <c r="AT115" s="181" t="s">
        <v>158</v>
      </c>
      <c r="AU115" s="181" t="s">
        <v>81</v>
      </c>
      <c r="AV115" s="13" t="s">
        <v>81</v>
      </c>
      <c r="AW115" s="13" t="s">
        <v>31</v>
      </c>
      <c r="AX115" s="13" t="s">
        <v>69</v>
      </c>
      <c r="AY115" s="181" t="s">
        <v>147</v>
      </c>
    </row>
    <row r="116" s="13" customFormat="1">
      <c r="A116" s="13"/>
      <c r="B116" s="179"/>
      <c r="C116" s="13"/>
      <c r="D116" s="180" t="s">
        <v>158</v>
      </c>
      <c r="E116" s="181" t="s">
        <v>3</v>
      </c>
      <c r="F116" s="182" t="s">
        <v>182</v>
      </c>
      <c r="G116" s="13"/>
      <c r="H116" s="183">
        <v>3.4489999999999998</v>
      </c>
      <c r="I116" s="184"/>
      <c r="J116" s="13"/>
      <c r="K116" s="13"/>
      <c r="L116" s="179"/>
      <c r="M116" s="185"/>
      <c r="N116" s="186"/>
      <c r="O116" s="186"/>
      <c r="P116" s="186"/>
      <c r="Q116" s="186"/>
      <c r="R116" s="186"/>
      <c r="S116" s="186"/>
      <c r="T116" s="187"/>
      <c r="U116" s="13"/>
      <c r="V116" s="13"/>
      <c r="W116" s="13"/>
      <c r="X116" s="13"/>
      <c r="Y116" s="13"/>
      <c r="Z116" s="13"/>
      <c r="AA116" s="13"/>
      <c r="AB116" s="13"/>
      <c r="AC116" s="13"/>
      <c r="AD116" s="13"/>
      <c r="AE116" s="13"/>
      <c r="AT116" s="181" t="s">
        <v>158</v>
      </c>
      <c r="AU116" s="181" t="s">
        <v>81</v>
      </c>
      <c r="AV116" s="13" t="s">
        <v>81</v>
      </c>
      <c r="AW116" s="13" t="s">
        <v>31</v>
      </c>
      <c r="AX116" s="13" t="s">
        <v>69</v>
      </c>
      <c r="AY116" s="181" t="s">
        <v>147</v>
      </c>
    </row>
    <row r="117" s="13" customFormat="1">
      <c r="A117" s="13"/>
      <c r="B117" s="179"/>
      <c r="C117" s="13"/>
      <c r="D117" s="180" t="s">
        <v>158</v>
      </c>
      <c r="E117" s="181" t="s">
        <v>3</v>
      </c>
      <c r="F117" s="182" t="s">
        <v>183</v>
      </c>
      <c r="G117" s="13"/>
      <c r="H117" s="183">
        <v>3.4569999999999999</v>
      </c>
      <c r="I117" s="184"/>
      <c r="J117" s="13"/>
      <c r="K117" s="13"/>
      <c r="L117" s="179"/>
      <c r="M117" s="185"/>
      <c r="N117" s="186"/>
      <c r="O117" s="186"/>
      <c r="P117" s="186"/>
      <c r="Q117" s="186"/>
      <c r="R117" s="186"/>
      <c r="S117" s="186"/>
      <c r="T117" s="187"/>
      <c r="U117" s="13"/>
      <c r="V117" s="13"/>
      <c r="W117" s="13"/>
      <c r="X117" s="13"/>
      <c r="Y117" s="13"/>
      <c r="Z117" s="13"/>
      <c r="AA117" s="13"/>
      <c r="AB117" s="13"/>
      <c r="AC117" s="13"/>
      <c r="AD117" s="13"/>
      <c r="AE117" s="13"/>
      <c r="AT117" s="181" t="s">
        <v>158</v>
      </c>
      <c r="AU117" s="181" t="s">
        <v>81</v>
      </c>
      <c r="AV117" s="13" t="s">
        <v>81</v>
      </c>
      <c r="AW117" s="13" t="s">
        <v>31</v>
      </c>
      <c r="AX117" s="13" t="s">
        <v>69</v>
      </c>
      <c r="AY117" s="181" t="s">
        <v>147</v>
      </c>
    </row>
    <row r="118" s="13" customFormat="1">
      <c r="A118" s="13"/>
      <c r="B118" s="179"/>
      <c r="C118" s="13"/>
      <c r="D118" s="180" t="s">
        <v>158</v>
      </c>
      <c r="E118" s="181" t="s">
        <v>3</v>
      </c>
      <c r="F118" s="182" t="s">
        <v>184</v>
      </c>
      <c r="G118" s="13"/>
      <c r="H118" s="183">
        <v>3.4500000000000002</v>
      </c>
      <c r="I118" s="184"/>
      <c r="J118" s="13"/>
      <c r="K118" s="13"/>
      <c r="L118" s="179"/>
      <c r="M118" s="185"/>
      <c r="N118" s="186"/>
      <c r="O118" s="186"/>
      <c r="P118" s="186"/>
      <c r="Q118" s="186"/>
      <c r="R118" s="186"/>
      <c r="S118" s="186"/>
      <c r="T118" s="187"/>
      <c r="U118" s="13"/>
      <c r="V118" s="13"/>
      <c r="W118" s="13"/>
      <c r="X118" s="13"/>
      <c r="Y118" s="13"/>
      <c r="Z118" s="13"/>
      <c r="AA118" s="13"/>
      <c r="AB118" s="13"/>
      <c r="AC118" s="13"/>
      <c r="AD118" s="13"/>
      <c r="AE118" s="13"/>
      <c r="AT118" s="181" t="s">
        <v>158</v>
      </c>
      <c r="AU118" s="181" t="s">
        <v>81</v>
      </c>
      <c r="AV118" s="13" t="s">
        <v>81</v>
      </c>
      <c r="AW118" s="13" t="s">
        <v>31</v>
      </c>
      <c r="AX118" s="13" t="s">
        <v>69</v>
      </c>
      <c r="AY118" s="181" t="s">
        <v>147</v>
      </c>
    </row>
    <row r="119" s="13" customFormat="1">
      <c r="A119" s="13"/>
      <c r="B119" s="179"/>
      <c r="C119" s="13"/>
      <c r="D119" s="180" t="s">
        <v>158</v>
      </c>
      <c r="E119" s="181" t="s">
        <v>3</v>
      </c>
      <c r="F119" s="182" t="s">
        <v>185</v>
      </c>
      <c r="G119" s="13"/>
      <c r="H119" s="183">
        <v>3.4460000000000002</v>
      </c>
      <c r="I119" s="184"/>
      <c r="J119" s="13"/>
      <c r="K119" s="13"/>
      <c r="L119" s="179"/>
      <c r="M119" s="185"/>
      <c r="N119" s="186"/>
      <c r="O119" s="186"/>
      <c r="P119" s="186"/>
      <c r="Q119" s="186"/>
      <c r="R119" s="186"/>
      <c r="S119" s="186"/>
      <c r="T119" s="187"/>
      <c r="U119" s="13"/>
      <c r="V119" s="13"/>
      <c r="W119" s="13"/>
      <c r="X119" s="13"/>
      <c r="Y119" s="13"/>
      <c r="Z119" s="13"/>
      <c r="AA119" s="13"/>
      <c r="AB119" s="13"/>
      <c r="AC119" s="13"/>
      <c r="AD119" s="13"/>
      <c r="AE119" s="13"/>
      <c r="AT119" s="181" t="s">
        <v>158</v>
      </c>
      <c r="AU119" s="181" t="s">
        <v>81</v>
      </c>
      <c r="AV119" s="13" t="s">
        <v>81</v>
      </c>
      <c r="AW119" s="13" t="s">
        <v>31</v>
      </c>
      <c r="AX119" s="13" t="s">
        <v>69</v>
      </c>
      <c r="AY119" s="181" t="s">
        <v>147</v>
      </c>
    </row>
    <row r="120" s="13" customFormat="1">
      <c r="A120" s="13"/>
      <c r="B120" s="179"/>
      <c r="C120" s="13"/>
      <c r="D120" s="180" t="s">
        <v>158</v>
      </c>
      <c r="E120" s="181" t="s">
        <v>3</v>
      </c>
      <c r="F120" s="182" t="s">
        <v>186</v>
      </c>
      <c r="G120" s="13"/>
      <c r="H120" s="183">
        <v>3.464</v>
      </c>
      <c r="I120" s="184"/>
      <c r="J120" s="13"/>
      <c r="K120" s="13"/>
      <c r="L120" s="179"/>
      <c r="M120" s="185"/>
      <c r="N120" s="186"/>
      <c r="O120" s="186"/>
      <c r="P120" s="186"/>
      <c r="Q120" s="186"/>
      <c r="R120" s="186"/>
      <c r="S120" s="186"/>
      <c r="T120" s="187"/>
      <c r="U120" s="13"/>
      <c r="V120" s="13"/>
      <c r="W120" s="13"/>
      <c r="X120" s="13"/>
      <c r="Y120" s="13"/>
      <c r="Z120" s="13"/>
      <c r="AA120" s="13"/>
      <c r="AB120" s="13"/>
      <c r="AC120" s="13"/>
      <c r="AD120" s="13"/>
      <c r="AE120" s="13"/>
      <c r="AT120" s="181" t="s">
        <v>158</v>
      </c>
      <c r="AU120" s="181" t="s">
        <v>81</v>
      </c>
      <c r="AV120" s="13" t="s">
        <v>81</v>
      </c>
      <c r="AW120" s="13" t="s">
        <v>31</v>
      </c>
      <c r="AX120" s="13" t="s">
        <v>69</v>
      </c>
      <c r="AY120" s="181" t="s">
        <v>147</v>
      </c>
    </row>
    <row r="121" s="13" customFormat="1">
      <c r="A121" s="13"/>
      <c r="B121" s="179"/>
      <c r="C121" s="13"/>
      <c r="D121" s="180" t="s">
        <v>158</v>
      </c>
      <c r="E121" s="181" t="s">
        <v>3</v>
      </c>
      <c r="F121" s="182" t="s">
        <v>187</v>
      </c>
      <c r="G121" s="13"/>
      <c r="H121" s="183">
        <v>3.4740000000000002</v>
      </c>
      <c r="I121" s="184"/>
      <c r="J121" s="13"/>
      <c r="K121" s="13"/>
      <c r="L121" s="179"/>
      <c r="M121" s="185"/>
      <c r="N121" s="186"/>
      <c r="O121" s="186"/>
      <c r="P121" s="186"/>
      <c r="Q121" s="186"/>
      <c r="R121" s="186"/>
      <c r="S121" s="186"/>
      <c r="T121" s="187"/>
      <c r="U121" s="13"/>
      <c r="V121" s="13"/>
      <c r="W121" s="13"/>
      <c r="X121" s="13"/>
      <c r="Y121" s="13"/>
      <c r="Z121" s="13"/>
      <c r="AA121" s="13"/>
      <c r="AB121" s="13"/>
      <c r="AC121" s="13"/>
      <c r="AD121" s="13"/>
      <c r="AE121" s="13"/>
      <c r="AT121" s="181" t="s">
        <v>158</v>
      </c>
      <c r="AU121" s="181" t="s">
        <v>81</v>
      </c>
      <c r="AV121" s="13" t="s">
        <v>81</v>
      </c>
      <c r="AW121" s="13" t="s">
        <v>31</v>
      </c>
      <c r="AX121" s="13" t="s">
        <v>69</v>
      </c>
      <c r="AY121" s="181" t="s">
        <v>147</v>
      </c>
    </row>
    <row r="122" s="13" customFormat="1">
      <c r="A122" s="13"/>
      <c r="B122" s="179"/>
      <c r="C122" s="13"/>
      <c r="D122" s="180" t="s">
        <v>158</v>
      </c>
      <c r="E122" s="181" t="s">
        <v>3</v>
      </c>
      <c r="F122" s="182" t="s">
        <v>188</v>
      </c>
      <c r="G122" s="13"/>
      <c r="H122" s="183">
        <v>3.5430000000000001</v>
      </c>
      <c r="I122" s="184"/>
      <c r="J122" s="13"/>
      <c r="K122" s="13"/>
      <c r="L122" s="179"/>
      <c r="M122" s="185"/>
      <c r="N122" s="186"/>
      <c r="O122" s="186"/>
      <c r="P122" s="186"/>
      <c r="Q122" s="186"/>
      <c r="R122" s="186"/>
      <c r="S122" s="186"/>
      <c r="T122" s="187"/>
      <c r="U122" s="13"/>
      <c r="V122" s="13"/>
      <c r="W122" s="13"/>
      <c r="X122" s="13"/>
      <c r="Y122" s="13"/>
      <c r="Z122" s="13"/>
      <c r="AA122" s="13"/>
      <c r="AB122" s="13"/>
      <c r="AC122" s="13"/>
      <c r="AD122" s="13"/>
      <c r="AE122" s="13"/>
      <c r="AT122" s="181" t="s">
        <v>158</v>
      </c>
      <c r="AU122" s="181" t="s">
        <v>81</v>
      </c>
      <c r="AV122" s="13" t="s">
        <v>81</v>
      </c>
      <c r="AW122" s="13" t="s">
        <v>31</v>
      </c>
      <c r="AX122" s="13" t="s">
        <v>69</v>
      </c>
      <c r="AY122" s="181" t="s">
        <v>147</v>
      </c>
    </row>
    <row r="123" s="13" customFormat="1">
      <c r="A123" s="13"/>
      <c r="B123" s="179"/>
      <c r="C123" s="13"/>
      <c r="D123" s="180" t="s">
        <v>158</v>
      </c>
      <c r="E123" s="181" t="s">
        <v>3</v>
      </c>
      <c r="F123" s="182" t="s">
        <v>189</v>
      </c>
      <c r="G123" s="13"/>
      <c r="H123" s="183">
        <v>3.4620000000000002</v>
      </c>
      <c r="I123" s="184"/>
      <c r="J123" s="13"/>
      <c r="K123" s="13"/>
      <c r="L123" s="179"/>
      <c r="M123" s="185"/>
      <c r="N123" s="186"/>
      <c r="O123" s="186"/>
      <c r="P123" s="186"/>
      <c r="Q123" s="186"/>
      <c r="R123" s="186"/>
      <c r="S123" s="186"/>
      <c r="T123" s="187"/>
      <c r="U123" s="13"/>
      <c r="V123" s="13"/>
      <c r="W123" s="13"/>
      <c r="X123" s="13"/>
      <c r="Y123" s="13"/>
      <c r="Z123" s="13"/>
      <c r="AA123" s="13"/>
      <c r="AB123" s="13"/>
      <c r="AC123" s="13"/>
      <c r="AD123" s="13"/>
      <c r="AE123" s="13"/>
      <c r="AT123" s="181" t="s">
        <v>158</v>
      </c>
      <c r="AU123" s="181" t="s">
        <v>81</v>
      </c>
      <c r="AV123" s="13" t="s">
        <v>81</v>
      </c>
      <c r="AW123" s="13" t="s">
        <v>31</v>
      </c>
      <c r="AX123" s="13" t="s">
        <v>69</v>
      </c>
      <c r="AY123" s="181" t="s">
        <v>147</v>
      </c>
    </row>
    <row r="124" s="13" customFormat="1">
      <c r="A124" s="13"/>
      <c r="B124" s="179"/>
      <c r="C124" s="13"/>
      <c r="D124" s="180" t="s">
        <v>158</v>
      </c>
      <c r="E124" s="181" t="s">
        <v>3</v>
      </c>
      <c r="F124" s="182" t="s">
        <v>190</v>
      </c>
      <c r="G124" s="13"/>
      <c r="H124" s="183">
        <v>3.516</v>
      </c>
      <c r="I124" s="184"/>
      <c r="J124" s="13"/>
      <c r="K124" s="13"/>
      <c r="L124" s="179"/>
      <c r="M124" s="185"/>
      <c r="N124" s="186"/>
      <c r="O124" s="186"/>
      <c r="P124" s="186"/>
      <c r="Q124" s="186"/>
      <c r="R124" s="186"/>
      <c r="S124" s="186"/>
      <c r="T124" s="187"/>
      <c r="U124" s="13"/>
      <c r="V124" s="13"/>
      <c r="W124" s="13"/>
      <c r="X124" s="13"/>
      <c r="Y124" s="13"/>
      <c r="Z124" s="13"/>
      <c r="AA124" s="13"/>
      <c r="AB124" s="13"/>
      <c r="AC124" s="13"/>
      <c r="AD124" s="13"/>
      <c r="AE124" s="13"/>
      <c r="AT124" s="181" t="s">
        <v>158</v>
      </c>
      <c r="AU124" s="181" t="s">
        <v>81</v>
      </c>
      <c r="AV124" s="13" t="s">
        <v>81</v>
      </c>
      <c r="AW124" s="13" t="s">
        <v>31</v>
      </c>
      <c r="AX124" s="13" t="s">
        <v>69</v>
      </c>
      <c r="AY124" s="181" t="s">
        <v>147</v>
      </c>
    </row>
    <row r="125" s="13" customFormat="1">
      <c r="A125" s="13"/>
      <c r="B125" s="179"/>
      <c r="C125" s="13"/>
      <c r="D125" s="180" t="s">
        <v>158</v>
      </c>
      <c r="E125" s="181" t="s">
        <v>3</v>
      </c>
      <c r="F125" s="182" t="s">
        <v>191</v>
      </c>
      <c r="G125" s="13"/>
      <c r="H125" s="183">
        <v>3.5049999999999999</v>
      </c>
      <c r="I125" s="184"/>
      <c r="J125" s="13"/>
      <c r="K125" s="13"/>
      <c r="L125" s="179"/>
      <c r="M125" s="185"/>
      <c r="N125" s="186"/>
      <c r="O125" s="186"/>
      <c r="P125" s="186"/>
      <c r="Q125" s="186"/>
      <c r="R125" s="186"/>
      <c r="S125" s="186"/>
      <c r="T125" s="187"/>
      <c r="U125" s="13"/>
      <c r="V125" s="13"/>
      <c r="W125" s="13"/>
      <c r="X125" s="13"/>
      <c r="Y125" s="13"/>
      <c r="Z125" s="13"/>
      <c r="AA125" s="13"/>
      <c r="AB125" s="13"/>
      <c r="AC125" s="13"/>
      <c r="AD125" s="13"/>
      <c r="AE125" s="13"/>
      <c r="AT125" s="181" t="s">
        <v>158</v>
      </c>
      <c r="AU125" s="181" t="s">
        <v>81</v>
      </c>
      <c r="AV125" s="13" t="s">
        <v>81</v>
      </c>
      <c r="AW125" s="13" t="s">
        <v>31</v>
      </c>
      <c r="AX125" s="13" t="s">
        <v>69</v>
      </c>
      <c r="AY125" s="181" t="s">
        <v>147</v>
      </c>
    </row>
    <row r="126" s="13" customFormat="1">
      <c r="A126" s="13"/>
      <c r="B126" s="179"/>
      <c r="C126" s="13"/>
      <c r="D126" s="180" t="s">
        <v>158</v>
      </c>
      <c r="E126" s="181" t="s">
        <v>3</v>
      </c>
      <c r="F126" s="182" t="s">
        <v>192</v>
      </c>
      <c r="G126" s="13"/>
      <c r="H126" s="183">
        <v>3.4980000000000002</v>
      </c>
      <c r="I126" s="184"/>
      <c r="J126" s="13"/>
      <c r="K126" s="13"/>
      <c r="L126" s="179"/>
      <c r="M126" s="185"/>
      <c r="N126" s="186"/>
      <c r="O126" s="186"/>
      <c r="P126" s="186"/>
      <c r="Q126" s="186"/>
      <c r="R126" s="186"/>
      <c r="S126" s="186"/>
      <c r="T126" s="187"/>
      <c r="U126" s="13"/>
      <c r="V126" s="13"/>
      <c r="W126" s="13"/>
      <c r="X126" s="13"/>
      <c r="Y126" s="13"/>
      <c r="Z126" s="13"/>
      <c r="AA126" s="13"/>
      <c r="AB126" s="13"/>
      <c r="AC126" s="13"/>
      <c r="AD126" s="13"/>
      <c r="AE126" s="13"/>
      <c r="AT126" s="181" t="s">
        <v>158</v>
      </c>
      <c r="AU126" s="181" t="s">
        <v>81</v>
      </c>
      <c r="AV126" s="13" t="s">
        <v>81</v>
      </c>
      <c r="AW126" s="13" t="s">
        <v>31</v>
      </c>
      <c r="AX126" s="13" t="s">
        <v>69</v>
      </c>
      <c r="AY126" s="181" t="s">
        <v>147</v>
      </c>
    </row>
    <row r="127" s="13" customFormat="1">
      <c r="A127" s="13"/>
      <c r="B127" s="179"/>
      <c r="C127" s="13"/>
      <c r="D127" s="180" t="s">
        <v>158</v>
      </c>
      <c r="E127" s="181" t="s">
        <v>3</v>
      </c>
      <c r="F127" s="182" t="s">
        <v>193</v>
      </c>
      <c r="G127" s="13"/>
      <c r="H127" s="183">
        <v>4.2279999999999998</v>
      </c>
      <c r="I127" s="184"/>
      <c r="J127" s="13"/>
      <c r="K127" s="13"/>
      <c r="L127" s="179"/>
      <c r="M127" s="185"/>
      <c r="N127" s="186"/>
      <c r="O127" s="186"/>
      <c r="P127" s="186"/>
      <c r="Q127" s="186"/>
      <c r="R127" s="186"/>
      <c r="S127" s="186"/>
      <c r="T127" s="187"/>
      <c r="U127" s="13"/>
      <c r="V127" s="13"/>
      <c r="W127" s="13"/>
      <c r="X127" s="13"/>
      <c r="Y127" s="13"/>
      <c r="Z127" s="13"/>
      <c r="AA127" s="13"/>
      <c r="AB127" s="13"/>
      <c r="AC127" s="13"/>
      <c r="AD127" s="13"/>
      <c r="AE127" s="13"/>
      <c r="AT127" s="181" t="s">
        <v>158</v>
      </c>
      <c r="AU127" s="181" t="s">
        <v>81</v>
      </c>
      <c r="AV127" s="13" t="s">
        <v>81</v>
      </c>
      <c r="AW127" s="13" t="s">
        <v>31</v>
      </c>
      <c r="AX127" s="13" t="s">
        <v>69</v>
      </c>
      <c r="AY127" s="181" t="s">
        <v>147</v>
      </c>
    </row>
    <row r="128" s="13" customFormat="1">
      <c r="A128" s="13"/>
      <c r="B128" s="179"/>
      <c r="C128" s="13"/>
      <c r="D128" s="180" t="s">
        <v>158</v>
      </c>
      <c r="E128" s="181" t="s">
        <v>3</v>
      </c>
      <c r="F128" s="182" t="s">
        <v>194</v>
      </c>
      <c r="G128" s="13"/>
      <c r="H128" s="183">
        <v>4.2530000000000001</v>
      </c>
      <c r="I128" s="184"/>
      <c r="J128" s="13"/>
      <c r="K128" s="13"/>
      <c r="L128" s="179"/>
      <c r="M128" s="185"/>
      <c r="N128" s="186"/>
      <c r="O128" s="186"/>
      <c r="P128" s="186"/>
      <c r="Q128" s="186"/>
      <c r="R128" s="186"/>
      <c r="S128" s="186"/>
      <c r="T128" s="187"/>
      <c r="U128" s="13"/>
      <c r="V128" s="13"/>
      <c r="W128" s="13"/>
      <c r="X128" s="13"/>
      <c r="Y128" s="13"/>
      <c r="Z128" s="13"/>
      <c r="AA128" s="13"/>
      <c r="AB128" s="13"/>
      <c r="AC128" s="13"/>
      <c r="AD128" s="13"/>
      <c r="AE128" s="13"/>
      <c r="AT128" s="181" t="s">
        <v>158</v>
      </c>
      <c r="AU128" s="181" t="s">
        <v>81</v>
      </c>
      <c r="AV128" s="13" t="s">
        <v>81</v>
      </c>
      <c r="AW128" s="13" t="s">
        <v>31</v>
      </c>
      <c r="AX128" s="13" t="s">
        <v>69</v>
      </c>
      <c r="AY128" s="181" t="s">
        <v>147</v>
      </c>
    </row>
    <row r="129" s="13" customFormat="1">
      <c r="A129" s="13"/>
      <c r="B129" s="179"/>
      <c r="C129" s="13"/>
      <c r="D129" s="180" t="s">
        <v>158</v>
      </c>
      <c r="E129" s="181" t="s">
        <v>3</v>
      </c>
      <c r="F129" s="182" t="s">
        <v>195</v>
      </c>
      <c r="G129" s="13"/>
      <c r="H129" s="183">
        <v>4.2480000000000002</v>
      </c>
      <c r="I129" s="184"/>
      <c r="J129" s="13"/>
      <c r="K129" s="13"/>
      <c r="L129" s="179"/>
      <c r="M129" s="185"/>
      <c r="N129" s="186"/>
      <c r="O129" s="186"/>
      <c r="P129" s="186"/>
      <c r="Q129" s="186"/>
      <c r="R129" s="186"/>
      <c r="S129" s="186"/>
      <c r="T129" s="187"/>
      <c r="U129" s="13"/>
      <c r="V129" s="13"/>
      <c r="W129" s="13"/>
      <c r="X129" s="13"/>
      <c r="Y129" s="13"/>
      <c r="Z129" s="13"/>
      <c r="AA129" s="13"/>
      <c r="AB129" s="13"/>
      <c r="AC129" s="13"/>
      <c r="AD129" s="13"/>
      <c r="AE129" s="13"/>
      <c r="AT129" s="181" t="s">
        <v>158</v>
      </c>
      <c r="AU129" s="181" t="s">
        <v>81</v>
      </c>
      <c r="AV129" s="13" t="s">
        <v>81</v>
      </c>
      <c r="AW129" s="13" t="s">
        <v>31</v>
      </c>
      <c r="AX129" s="13" t="s">
        <v>69</v>
      </c>
      <c r="AY129" s="181" t="s">
        <v>147</v>
      </c>
    </row>
    <row r="130" s="13" customFormat="1">
      <c r="A130" s="13"/>
      <c r="B130" s="179"/>
      <c r="C130" s="13"/>
      <c r="D130" s="180" t="s">
        <v>158</v>
      </c>
      <c r="E130" s="181" t="s">
        <v>3</v>
      </c>
      <c r="F130" s="182" t="s">
        <v>196</v>
      </c>
      <c r="G130" s="13"/>
      <c r="H130" s="183">
        <v>4.2910000000000004</v>
      </c>
      <c r="I130" s="184"/>
      <c r="J130" s="13"/>
      <c r="K130" s="13"/>
      <c r="L130" s="179"/>
      <c r="M130" s="185"/>
      <c r="N130" s="186"/>
      <c r="O130" s="186"/>
      <c r="P130" s="186"/>
      <c r="Q130" s="186"/>
      <c r="R130" s="186"/>
      <c r="S130" s="186"/>
      <c r="T130" s="187"/>
      <c r="U130" s="13"/>
      <c r="V130" s="13"/>
      <c r="W130" s="13"/>
      <c r="X130" s="13"/>
      <c r="Y130" s="13"/>
      <c r="Z130" s="13"/>
      <c r="AA130" s="13"/>
      <c r="AB130" s="13"/>
      <c r="AC130" s="13"/>
      <c r="AD130" s="13"/>
      <c r="AE130" s="13"/>
      <c r="AT130" s="181" t="s">
        <v>158</v>
      </c>
      <c r="AU130" s="181" t="s">
        <v>81</v>
      </c>
      <c r="AV130" s="13" t="s">
        <v>81</v>
      </c>
      <c r="AW130" s="13" t="s">
        <v>31</v>
      </c>
      <c r="AX130" s="13" t="s">
        <v>69</v>
      </c>
      <c r="AY130" s="181" t="s">
        <v>147</v>
      </c>
    </row>
    <row r="131" s="13" customFormat="1">
      <c r="A131" s="13"/>
      <c r="B131" s="179"/>
      <c r="C131" s="13"/>
      <c r="D131" s="180" t="s">
        <v>158</v>
      </c>
      <c r="E131" s="181" t="s">
        <v>3</v>
      </c>
      <c r="F131" s="182" t="s">
        <v>197</v>
      </c>
      <c r="G131" s="13"/>
      <c r="H131" s="183">
        <v>4.2910000000000004</v>
      </c>
      <c r="I131" s="184"/>
      <c r="J131" s="13"/>
      <c r="K131" s="13"/>
      <c r="L131" s="179"/>
      <c r="M131" s="185"/>
      <c r="N131" s="186"/>
      <c r="O131" s="186"/>
      <c r="P131" s="186"/>
      <c r="Q131" s="186"/>
      <c r="R131" s="186"/>
      <c r="S131" s="186"/>
      <c r="T131" s="187"/>
      <c r="U131" s="13"/>
      <c r="V131" s="13"/>
      <c r="W131" s="13"/>
      <c r="X131" s="13"/>
      <c r="Y131" s="13"/>
      <c r="Z131" s="13"/>
      <c r="AA131" s="13"/>
      <c r="AB131" s="13"/>
      <c r="AC131" s="13"/>
      <c r="AD131" s="13"/>
      <c r="AE131" s="13"/>
      <c r="AT131" s="181" t="s">
        <v>158</v>
      </c>
      <c r="AU131" s="181" t="s">
        <v>81</v>
      </c>
      <c r="AV131" s="13" t="s">
        <v>81</v>
      </c>
      <c r="AW131" s="13" t="s">
        <v>31</v>
      </c>
      <c r="AX131" s="13" t="s">
        <v>69</v>
      </c>
      <c r="AY131" s="181" t="s">
        <v>147</v>
      </c>
    </row>
    <row r="132" s="14" customFormat="1">
      <c r="A132" s="14"/>
      <c r="B132" s="188"/>
      <c r="C132" s="14"/>
      <c r="D132" s="180" t="s">
        <v>158</v>
      </c>
      <c r="E132" s="189" t="s">
        <v>3</v>
      </c>
      <c r="F132" s="190" t="s">
        <v>170</v>
      </c>
      <c r="G132" s="14"/>
      <c r="H132" s="191">
        <v>79.911999999999992</v>
      </c>
      <c r="I132" s="192"/>
      <c r="J132" s="14"/>
      <c r="K132" s="14"/>
      <c r="L132" s="188"/>
      <c r="M132" s="193"/>
      <c r="N132" s="194"/>
      <c r="O132" s="194"/>
      <c r="P132" s="194"/>
      <c r="Q132" s="194"/>
      <c r="R132" s="194"/>
      <c r="S132" s="194"/>
      <c r="T132" s="195"/>
      <c r="U132" s="14"/>
      <c r="V132" s="14"/>
      <c r="W132" s="14"/>
      <c r="X132" s="14"/>
      <c r="Y132" s="14"/>
      <c r="Z132" s="14"/>
      <c r="AA132" s="14"/>
      <c r="AB132" s="14"/>
      <c r="AC132" s="14"/>
      <c r="AD132" s="14"/>
      <c r="AE132" s="14"/>
      <c r="AT132" s="189" t="s">
        <v>158</v>
      </c>
      <c r="AU132" s="189" t="s">
        <v>81</v>
      </c>
      <c r="AV132" s="14" t="s">
        <v>171</v>
      </c>
      <c r="AW132" s="14" t="s">
        <v>31</v>
      </c>
      <c r="AX132" s="14" t="s">
        <v>74</v>
      </c>
      <c r="AY132" s="189" t="s">
        <v>147</v>
      </c>
    </row>
    <row r="133" s="13" customFormat="1">
      <c r="A133" s="13"/>
      <c r="B133" s="179"/>
      <c r="C133" s="13"/>
      <c r="D133" s="180" t="s">
        <v>158</v>
      </c>
      <c r="E133" s="181" t="s">
        <v>3</v>
      </c>
      <c r="F133" s="182" t="s">
        <v>69</v>
      </c>
      <c r="G133" s="13"/>
      <c r="H133" s="183">
        <v>0</v>
      </c>
      <c r="I133" s="184"/>
      <c r="J133" s="13"/>
      <c r="K133" s="13"/>
      <c r="L133" s="179"/>
      <c r="M133" s="185"/>
      <c r="N133" s="186"/>
      <c r="O133" s="186"/>
      <c r="P133" s="186"/>
      <c r="Q133" s="186"/>
      <c r="R133" s="186"/>
      <c r="S133" s="186"/>
      <c r="T133" s="187"/>
      <c r="U133" s="13"/>
      <c r="V133" s="13"/>
      <c r="W133" s="13"/>
      <c r="X133" s="13"/>
      <c r="Y133" s="13"/>
      <c r="Z133" s="13"/>
      <c r="AA133" s="13"/>
      <c r="AB133" s="13"/>
      <c r="AC133" s="13"/>
      <c r="AD133" s="13"/>
      <c r="AE133" s="13"/>
      <c r="AT133" s="181" t="s">
        <v>158</v>
      </c>
      <c r="AU133" s="181" t="s">
        <v>81</v>
      </c>
      <c r="AV133" s="13" t="s">
        <v>81</v>
      </c>
      <c r="AW133" s="13" t="s">
        <v>31</v>
      </c>
      <c r="AX133" s="13" t="s">
        <v>69</v>
      </c>
      <c r="AY133" s="181" t="s">
        <v>147</v>
      </c>
    </row>
    <row r="134" s="2" customFormat="1" ht="44.25" customHeight="1">
      <c r="A134" s="39"/>
      <c r="B134" s="160"/>
      <c r="C134" s="161" t="s">
        <v>198</v>
      </c>
      <c r="D134" s="161" t="s">
        <v>150</v>
      </c>
      <c r="E134" s="162" t="s">
        <v>199</v>
      </c>
      <c r="F134" s="163" t="s">
        <v>200</v>
      </c>
      <c r="G134" s="164" t="s">
        <v>78</v>
      </c>
      <c r="H134" s="165">
        <v>94.436000000000007</v>
      </c>
      <c r="I134" s="166"/>
      <c r="J134" s="167">
        <f>ROUND(I134*H134,2)</f>
        <v>0</v>
      </c>
      <c r="K134" s="163" t="s">
        <v>153</v>
      </c>
      <c r="L134" s="40"/>
      <c r="M134" s="168" t="s">
        <v>3</v>
      </c>
      <c r="N134" s="169" t="s">
        <v>40</v>
      </c>
      <c r="O134" s="73"/>
      <c r="P134" s="170">
        <f>O134*H134</f>
        <v>0</v>
      </c>
      <c r="Q134" s="170">
        <v>0</v>
      </c>
      <c r="R134" s="170">
        <f>Q134*H134</f>
        <v>0</v>
      </c>
      <c r="S134" s="170">
        <v>0.045999999999999999</v>
      </c>
      <c r="T134" s="171">
        <f>S134*H134</f>
        <v>4.3440560000000001</v>
      </c>
      <c r="U134" s="39"/>
      <c r="V134" s="39"/>
      <c r="W134" s="39"/>
      <c r="X134" s="39"/>
      <c r="Y134" s="39"/>
      <c r="Z134" s="39"/>
      <c r="AA134" s="39"/>
      <c r="AB134" s="39"/>
      <c r="AC134" s="39"/>
      <c r="AD134" s="39"/>
      <c r="AE134" s="39"/>
      <c r="AR134" s="172" t="s">
        <v>171</v>
      </c>
      <c r="AT134" s="172" t="s">
        <v>150</v>
      </c>
      <c r="AU134" s="172" t="s">
        <v>81</v>
      </c>
      <c r="AY134" s="20" t="s">
        <v>147</v>
      </c>
      <c r="BE134" s="173">
        <f>IF(N134="základní",J134,0)</f>
        <v>0</v>
      </c>
      <c r="BF134" s="173">
        <f>IF(N134="snížená",J134,0)</f>
        <v>0</v>
      </c>
      <c r="BG134" s="173">
        <f>IF(N134="zákl. přenesená",J134,0)</f>
        <v>0</v>
      </c>
      <c r="BH134" s="173">
        <f>IF(N134="sníž. přenesená",J134,0)</f>
        <v>0</v>
      </c>
      <c r="BI134" s="173">
        <f>IF(N134="nulová",J134,0)</f>
        <v>0</v>
      </c>
      <c r="BJ134" s="20" t="s">
        <v>74</v>
      </c>
      <c r="BK134" s="173">
        <f>ROUND(I134*H134,2)</f>
        <v>0</v>
      </c>
      <c r="BL134" s="20" t="s">
        <v>171</v>
      </c>
      <c r="BM134" s="172" t="s">
        <v>201</v>
      </c>
    </row>
    <row r="135" s="2" customFormat="1">
      <c r="A135" s="39"/>
      <c r="B135" s="40"/>
      <c r="C135" s="39"/>
      <c r="D135" s="174" t="s">
        <v>156</v>
      </c>
      <c r="E135" s="39"/>
      <c r="F135" s="175" t="s">
        <v>202</v>
      </c>
      <c r="G135" s="39"/>
      <c r="H135" s="39"/>
      <c r="I135" s="176"/>
      <c r="J135" s="39"/>
      <c r="K135" s="39"/>
      <c r="L135" s="40"/>
      <c r="M135" s="177"/>
      <c r="N135" s="178"/>
      <c r="O135" s="73"/>
      <c r="P135" s="73"/>
      <c r="Q135" s="73"/>
      <c r="R135" s="73"/>
      <c r="S135" s="73"/>
      <c r="T135" s="74"/>
      <c r="U135" s="39"/>
      <c r="V135" s="39"/>
      <c r="W135" s="39"/>
      <c r="X135" s="39"/>
      <c r="Y135" s="39"/>
      <c r="Z135" s="39"/>
      <c r="AA135" s="39"/>
      <c r="AB135" s="39"/>
      <c r="AC135" s="39"/>
      <c r="AD135" s="39"/>
      <c r="AE135" s="39"/>
      <c r="AT135" s="20" t="s">
        <v>156</v>
      </c>
      <c r="AU135" s="20" t="s">
        <v>81</v>
      </c>
    </row>
    <row r="136" s="15" customFormat="1">
      <c r="A136" s="15"/>
      <c r="B136" s="196"/>
      <c r="C136" s="15"/>
      <c r="D136" s="180" t="s">
        <v>158</v>
      </c>
      <c r="E136" s="197" t="s">
        <v>3</v>
      </c>
      <c r="F136" s="198" t="s">
        <v>203</v>
      </c>
      <c r="G136" s="15"/>
      <c r="H136" s="197" t="s">
        <v>3</v>
      </c>
      <c r="I136" s="199"/>
      <c r="J136" s="15"/>
      <c r="K136" s="15"/>
      <c r="L136" s="196"/>
      <c r="M136" s="200"/>
      <c r="N136" s="201"/>
      <c r="O136" s="201"/>
      <c r="P136" s="201"/>
      <c r="Q136" s="201"/>
      <c r="R136" s="201"/>
      <c r="S136" s="201"/>
      <c r="T136" s="202"/>
      <c r="U136" s="15"/>
      <c r="V136" s="15"/>
      <c r="W136" s="15"/>
      <c r="X136" s="15"/>
      <c r="Y136" s="15"/>
      <c r="Z136" s="15"/>
      <c r="AA136" s="15"/>
      <c r="AB136" s="15"/>
      <c r="AC136" s="15"/>
      <c r="AD136" s="15"/>
      <c r="AE136" s="15"/>
      <c r="AT136" s="197" t="s">
        <v>158</v>
      </c>
      <c r="AU136" s="197" t="s">
        <v>81</v>
      </c>
      <c r="AV136" s="15" t="s">
        <v>74</v>
      </c>
      <c r="AW136" s="15" t="s">
        <v>31</v>
      </c>
      <c r="AX136" s="15" t="s">
        <v>69</v>
      </c>
      <c r="AY136" s="197" t="s">
        <v>147</v>
      </c>
    </row>
    <row r="137" s="13" customFormat="1">
      <c r="A137" s="13"/>
      <c r="B137" s="179"/>
      <c r="C137" s="13"/>
      <c r="D137" s="180" t="s">
        <v>158</v>
      </c>
      <c r="E137" s="181" t="s">
        <v>3</v>
      </c>
      <c r="F137" s="182" t="s">
        <v>204</v>
      </c>
      <c r="G137" s="13"/>
      <c r="H137" s="183">
        <v>43.524999999999999</v>
      </c>
      <c r="I137" s="184"/>
      <c r="J137" s="13"/>
      <c r="K137" s="13"/>
      <c r="L137" s="179"/>
      <c r="M137" s="185"/>
      <c r="N137" s="186"/>
      <c r="O137" s="186"/>
      <c r="P137" s="186"/>
      <c r="Q137" s="186"/>
      <c r="R137" s="186"/>
      <c r="S137" s="186"/>
      <c r="T137" s="187"/>
      <c r="U137" s="13"/>
      <c r="V137" s="13"/>
      <c r="W137" s="13"/>
      <c r="X137" s="13"/>
      <c r="Y137" s="13"/>
      <c r="Z137" s="13"/>
      <c r="AA137" s="13"/>
      <c r="AB137" s="13"/>
      <c r="AC137" s="13"/>
      <c r="AD137" s="13"/>
      <c r="AE137" s="13"/>
      <c r="AT137" s="181" t="s">
        <v>158</v>
      </c>
      <c r="AU137" s="181" t="s">
        <v>81</v>
      </c>
      <c r="AV137" s="13" t="s">
        <v>81</v>
      </c>
      <c r="AW137" s="13" t="s">
        <v>31</v>
      </c>
      <c r="AX137" s="13" t="s">
        <v>69</v>
      </c>
      <c r="AY137" s="181" t="s">
        <v>147</v>
      </c>
    </row>
    <row r="138" s="13" customFormat="1">
      <c r="A138" s="13"/>
      <c r="B138" s="179"/>
      <c r="C138" s="13"/>
      <c r="D138" s="180" t="s">
        <v>158</v>
      </c>
      <c r="E138" s="181" t="s">
        <v>3</v>
      </c>
      <c r="F138" s="182" t="s">
        <v>205</v>
      </c>
      <c r="G138" s="13"/>
      <c r="H138" s="183">
        <v>29.597000000000001</v>
      </c>
      <c r="I138" s="184"/>
      <c r="J138" s="13"/>
      <c r="K138" s="13"/>
      <c r="L138" s="179"/>
      <c r="M138" s="185"/>
      <c r="N138" s="186"/>
      <c r="O138" s="186"/>
      <c r="P138" s="186"/>
      <c r="Q138" s="186"/>
      <c r="R138" s="186"/>
      <c r="S138" s="186"/>
      <c r="T138" s="187"/>
      <c r="U138" s="13"/>
      <c r="V138" s="13"/>
      <c r="W138" s="13"/>
      <c r="X138" s="13"/>
      <c r="Y138" s="13"/>
      <c r="Z138" s="13"/>
      <c r="AA138" s="13"/>
      <c r="AB138" s="13"/>
      <c r="AC138" s="13"/>
      <c r="AD138" s="13"/>
      <c r="AE138" s="13"/>
      <c r="AT138" s="181" t="s">
        <v>158</v>
      </c>
      <c r="AU138" s="181" t="s">
        <v>81</v>
      </c>
      <c r="AV138" s="13" t="s">
        <v>81</v>
      </c>
      <c r="AW138" s="13" t="s">
        <v>31</v>
      </c>
      <c r="AX138" s="13" t="s">
        <v>69</v>
      </c>
      <c r="AY138" s="181" t="s">
        <v>147</v>
      </c>
    </row>
    <row r="139" s="13" customFormat="1">
      <c r="A139" s="13"/>
      <c r="B139" s="179"/>
      <c r="C139" s="13"/>
      <c r="D139" s="180" t="s">
        <v>158</v>
      </c>
      <c r="E139" s="181" t="s">
        <v>3</v>
      </c>
      <c r="F139" s="182" t="s">
        <v>206</v>
      </c>
      <c r="G139" s="13"/>
      <c r="H139" s="183">
        <v>12.686999999999999</v>
      </c>
      <c r="I139" s="184"/>
      <c r="J139" s="13"/>
      <c r="K139" s="13"/>
      <c r="L139" s="179"/>
      <c r="M139" s="185"/>
      <c r="N139" s="186"/>
      <c r="O139" s="186"/>
      <c r="P139" s="186"/>
      <c r="Q139" s="186"/>
      <c r="R139" s="186"/>
      <c r="S139" s="186"/>
      <c r="T139" s="187"/>
      <c r="U139" s="13"/>
      <c r="V139" s="13"/>
      <c r="W139" s="13"/>
      <c r="X139" s="13"/>
      <c r="Y139" s="13"/>
      <c r="Z139" s="13"/>
      <c r="AA139" s="13"/>
      <c r="AB139" s="13"/>
      <c r="AC139" s="13"/>
      <c r="AD139" s="13"/>
      <c r="AE139" s="13"/>
      <c r="AT139" s="181" t="s">
        <v>158</v>
      </c>
      <c r="AU139" s="181" t="s">
        <v>81</v>
      </c>
      <c r="AV139" s="13" t="s">
        <v>81</v>
      </c>
      <c r="AW139" s="13" t="s">
        <v>31</v>
      </c>
      <c r="AX139" s="13" t="s">
        <v>69</v>
      </c>
      <c r="AY139" s="181" t="s">
        <v>147</v>
      </c>
    </row>
    <row r="140" s="13" customFormat="1">
      <c r="A140" s="13"/>
      <c r="B140" s="179"/>
      <c r="C140" s="13"/>
      <c r="D140" s="180" t="s">
        <v>158</v>
      </c>
      <c r="E140" s="181" t="s">
        <v>3</v>
      </c>
      <c r="F140" s="182" t="s">
        <v>207</v>
      </c>
      <c r="G140" s="13"/>
      <c r="H140" s="183">
        <v>8.6270000000000007</v>
      </c>
      <c r="I140" s="184"/>
      <c r="J140" s="13"/>
      <c r="K140" s="13"/>
      <c r="L140" s="179"/>
      <c r="M140" s="185"/>
      <c r="N140" s="186"/>
      <c r="O140" s="186"/>
      <c r="P140" s="186"/>
      <c r="Q140" s="186"/>
      <c r="R140" s="186"/>
      <c r="S140" s="186"/>
      <c r="T140" s="187"/>
      <c r="U140" s="13"/>
      <c r="V140" s="13"/>
      <c r="W140" s="13"/>
      <c r="X140" s="13"/>
      <c r="Y140" s="13"/>
      <c r="Z140" s="13"/>
      <c r="AA140" s="13"/>
      <c r="AB140" s="13"/>
      <c r="AC140" s="13"/>
      <c r="AD140" s="13"/>
      <c r="AE140" s="13"/>
      <c r="AT140" s="181" t="s">
        <v>158</v>
      </c>
      <c r="AU140" s="181" t="s">
        <v>81</v>
      </c>
      <c r="AV140" s="13" t="s">
        <v>81</v>
      </c>
      <c r="AW140" s="13" t="s">
        <v>31</v>
      </c>
      <c r="AX140" s="13" t="s">
        <v>69</v>
      </c>
      <c r="AY140" s="181" t="s">
        <v>147</v>
      </c>
    </row>
    <row r="141" s="14" customFormat="1">
      <c r="A141" s="14"/>
      <c r="B141" s="188"/>
      <c r="C141" s="14"/>
      <c r="D141" s="180" t="s">
        <v>158</v>
      </c>
      <c r="E141" s="189" t="s">
        <v>3</v>
      </c>
      <c r="F141" s="190" t="s">
        <v>170</v>
      </c>
      <c r="G141" s="14"/>
      <c r="H141" s="191">
        <v>94.435999999999993</v>
      </c>
      <c r="I141" s="192"/>
      <c r="J141" s="14"/>
      <c r="K141" s="14"/>
      <c r="L141" s="188"/>
      <c r="M141" s="193"/>
      <c r="N141" s="194"/>
      <c r="O141" s="194"/>
      <c r="P141" s="194"/>
      <c r="Q141" s="194"/>
      <c r="R141" s="194"/>
      <c r="S141" s="194"/>
      <c r="T141" s="195"/>
      <c r="U141" s="14"/>
      <c r="V141" s="14"/>
      <c r="W141" s="14"/>
      <c r="X141" s="14"/>
      <c r="Y141" s="14"/>
      <c r="Z141" s="14"/>
      <c r="AA141" s="14"/>
      <c r="AB141" s="14"/>
      <c r="AC141" s="14"/>
      <c r="AD141" s="14"/>
      <c r="AE141" s="14"/>
      <c r="AT141" s="189" t="s">
        <v>158</v>
      </c>
      <c r="AU141" s="189" t="s">
        <v>81</v>
      </c>
      <c r="AV141" s="14" t="s">
        <v>171</v>
      </c>
      <c r="AW141" s="14" t="s">
        <v>31</v>
      </c>
      <c r="AX141" s="14" t="s">
        <v>74</v>
      </c>
      <c r="AY141" s="189" t="s">
        <v>147</v>
      </c>
    </row>
    <row r="142" s="2" customFormat="1" ht="49.05" customHeight="1">
      <c r="A142" s="39"/>
      <c r="B142" s="160"/>
      <c r="C142" s="161" t="s">
        <v>208</v>
      </c>
      <c r="D142" s="161" t="s">
        <v>150</v>
      </c>
      <c r="E142" s="162" t="s">
        <v>209</v>
      </c>
      <c r="F142" s="163" t="s">
        <v>210</v>
      </c>
      <c r="G142" s="164" t="s">
        <v>78</v>
      </c>
      <c r="H142" s="165">
        <v>43.524999999999999</v>
      </c>
      <c r="I142" s="166"/>
      <c r="J142" s="167">
        <f>ROUND(I142*H142,2)</f>
        <v>0</v>
      </c>
      <c r="K142" s="163" t="s">
        <v>153</v>
      </c>
      <c r="L142" s="40"/>
      <c r="M142" s="168" t="s">
        <v>3</v>
      </c>
      <c r="N142" s="169" t="s">
        <v>40</v>
      </c>
      <c r="O142" s="73"/>
      <c r="P142" s="170">
        <f>O142*H142</f>
        <v>0</v>
      </c>
      <c r="Q142" s="170">
        <v>0</v>
      </c>
      <c r="R142" s="170">
        <f>Q142*H142</f>
        <v>0</v>
      </c>
      <c r="S142" s="170">
        <v>0.055</v>
      </c>
      <c r="T142" s="171">
        <f>S142*H142</f>
        <v>2.393875</v>
      </c>
      <c r="U142" s="39"/>
      <c r="V142" s="39"/>
      <c r="W142" s="39"/>
      <c r="X142" s="39"/>
      <c r="Y142" s="39"/>
      <c r="Z142" s="39"/>
      <c r="AA142" s="39"/>
      <c r="AB142" s="39"/>
      <c r="AC142" s="39"/>
      <c r="AD142" s="39"/>
      <c r="AE142" s="39"/>
      <c r="AR142" s="172" t="s">
        <v>154</v>
      </c>
      <c r="AT142" s="172" t="s">
        <v>150</v>
      </c>
      <c r="AU142" s="172" t="s">
        <v>81</v>
      </c>
      <c r="AY142" s="20" t="s">
        <v>147</v>
      </c>
      <c r="BE142" s="173">
        <f>IF(N142="základní",J142,0)</f>
        <v>0</v>
      </c>
      <c r="BF142" s="173">
        <f>IF(N142="snížená",J142,0)</f>
        <v>0</v>
      </c>
      <c r="BG142" s="173">
        <f>IF(N142="zákl. přenesená",J142,0)</f>
        <v>0</v>
      </c>
      <c r="BH142" s="173">
        <f>IF(N142="sníž. přenesená",J142,0)</f>
        <v>0</v>
      </c>
      <c r="BI142" s="173">
        <f>IF(N142="nulová",J142,0)</f>
        <v>0</v>
      </c>
      <c r="BJ142" s="20" t="s">
        <v>74</v>
      </c>
      <c r="BK142" s="173">
        <f>ROUND(I142*H142,2)</f>
        <v>0</v>
      </c>
      <c r="BL142" s="20" t="s">
        <v>154</v>
      </c>
      <c r="BM142" s="172" t="s">
        <v>211</v>
      </c>
    </row>
    <row r="143" s="2" customFormat="1">
      <c r="A143" s="39"/>
      <c r="B143" s="40"/>
      <c r="C143" s="39"/>
      <c r="D143" s="174" t="s">
        <v>156</v>
      </c>
      <c r="E143" s="39"/>
      <c r="F143" s="175" t="s">
        <v>212</v>
      </c>
      <c r="G143" s="39"/>
      <c r="H143" s="39"/>
      <c r="I143" s="176"/>
      <c r="J143" s="39"/>
      <c r="K143" s="39"/>
      <c r="L143" s="40"/>
      <c r="M143" s="177"/>
      <c r="N143" s="178"/>
      <c r="O143" s="73"/>
      <c r="P143" s="73"/>
      <c r="Q143" s="73"/>
      <c r="R143" s="73"/>
      <c r="S143" s="73"/>
      <c r="T143" s="74"/>
      <c r="U143" s="39"/>
      <c r="V143" s="39"/>
      <c r="W143" s="39"/>
      <c r="X143" s="39"/>
      <c r="Y143" s="39"/>
      <c r="Z143" s="39"/>
      <c r="AA143" s="39"/>
      <c r="AB143" s="39"/>
      <c r="AC143" s="39"/>
      <c r="AD143" s="39"/>
      <c r="AE143" s="39"/>
      <c r="AT143" s="20" t="s">
        <v>156</v>
      </c>
      <c r="AU143" s="20" t="s">
        <v>81</v>
      </c>
    </row>
    <row r="144" s="15" customFormat="1">
      <c r="A144" s="15"/>
      <c r="B144" s="196"/>
      <c r="C144" s="15"/>
      <c r="D144" s="180" t="s">
        <v>158</v>
      </c>
      <c r="E144" s="197" t="s">
        <v>3</v>
      </c>
      <c r="F144" s="198" t="s">
        <v>213</v>
      </c>
      <c r="G144" s="15"/>
      <c r="H144" s="197" t="s">
        <v>3</v>
      </c>
      <c r="I144" s="199"/>
      <c r="J144" s="15"/>
      <c r="K144" s="15"/>
      <c r="L144" s="196"/>
      <c r="M144" s="200"/>
      <c r="N144" s="201"/>
      <c r="O144" s="201"/>
      <c r="P144" s="201"/>
      <c r="Q144" s="201"/>
      <c r="R144" s="201"/>
      <c r="S144" s="201"/>
      <c r="T144" s="202"/>
      <c r="U144" s="15"/>
      <c r="V144" s="15"/>
      <c r="W144" s="15"/>
      <c r="X144" s="15"/>
      <c r="Y144" s="15"/>
      <c r="Z144" s="15"/>
      <c r="AA144" s="15"/>
      <c r="AB144" s="15"/>
      <c r="AC144" s="15"/>
      <c r="AD144" s="15"/>
      <c r="AE144" s="15"/>
      <c r="AT144" s="197" t="s">
        <v>158</v>
      </c>
      <c r="AU144" s="197" t="s">
        <v>81</v>
      </c>
      <c r="AV144" s="15" t="s">
        <v>74</v>
      </c>
      <c r="AW144" s="15" t="s">
        <v>31</v>
      </c>
      <c r="AX144" s="15" t="s">
        <v>69</v>
      </c>
      <c r="AY144" s="197" t="s">
        <v>147</v>
      </c>
    </row>
    <row r="145" s="13" customFormat="1">
      <c r="A145" s="13"/>
      <c r="B145" s="179"/>
      <c r="C145" s="13"/>
      <c r="D145" s="180" t="s">
        <v>158</v>
      </c>
      <c r="E145" s="181" t="s">
        <v>3</v>
      </c>
      <c r="F145" s="182" t="s">
        <v>204</v>
      </c>
      <c r="G145" s="13"/>
      <c r="H145" s="183">
        <v>43.524999999999999</v>
      </c>
      <c r="I145" s="184"/>
      <c r="J145" s="13"/>
      <c r="K145" s="13"/>
      <c r="L145" s="179"/>
      <c r="M145" s="185"/>
      <c r="N145" s="186"/>
      <c r="O145" s="186"/>
      <c r="P145" s="186"/>
      <c r="Q145" s="186"/>
      <c r="R145" s="186"/>
      <c r="S145" s="186"/>
      <c r="T145" s="187"/>
      <c r="U145" s="13"/>
      <c r="V145" s="13"/>
      <c r="W145" s="13"/>
      <c r="X145" s="13"/>
      <c r="Y145" s="13"/>
      <c r="Z145" s="13"/>
      <c r="AA145" s="13"/>
      <c r="AB145" s="13"/>
      <c r="AC145" s="13"/>
      <c r="AD145" s="13"/>
      <c r="AE145" s="13"/>
      <c r="AT145" s="181" t="s">
        <v>158</v>
      </c>
      <c r="AU145" s="181" t="s">
        <v>81</v>
      </c>
      <c r="AV145" s="13" t="s">
        <v>81</v>
      </c>
      <c r="AW145" s="13" t="s">
        <v>31</v>
      </c>
      <c r="AX145" s="13" t="s">
        <v>69</v>
      </c>
      <c r="AY145" s="181" t="s">
        <v>147</v>
      </c>
    </row>
    <row r="146" s="14" customFormat="1">
      <c r="A146" s="14"/>
      <c r="B146" s="188"/>
      <c r="C146" s="14"/>
      <c r="D146" s="180" t="s">
        <v>158</v>
      </c>
      <c r="E146" s="189" t="s">
        <v>3</v>
      </c>
      <c r="F146" s="190" t="s">
        <v>170</v>
      </c>
      <c r="G146" s="14"/>
      <c r="H146" s="191">
        <v>43.524999999999999</v>
      </c>
      <c r="I146" s="192"/>
      <c r="J146" s="14"/>
      <c r="K146" s="14"/>
      <c r="L146" s="188"/>
      <c r="M146" s="193"/>
      <c r="N146" s="194"/>
      <c r="O146" s="194"/>
      <c r="P146" s="194"/>
      <c r="Q146" s="194"/>
      <c r="R146" s="194"/>
      <c r="S146" s="194"/>
      <c r="T146" s="195"/>
      <c r="U146" s="14"/>
      <c r="V146" s="14"/>
      <c r="W146" s="14"/>
      <c r="X146" s="14"/>
      <c r="Y146" s="14"/>
      <c r="Z146" s="14"/>
      <c r="AA146" s="14"/>
      <c r="AB146" s="14"/>
      <c r="AC146" s="14"/>
      <c r="AD146" s="14"/>
      <c r="AE146" s="14"/>
      <c r="AT146" s="189" t="s">
        <v>158</v>
      </c>
      <c r="AU146" s="189" t="s">
        <v>81</v>
      </c>
      <c r="AV146" s="14" t="s">
        <v>171</v>
      </c>
      <c r="AW146" s="14" t="s">
        <v>31</v>
      </c>
      <c r="AX146" s="14" t="s">
        <v>74</v>
      </c>
      <c r="AY146" s="189" t="s">
        <v>147</v>
      </c>
    </row>
    <row r="147" s="2" customFormat="1" ht="24.15" customHeight="1">
      <c r="A147" s="39"/>
      <c r="B147" s="160"/>
      <c r="C147" s="161" t="s">
        <v>214</v>
      </c>
      <c r="D147" s="161" t="s">
        <v>150</v>
      </c>
      <c r="E147" s="162" t="s">
        <v>215</v>
      </c>
      <c r="F147" s="163" t="s">
        <v>216</v>
      </c>
      <c r="G147" s="164" t="s">
        <v>217</v>
      </c>
      <c r="H147" s="165">
        <v>44.825000000000003</v>
      </c>
      <c r="I147" s="166"/>
      <c r="J147" s="167">
        <f>ROUND(I147*H147,2)</f>
        <v>0</v>
      </c>
      <c r="K147" s="163" t="s">
        <v>153</v>
      </c>
      <c r="L147" s="40"/>
      <c r="M147" s="168" t="s">
        <v>3</v>
      </c>
      <c r="N147" s="169" t="s">
        <v>40</v>
      </c>
      <c r="O147" s="73"/>
      <c r="P147" s="170">
        <f>O147*H147</f>
        <v>0</v>
      </c>
      <c r="Q147" s="170">
        <v>0</v>
      </c>
      <c r="R147" s="170">
        <f>Q147*H147</f>
        <v>0</v>
      </c>
      <c r="S147" s="170">
        <v>0.00167</v>
      </c>
      <c r="T147" s="171">
        <f>S147*H147</f>
        <v>0.074857750000000001</v>
      </c>
      <c r="U147" s="39"/>
      <c r="V147" s="39"/>
      <c r="W147" s="39"/>
      <c r="X147" s="39"/>
      <c r="Y147" s="39"/>
      <c r="Z147" s="39"/>
      <c r="AA147" s="39"/>
      <c r="AB147" s="39"/>
      <c r="AC147" s="39"/>
      <c r="AD147" s="39"/>
      <c r="AE147" s="39"/>
      <c r="AR147" s="172" t="s">
        <v>154</v>
      </c>
      <c r="AT147" s="172" t="s">
        <v>150</v>
      </c>
      <c r="AU147" s="172" t="s">
        <v>81</v>
      </c>
      <c r="AY147" s="20" t="s">
        <v>147</v>
      </c>
      <c r="BE147" s="173">
        <f>IF(N147="základní",J147,0)</f>
        <v>0</v>
      </c>
      <c r="BF147" s="173">
        <f>IF(N147="snížená",J147,0)</f>
        <v>0</v>
      </c>
      <c r="BG147" s="173">
        <f>IF(N147="zákl. přenesená",J147,0)</f>
        <v>0</v>
      </c>
      <c r="BH147" s="173">
        <f>IF(N147="sníž. přenesená",J147,0)</f>
        <v>0</v>
      </c>
      <c r="BI147" s="173">
        <f>IF(N147="nulová",J147,0)</f>
        <v>0</v>
      </c>
      <c r="BJ147" s="20" t="s">
        <v>74</v>
      </c>
      <c r="BK147" s="173">
        <f>ROUND(I147*H147,2)</f>
        <v>0</v>
      </c>
      <c r="BL147" s="20" t="s">
        <v>154</v>
      </c>
      <c r="BM147" s="172" t="s">
        <v>218</v>
      </c>
    </row>
    <row r="148" s="2" customFormat="1">
      <c r="A148" s="39"/>
      <c r="B148" s="40"/>
      <c r="C148" s="39"/>
      <c r="D148" s="174" t="s">
        <v>156</v>
      </c>
      <c r="E148" s="39"/>
      <c r="F148" s="175" t="s">
        <v>219</v>
      </c>
      <c r="G148" s="39"/>
      <c r="H148" s="39"/>
      <c r="I148" s="176"/>
      <c r="J148" s="39"/>
      <c r="K148" s="39"/>
      <c r="L148" s="40"/>
      <c r="M148" s="177"/>
      <c r="N148" s="178"/>
      <c r="O148" s="73"/>
      <c r="P148" s="73"/>
      <c r="Q148" s="73"/>
      <c r="R148" s="73"/>
      <c r="S148" s="73"/>
      <c r="T148" s="74"/>
      <c r="U148" s="39"/>
      <c r="V148" s="39"/>
      <c r="W148" s="39"/>
      <c r="X148" s="39"/>
      <c r="Y148" s="39"/>
      <c r="Z148" s="39"/>
      <c r="AA148" s="39"/>
      <c r="AB148" s="39"/>
      <c r="AC148" s="39"/>
      <c r="AD148" s="39"/>
      <c r="AE148" s="39"/>
      <c r="AT148" s="20" t="s">
        <v>156</v>
      </c>
      <c r="AU148" s="20" t="s">
        <v>81</v>
      </c>
    </row>
    <row r="149" s="15" customFormat="1">
      <c r="A149" s="15"/>
      <c r="B149" s="196"/>
      <c r="C149" s="15"/>
      <c r="D149" s="180" t="s">
        <v>158</v>
      </c>
      <c r="E149" s="197" t="s">
        <v>3</v>
      </c>
      <c r="F149" s="198" t="s">
        <v>220</v>
      </c>
      <c r="G149" s="15"/>
      <c r="H149" s="197" t="s">
        <v>3</v>
      </c>
      <c r="I149" s="199"/>
      <c r="J149" s="15"/>
      <c r="K149" s="15"/>
      <c r="L149" s="196"/>
      <c r="M149" s="200"/>
      <c r="N149" s="201"/>
      <c r="O149" s="201"/>
      <c r="P149" s="201"/>
      <c r="Q149" s="201"/>
      <c r="R149" s="201"/>
      <c r="S149" s="201"/>
      <c r="T149" s="202"/>
      <c r="U149" s="15"/>
      <c r="V149" s="15"/>
      <c r="W149" s="15"/>
      <c r="X149" s="15"/>
      <c r="Y149" s="15"/>
      <c r="Z149" s="15"/>
      <c r="AA149" s="15"/>
      <c r="AB149" s="15"/>
      <c r="AC149" s="15"/>
      <c r="AD149" s="15"/>
      <c r="AE149" s="15"/>
      <c r="AT149" s="197" t="s">
        <v>158</v>
      </c>
      <c r="AU149" s="197" t="s">
        <v>81</v>
      </c>
      <c r="AV149" s="15" t="s">
        <v>74</v>
      </c>
      <c r="AW149" s="15" t="s">
        <v>31</v>
      </c>
      <c r="AX149" s="15" t="s">
        <v>69</v>
      </c>
      <c r="AY149" s="197" t="s">
        <v>147</v>
      </c>
    </row>
    <row r="150" s="13" customFormat="1">
      <c r="A150" s="13"/>
      <c r="B150" s="179"/>
      <c r="C150" s="13"/>
      <c r="D150" s="180" t="s">
        <v>158</v>
      </c>
      <c r="E150" s="181" t="s">
        <v>3</v>
      </c>
      <c r="F150" s="182" t="s">
        <v>221</v>
      </c>
      <c r="G150" s="13"/>
      <c r="H150" s="183">
        <v>12.657</v>
      </c>
      <c r="I150" s="184"/>
      <c r="J150" s="13"/>
      <c r="K150" s="13"/>
      <c r="L150" s="179"/>
      <c r="M150" s="185"/>
      <c r="N150" s="186"/>
      <c r="O150" s="186"/>
      <c r="P150" s="186"/>
      <c r="Q150" s="186"/>
      <c r="R150" s="186"/>
      <c r="S150" s="186"/>
      <c r="T150" s="187"/>
      <c r="U150" s="13"/>
      <c r="V150" s="13"/>
      <c r="W150" s="13"/>
      <c r="X150" s="13"/>
      <c r="Y150" s="13"/>
      <c r="Z150" s="13"/>
      <c r="AA150" s="13"/>
      <c r="AB150" s="13"/>
      <c r="AC150" s="13"/>
      <c r="AD150" s="13"/>
      <c r="AE150" s="13"/>
      <c r="AT150" s="181" t="s">
        <v>158</v>
      </c>
      <c r="AU150" s="181" t="s">
        <v>81</v>
      </c>
      <c r="AV150" s="13" t="s">
        <v>81</v>
      </c>
      <c r="AW150" s="13" t="s">
        <v>31</v>
      </c>
      <c r="AX150" s="13" t="s">
        <v>69</v>
      </c>
      <c r="AY150" s="181" t="s">
        <v>147</v>
      </c>
    </row>
    <row r="151" s="13" customFormat="1">
      <c r="A151" s="13"/>
      <c r="B151" s="179"/>
      <c r="C151" s="13"/>
      <c r="D151" s="180" t="s">
        <v>158</v>
      </c>
      <c r="E151" s="181" t="s">
        <v>3</v>
      </c>
      <c r="F151" s="182" t="s">
        <v>222</v>
      </c>
      <c r="G151" s="13"/>
      <c r="H151" s="183">
        <v>15.119999999999999</v>
      </c>
      <c r="I151" s="184"/>
      <c r="J151" s="13"/>
      <c r="K151" s="13"/>
      <c r="L151" s="179"/>
      <c r="M151" s="185"/>
      <c r="N151" s="186"/>
      <c r="O151" s="186"/>
      <c r="P151" s="186"/>
      <c r="Q151" s="186"/>
      <c r="R151" s="186"/>
      <c r="S151" s="186"/>
      <c r="T151" s="187"/>
      <c r="U151" s="13"/>
      <c r="V151" s="13"/>
      <c r="W151" s="13"/>
      <c r="X151" s="13"/>
      <c r="Y151" s="13"/>
      <c r="Z151" s="13"/>
      <c r="AA151" s="13"/>
      <c r="AB151" s="13"/>
      <c r="AC151" s="13"/>
      <c r="AD151" s="13"/>
      <c r="AE151" s="13"/>
      <c r="AT151" s="181" t="s">
        <v>158</v>
      </c>
      <c r="AU151" s="181" t="s">
        <v>81</v>
      </c>
      <c r="AV151" s="13" t="s">
        <v>81</v>
      </c>
      <c r="AW151" s="13" t="s">
        <v>31</v>
      </c>
      <c r="AX151" s="13" t="s">
        <v>69</v>
      </c>
      <c r="AY151" s="181" t="s">
        <v>147</v>
      </c>
    </row>
    <row r="152" s="15" customFormat="1">
      <c r="A152" s="15"/>
      <c r="B152" s="196"/>
      <c r="C152" s="15"/>
      <c r="D152" s="180" t="s">
        <v>158</v>
      </c>
      <c r="E152" s="197" t="s">
        <v>3</v>
      </c>
      <c r="F152" s="198" t="s">
        <v>223</v>
      </c>
      <c r="G152" s="15"/>
      <c r="H152" s="197" t="s">
        <v>3</v>
      </c>
      <c r="I152" s="199"/>
      <c r="J152" s="15"/>
      <c r="K152" s="15"/>
      <c r="L152" s="196"/>
      <c r="M152" s="200"/>
      <c r="N152" s="201"/>
      <c r="O152" s="201"/>
      <c r="P152" s="201"/>
      <c r="Q152" s="201"/>
      <c r="R152" s="201"/>
      <c r="S152" s="201"/>
      <c r="T152" s="202"/>
      <c r="U152" s="15"/>
      <c r="V152" s="15"/>
      <c r="W152" s="15"/>
      <c r="X152" s="15"/>
      <c r="Y152" s="15"/>
      <c r="Z152" s="15"/>
      <c r="AA152" s="15"/>
      <c r="AB152" s="15"/>
      <c r="AC152" s="15"/>
      <c r="AD152" s="15"/>
      <c r="AE152" s="15"/>
      <c r="AT152" s="197" t="s">
        <v>158</v>
      </c>
      <c r="AU152" s="197" t="s">
        <v>81</v>
      </c>
      <c r="AV152" s="15" t="s">
        <v>74</v>
      </c>
      <c r="AW152" s="15" t="s">
        <v>31</v>
      </c>
      <c r="AX152" s="15" t="s">
        <v>69</v>
      </c>
      <c r="AY152" s="197" t="s">
        <v>147</v>
      </c>
    </row>
    <row r="153" s="13" customFormat="1">
      <c r="A153" s="13"/>
      <c r="B153" s="179"/>
      <c r="C153" s="13"/>
      <c r="D153" s="180" t="s">
        <v>158</v>
      </c>
      <c r="E153" s="181" t="s">
        <v>3</v>
      </c>
      <c r="F153" s="182" t="s">
        <v>224</v>
      </c>
      <c r="G153" s="13"/>
      <c r="H153" s="183">
        <v>17.047999999999998</v>
      </c>
      <c r="I153" s="184"/>
      <c r="J153" s="13"/>
      <c r="K153" s="13"/>
      <c r="L153" s="179"/>
      <c r="M153" s="185"/>
      <c r="N153" s="186"/>
      <c r="O153" s="186"/>
      <c r="P153" s="186"/>
      <c r="Q153" s="186"/>
      <c r="R153" s="186"/>
      <c r="S153" s="186"/>
      <c r="T153" s="187"/>
      <c r="U153" s="13"/>
      <c r="V153" s="13"/>
      <c r="W153" s="13"/>
      <c r="X153" s="13"/>
      <c r="Y153" s="13"/>
      <c r="Z153" s="13"/>
      <c r="AA153" s="13"/>
      <c r="AB153" s="13"/>
      <c r="AC153" s="13"/>
      <c r="AD153" s="13"/>
      <c r="AE153" s="13"/>
      <c r="AT153" s="181" t="s">
        <v>158</v>
      </c>
      <c r="AU153" s="181" t="s">
        <v>81</v>
      </c>
      <c r="AV153" s="13" t="s">
        <v>81</v>
      </c>
      <c r="AW153" s="13" t="s">
        <v>31</v>
      </c>
      <c r="AX153" s="13" t="s">
        <v>69</v>
      </c>
      <c r="AY153" s="181" t="s">
        <v>147</v>
      </c>
    </row>
    <row r="154" s="14" customFormat="1">
      <c r="A154" s="14"/>
      <c r="B154" s="188"/>
      <c r="C154" s="14"/>
      <c r="D154" s="180" t="s">
        <v>158</v>
      </c>
      <c r="E154" s="189" t="s">
        <v>3</v>
      </c>
      <c r="F154" s="190" t="s">
        <v>170</v>
      </c>
      <c r="G154" s="14"/>
      <c r="H154" s="191">
        <v>44.825000000000003</v>
      </c>
      <c r="I154" s="192"/>
      <c r="J154" s="14"/>
      <c r="K154" s="14"/>
      <c r="L154" s="188"/>
      <c r="M154" s="193"/>
      <c r="N154" s="194"/>
      <c r="O154" s="194"/>
      <c r="P154" s="194"/>
      <c r="Q154" s="194"/>
      <c r="R154" s="194"/>
      <c r="S154" s="194"/>
      <c r="T154" s="195"/>
      <c r="U154" s="14"/>
      <c r="V154" s="14"/>
      <c r="W154" s="14"/>
      <c r="X154" s="14"/>
      <c r="Y154" s="14"/>
      <c r="Z154" s="14"/>
      <c r="AA154" s="14"/>
      <c r="AB154" s="14"/>
      <c r="AC154" s="14"/>
      <c r="AD154" s="14"/>
      <c r="AE154" s="14"/>
      <c r="AT154" s="189" t="s">
        <v>158</v>
      </c>
      <c r="AU154" s="189" t="s">
        <v>81</v>
      </c>
      <c r="AV154" s="14" t="s">
        <v>171</v>
      </c>
      <c r="AW154" s="14" t="s">
        <v>31</v>
      </c>
      <c r="AX154" s="14" t="s">
        <v>74</v>
      </c>
      <c r="AY154" s="189" t="s">
        <v>147</v>
      </c>
    </row>
    <row r="155" s="2" customFormat="1" ht="16.5" customHeight="1">
      <c r="A155" s="39"/>
      <c r="B155" s="160"/>
      <c r="C155" s="161" t="s">
        <v>225</v>
      </c>
      <c r="D155" s="161" t="s">
        <v>150</v>
      </c>
      <c r="E155" s="162" t="s">
        <v>226</v>
      </c>
      <c r="F155" s="163" t="s">
        <v>227</v>
      </c>
      <c r="G155" s="164" t="s">
        <v>217</v>
      </c>
      <c r="H155" s="165">
        <v>30.141999999999999</v>
      </c>
      <c r="I155" s="166"/>
      <c r="J155" s="167">
        <f>ROUND(I155*H155,2)</f>
        <v>0</v>
      </c>
      <c r="K155" s="163" t="s">
        <v>153</v>
      </c>
      <c r="L155" s="40"/>
      <c r="M155" s="168" t="s">
        <v>3</v>
      </c>
      <c r="N155" s="169" t="s">
        <v>40</v>
      </c>
      <c r="O155" s="73"/>
      <c r="P155" s="170">
        <f>O155*H155</f>
        <v>0</v>
      </c>
      <c r="Q155" s="170">
        <v>0</v>
      </c>
      <c r="R155" s="170">
        <f>Q155*H155</f>
        <v>0</v>
      </c>
      <c r="S155" s="170">
        <v>0.002</v>
      </c>
      <c r="T155" s="171">
        <f>S155*H155</f>
        <v>0.060283999999999997</v>
      </c>
      <c r="U155" s="39"/>
      <c r="V155" s="39"/>
      <c r="W155" s="39"/>
      <c r="X155" s="39"/>
      <c r="Y155" s="39"/>
      <c r="Z155" s="39"/>
      <c r="AA155" s="39"/>
      <c r="AB155" s="39"/>
      <c r="AC155" s="39"/>
      <c r="AD155" s="39"/>
      <c r="AE155" s="39"/>
      <c r="AR155" s="172" t="s">
        <v>154</v>
      </c>
      <c r="AT155" s="172" t="s">
        <v>150</v>
      </c>
      <c r="AU155" s="172" t="s">
        <v>81</v>
      </c>
      <c r="AY155" s="20" t="s">
        <v>147</v>
      </c>
      <c r="BE155" s="173">
        <f>IF(N155="základní",J155,0)</f>
        <v>0</v>
      </c>
      <c r="BF155" s="173">
        <f>IF(N155="snížená",J155,0)</f>
        <v>0</v>
      </c>
      <c r="BG155" s="173">
        <f>IF(N155="zákl. přenesená",J155,0)</f>
        <v>0</v>
      </c>
      <c r="BH155" s="173">
        <f>IF(N155="sníž. přenesená",J155,0)</f>
        <v>0</v>
      </c>
      <c r="BI155" s="173">
        <f>IF(N155="nulová",J155,0)</f>
        <v>0</v>
      </c>
      <c r="BJ155" s="20" t="s">
        <v>74</v>
      </c>
      <c r="BK155" s="173">
        <f>ROUND(I155*H155,2)</f>
        <v>0</v>
      </c>
      <c r="BL155" s="20" t="s">
        <v>154</v>
      </c>
      <c r="BM155" s="172" t="s">
        <v>228</v>
      </c>
    </row>
    <row r="156" s="2" customFormat="1">
      <c r="A156" s="39"/>
      <c r="B156" s="40"/>
      <c r="C156" s="39"/>
      <c r="D156" s="174" t="s">
        <v>156</v>
      </c>
      <c r="E156" s="39"/>
      <c r="F156" s="175" t="s">
        <v>229</v>
      </c>
      <c r="G156" s="39"/>
      <c r="H156" s="39"/>
      <c r="I156" s="176"/>
      <c r="J156" s="39"/>
      <c r="K156" s="39"/>
      <c r="L156" s="40"/>
      <c r="M156" s="177"/>
      <c r="N156" s="178"/>
      <c r="O156" s="73"/>
      <c r="P156" s="73"/>
      <c r="Q156" s="73"/>
      <c r="R156" s="73"/>
      <c r="S156" s="73"/>
      <c r="T156" s="74"/>
      <c r="U156" s="39"/>
      <c r="V156" s="39"/>
      <c r="W156" s="39"/>
      <c r="X156" s="39"/>
      <c r="Y156" s="39"/>
      <c r="Z156" s="39"/>
      <c r="AA156" s="39"/>
      <c r="AB156" s="39"/>
      <c r="AC156" s="39"/>
      <c r="AD156" s="39"/>
      <c r="AE156" s="39"/>
      <c r="AT156" s="20" t="s">
        <v>156</v>
      </c>
      <c r="AU156" s="20" t="s">
        <v>81</v>
      </c>
    </row>
    <row r="157" s="13" customFormat="1">
      <c r="A157" s="13"/>
      <c r="B157" s="179"/>
      <c r="C157" s="13"/>
      <c r="D157" s="180" t="s">
        <v>158</v>
      </c>
      <c r="E157" s="181" t="s">
        <v>3</v>
      </c>
      <c r="F157" s="182" t="s">
        <v>93</v>
      </c>
      <c r="G157" s="13"/>
      <c r="H157" s="183">
        <v>30.141999999999999</v>
      </c>
      <c r="I157" s="184"/>
      <c r="J157" s="13"/>
      <c r="K157" s="13"/>
      <c r="L157" s="179"/>
      <c r="M157" s="185"/>
      <c r="N157" s="186"/>
      <c r="O157" s="186"/>
      <c r="P157" s="186"/>
      <c r="Q157" s="186"/>
      <c r="R157" s="186"/>
      <c r="S157" s="186"/>
      <c r="T157" s="187"/>
      <c r="U157" s="13"/>
      <c r="V157" s="13"/>
      <c r="W157" s="13"/>
      <c r="X157" s="13"/>
      <c r="Y157" s="13"/>
      <c r="Z157" s="13"/>
      <c r="AA157" s="13"/>
      <c r="AB157" s="13"/>
      <c r="AC157" s="13"/>
      <c r="AD157" s="13"/>
      <c r="AE157" s="13"/>
      <c r="AT157" s="181" t="s">
        <v>158</v>
      </c>
      <c r="AU157" s="181" t="s">
        <v>81</v>
      </c>
      <c r="AV157" s="13" t="s">
        <v>81</v>
      </c>
      <c r="AW157" s="13" t="s">
        <v>31</v>
      </c>
      <c r="AX157" s="13" t="s">
        <v>74</v>
      </c>
      <c r="AY157" s="181" t="s">
        <v>147</v>
      </c>
    </row>
    <row r="158" s="12" customFormat="1" ht="22.8" customHeight="1">
      <c r="A158" s="12"/>
      <c r="B158" s="147"/>
      <c r="C158" s="12"/>
      <c r="D158" s="148" t="s">
        <v>68</v>
      </c>
      <c r="E158" s="158" t="s">
        <v>230</v>
      </c>
      <c r="F158" s="158" t="s">
        <v>231</v>
      </c>
      <c r="G158" s="12"/>
      <c r="H158" s="12"/>
      <c r="I158" s="150"/>
      <c r="J158" s="159">
        <f>BK158</f>
        <v>0</v>
      </c>
      <c r="K158" s="12"/>
      <c r="L158" s="147"/>
      <c r="M158" s="152"/>
      <c r="N158" s="153"/>
      <c r="O158" s="153"/>
      <c r="P158" s="154">
        <f>SUM(P159:P167)</f>
        <v>0</v>
      </c>
      <c r="Q158" s="153"/>
      <c r="R158" s="154">
        <f>SUM(R159:R167)</f>
        <v>0</v>
      </c>
      <c r="S158" s="153"/>
      <c r="T158" s="155">
        <f>SUM(T159:T167)</f>
        <v>0</v>
      </c>
      <c r="U158" s="12"/>
      <c r="V158" s="12"/>
      <c r="W158" s="12"/>
      <c r="X158" s="12"/>
      <c r="Y158" s="12"/>
      <c r="Z158" s="12"/>
      <c r="AA158" s="12"/>
      <c r="AB158" s="12"/>
      <c r="AC158" s="12"/>
      <c r="AD158" s="12"/>
      <c r="AE158" s="12"/>
      <c r="AR158" s="148" t="s">
        <v>74</v>
      </c>
      <c r="AT158" s="156" t="s">
        <v>68</v>
      </c>
      <c r="AU158" s="156" t="s">
        <v>74</v>
      </c>
      <c r="AY158" s="148" t="s">
        <v>147</v>
      </c>
      <c r="BK158" s="157">
        <f>SUM(BK159:BK167)</f>
        <v>0</v>
      </c>
    </row>
    <row r="159" s="2" customFormat="1" ht="37.8" customHeight="1">
      <c r="A159" s="39"/>
      <c r="B159" s="160"/>
      <c r="C159" s="161" t="s">
        <v>232</v>
      </c>
      <c r="D159" s="161" t="s">
        <v>150</v>
      </c>
      <c r="E159" s="162" t="s">
        <v>233</v>
      </c>
      <c r="F159" s="163" t="s">
        <v>234</v>
      </c>
      <c r="G159" s="164" t="s">
        <v>235</v>
      </c>
      <c r="H159" s="165">
        <v>11.32</v>
      </c>
      <c r="I159" s="166"/>
      <c r="J159" s="167">
        <f>ROUND(I159*H159,2)</f>
        <v>0</v>
      </c>
      <c r="K159" s="163" t="s">
        <v>153</v>
      </c>
      <c r="L159" s="40"/>
      <c r="M159" s="168" t="s">
        <v>3</v>
      </c>
      <c r="N159" s="169" t="s">
        <v>40</v>
      </c>
      <c r="O159" s="73"/>
      <c r="P159" s="170">
        <f>O159*H159</f>
        <v>0</v>
      </c>
      <c r="Q159" s="170">
        <v>0</v>
      </c>
      <c r="R159" s="170">
        <f>Q159*H159</f>
        <v>0</v>
      </c>
      <c r="S159" s="170">
        <v>0</v>
      </c>
      <c r="T159" s="171">
        <f>S159*H159</f>
        <v>0</v>
      </c>
      <c r="U159" s="39"/>
      <c r="V159" s="39"/>
      <c r="W159" s="39"/>
      <c r="X159" s="39"/>
      <c r="Y159" s="39"/>
      <c r="Z159" s="39"/>
      <c r="AA159" s="39"/>
      <c r="AB159" s="39"/>
      <c r="AC159" s="39"/>
      <c r="AD159" s="39"/>
      <c r="AE159" s="39"/>
      <c r="AR159" s="172" t="s">
        <v>171</v>
      </c>
      <c r="AT159" s="172" t="s">
        <v>150</v>
      </c>
      <c r="AU159" s="172" t="s">
        <v>81</v>
      </c>
      <c r="AY159" s="20" t="s">
        <v>147</v>
      </c>
      <c r="BE159" s="173">
        <f>IF(N159="základní",J159,0)</f>
        <v>0</v>
      </c>
      <c r="BF159" s="173">
        <f>IF(N159="snížená",J159,0)</f>
        <v>0</v>
      </c>
      <c r="BG159" s="173">
        <f>IF(N159="zákl. přenesená",J159,0)</f>
        <v>0</v>
      </c>
      <c r="BH159" s="173">
        <f>IF(N159="sníž. přenesená",J159,0)</f>
        <v>0</v>
      </c>
      <c r="BI159" s="173">
        <f>IF(N159="nulová",J159,0)</f>
        <v>0</v>
      </c>
      <c r="BJ159" s="20" t="s">
        <v>74</v>
      </c>
      <c r="BK159" s="173">
        <f>ROUND(I159*H159,2)</f>
        <v>0</v>
      </c>
      <c r="BL159" s="20" t="s">
        <v>171</v>
      </c>
      <c r="BM159" s="172" t="s">
        <v>236</v>
      </c>
    </row>
    <row r="160" s="2" customFormat="1">
      <c r="A160" s="39"/>
      <c r="B160" s="40"/>
      <c r="C160" s="39"/>
      <c r="D160" s="174" t="s">
        <v>156</v>
      </c>
      <c r="E160" s="39"/>
      <c r="F160" s="175" t="s">
        <v>237</v>
      </c>
      <c r="G160" s="39"/>
      <c r="H160" s="39"/>
      <c r="I160" s="176"/>
      <c r="J160" s="39"/>
      <c r="K160" s="39"/>
      <c r="L160" s="40"/>
      <c r="M160" s="177"/>
      <c r="N160" s="178"/>
      <c r="O160" s="73"/>
      <c r="P160" s="73"/>
      <c r="Q160" s="73"/>
      <c r="R160" s="73"/>
      <c r="S160" s="73"/>
      <c r="T160" s="74"/>
      <c r="U160" s="39"/>
      <c r="V160" s="39"/>
      <c r="W160" s="39"/>
      <c r="X160" s="39"/>
      <c r="Y160" s="39"/>
      <c r="Z160" s="39"/>
      <c r="AA160" s="39"/>
      <c r="AB160" s="39"/>
      <c r="AC160" s="39"/>
      <c r="AD160" s="39"/>
      <c r="AE160" s="39"/>
      <c r="AT160" s="20" t="s">
        <v>156</v>
      </c>
      <c r="AU160" s="20" t="s">
        <v>81</v>
      </c>
    </row>
    <row r="161" s="2" customFormat="1" ht="33" customHeight="1">
      <c r="A161" s="39"/>
      <c r="B161" s="160"/>
      <c r="C161" s="161" t="s">
        <v>238</v>
      </c>
      <c r="D161" s="161" t="s">
        <v>150</v>
      </c>
      <c r="E161" s="162" t="s">
        <v>239</v>
      </c>
      <c r="F161" s="163" t="s">
        <v>240</v>
      </c>
      <c r="G161" s="164" t="s">
        <v>235</v>
      </c>
      <c r="H161" s="165">
        <v>11.32</v>
      </c>
      <c r="I161" s="166"/>
      <c r="J161" s="167">
        <f>ROUND(I161*H161,2)</f>
        <v>0</v>
      </c>
      <c r="K161" s="163" t="s">
        <v>153</v>
      </c>
      <c r="L161" s="40"/>
      <c r="M161" s="168" t="s">
        <v>3</v>
      </c>
      <c r="N161" s="169" t="s">
        <v>40</v>
      </c>
      <c r="O161" s="73"/>
      <c r="P161" s="170">
        <f>O161*H161</f>
        <v>0</v>
      </c>
      <c r="Q161" s="170">
        <v>0</v>
      </c>
      <c r="R161" s="170">
        <f>Q161*H161</f>
        <v>0</v>
      </c>
      <c r="S161" s="170">
        <v>0</v>
      </c>
      <c r="T161" s="171">
        <f>S161*H161</f>
        <v>0</v>
      </c>
      <c r="U161" s="39"/>
      <c r="V161" s="39"/>
      <c r="W161" s="39"/>
      <c r="X161" s="39"/>
      <c r="Y161" s="39"/>
      <c r="Z161" s="39"/>
      <c r="AA161" s="39"/>
      <c r="AB161" s="39"/>
      <c r="AC161" s="39"/>
      <c r="AD161" s="39"/>
      <c r="AE161" s="39"/>
      <c r="AR161" s="172" t="s">
        <v>171</v>
      </c>
      <c r="AT161" s="172" t="s">
        <v>150</v>
      </c>
      <c r="AU161" s="172" t="s">
        <v>81</v>
      </c>
      <c r="AY161" s="20" t="s">
        <v>147</v>
      </c>
      <c r="BE161" s="173">
        <f>IF(N161="základní",J161,0)</f>
        <v>0</v>
      </c>
      <c r="BF161" s="173">
        <f>IF(N161="snížená",J161,0)</f>
        <v>0</v>
      </c>
      <c r="BG161" s="173">
        <f>IF(N161="zákl. přenesená",J161,0)</f>
        <v>0</v>
      </c>
      <c r="BH161" s="173">
        <f>IF(N161="sníž. přenesená",J161,0)</f>
        <v>0</v>
      </c>
      <c r="BI161" s="173">
        <f>IF(N161="nulová",J161,0)</f>
        <v>0</v>
      </c>
      <c r="BJ161" s="20" t="s">
        <v>74</v>
      </c>
      <c r="BK161" s="173">
        <f>ROUND(I161*H161,2)</f>
        <v>0</v>
      </c>
      <c r="BL161" s="20" t="s">
        <v>171</v>
      </c>
      <c r="BM161" s="172" t="s">
        <v>241</v>
      </c>
    </row>
    <row r="162" s="2" customFormat="1">
      <c r="A162" s="39"/>
      <c r="B162" s="40"/>
      <c r="C162" s="39"/>
      <c r="D162" s="174" t="s">
        <v>156</v>
      </c>
      <c r="E162" s="39"/>
      <c r="F162" s="175" t="s">
        <v>242</v>
      </c>
      <c r="G162" s="39"/>
      <c r="H162" s="39"/>
      <c r="I162" s="176"/>
      <c r="J162" s="39"/>
      <c r="K162" s="39"/>
      <c r="L162" s="40"/>
      <c r="M162" s="177"/>
      <c r="N162" s="178"/>
      <c r="O162" s="73"/>
      <c r="P162" s="73"/>
      <c r="Q162" s="73"/>
      <c r="R162" s="73"/>
      <c r="S162" s="73"/>
      <c r="T162" s="74"/>
      <c r="U162" s="39"/>
      <c r="V162" s="39"/>
      <c r="W162" s="39"/>
      <c r="X162" s="39"/>
      <c r="Y162" s="39"/>
      <c r="Z162" s="39"/>
      <c r="AA162" s="39"/>
      <c r="AB162" s="39"/>
      <c r="AC162" s="39"/>
      <c r="AD162" s="39"/>
      <c r="AE162" s="39"/>
      <c r="AT162" s="20" t="s">
        <v>156</v>
      </c>
      <c r="AU162" s="20" t="s">
        <v>81</v>
      </c>
    </row>
    <row r="163" s="2" customFormat="1" ht="44.25" customHeight="1">
      <c r="A163" s="39"/>
      <c r="B163" s="160"/>
      <c r="C163" s="161" t="s">
        <v>243</v>
      </c>
      <c r="D163" s="161" t="s">
        <v>150</v>
      </c>
      <c r="E163" s="162" t="s">
        <v>244</v>
      </c>
      <c r="F163" s="163" t="s">
        <v>245</v>
      </c>
      <c r="G163" s="164" t="s">
        <v>235</v>
      </c>
      <c r="H163" s="165">
        <v>271.68000000000001</v>
      </c>
      <c r="I163" s="166"/>
      <c r="J163" s="167">
        <f>ROUND(I163*H163,2)</f>
        <v>0</v>
      </c>
      <c r="K163" s="163" t="s">
        <v>153</v>
      </c>
      <c r="L163" s="40"/>
      <c r="M163" s="168" t="s">
        <v>3</v>
      </c>
      <c r="N163" s="169" t="s">
        <v>40</v>
      </c>
      <c r="O163" s="73"/>
      <c r="P163" s="170">
        <f>O163*H163</f>
        <v>0</v>
      </c>
      <c r="Q163" s="170">
        <v>0</v>
      </c>
      <c r="R163" s="170">
        <f>Q163*H163</f>
        <v>0</v>
      </c>
      <c r="S163" s="170">
        <v>0</v>
      </c>
      <c r="T163" s="171">
        <f>S163*H163</f>
        <v>0</v>
      </c>
      <c r="U163" s="39"/>
      <c r="V163" s="39"/>
      <c r="W163" s="39"/>
      <c r="X163" s="39"/>
      <c r="Y163" s="39"/>
      <c r="Z163" s="39"/>
      <c r="AA163" s="39"/>
      <c r="AB163" s="39"/>
      <c r="AC163" s="39"/>
      <c r="AD163" s="39"/>
      <c r="AE163" s="39"/>
      <c r="AR163" s="172" t="s">
        <v>171</v>
      </c>
      <c r="AT163" s="172" t="s">
        <v>150</v>
      </c>
      <c r="AU163" s="172" t="s">
        <v>81</v>
      </c>
      <c r="AY163" s="20" t="s">
        <v>147</v>
      </c>
      <c r="BE163" s="173">
        <f>IF(N163="základní",J163,0)</f>
        <v>0</v>
      </c>
      <c r="BF163" s="173">
        <f>IF(N163="snížená",J163,0)</f>
        <v>0</v>
      </c>
      <c r="BG163" s="173">
        <f>IF(N163="zákl. přenesená",J163,0)</f>
        <v>0</v>
      </c>
      <c r="BH163" s="173">
        <f>IF(N163="sníž. přenesená",J163,0)</f>
        <v>0</v>
      </c>
      <c r="BI163" s="173">
        <f>IF(N163="nulová",J163,0)</f>
        <v>0</v>
      </c>
      <c r="BJ163" s="20" t="s">
        <v>74</v>
      </c>
      <c r="BK163" s="173">
        <f>ROUND(I163*H163,2)</f>
        <v>0</v>
      </c>
      <c r="BL163" s="20" t="s">
        <v>171</v>
      </c>
      <c r="BM163" s="172" t="s">
        <v>246</v>
      </c>
    </row>
    <row r="164" s="2" customFormat="1">
      <c r="A164" s="39"/>
      <c r="B164" s="40"/>
      <c r="C164" s="39"/>
      <c r="D164" s="174" t="s">
        <v>156</v>
      </c>
      <c r="E164" s="39"/>
      <c r="F164" s="175" t="s">
        <v>247</v>
      </c>
      <c r="G164" s="39"/>
      <c r="H164" s="39"/>
      <c r="I164" s="176"/>
      <c r="J164" s="39"/>
      <c r="K164" s="39"/>
      <c r="L164" s="40"/>
      <c r="M164" s="177"/>
      <c r="N164" s="178"/>
      <c r="O164" s="73"/>
      <c r="P164" s="73"/>
      <c r="Q164" s="73"/>
      <c r="R164" s="73"/>
      <c r="S164" s="73"/>
      <c r="T164" s="74"/>
      <c r="U164" s="39"/>
      <c r="V164" s="39"/>
      <c r="W164" s="39"/>
      <c r="X164" s="39"/>
      <c r="Y164" s="39"/>
      <c r="Z164" s="39"/>
      <c r="AA164" s="39"/>
      <c r="AB164" s="39"/>
      <c r="AC164" s="39"/>
      <c r="AD164" s="39"/>
      <c r="AE164" s="39"/>
      <c r="AT164" s="20" t="s">
        <v>156</v>
      </c>
      <c r="AU164" s="20" t="s">
        <v>81</v>
      </c>
    </row>
    <row r="165" s="13" customFormat="1">
      <c r="A165" s="13"/>
      <c r="B165" s="179"/>
      <c r="C165" s="13"/>
      <c r="D165" s="180" t="s">
        <v>158</v>
      </c>
      <c r="E165" s="13"/>
      <c r="F165" s="182" t="s">
        <v>248</v>
      </c>
      <c r="G165" s="13"/>
      <c r="H165" s="183">
        <v>271.68000000000001</v>
      </c>
      <c r="I165" s="184"/>
      <c r="J165" s="13"/>
      <c r="K165" s="13"/>
      <c r="L165" s="179"/>
      <c r="M165" s="185"/>
      <c r="N165" s="186"/>
      <c r="O165" s="186"/>
      <c r="P165" s="186"/>
      <c r="Q165" s="186"/>
      <c r="R165" s="186"/>
      <c r="S165" s="186"/>
      <c r="T165" s="187"/>
      <c r="U165" s="13"/>
      <c r="V165" s="13"/>
      <c r="W165" s="13"/>
      <c r="X165" s="13"/>
      <c r="Y165" s="13"/>
      <c r="Z165" s="13"/>
      <c r="AA165" s="13"/>
      <c r="AB165" s="13"/>
      <c r="AC165" s="13"/>
      <c r="AD165" s="13"/>
      <c r="AE165" s="13"/>
      <c r="AT165" s="181" t="s">
        <v>158</v>
      </c>
      <c r="AU165" s="181" t="s">
        <v>81</v>
      </c>
      <c r="AV165" s="13" t="s">
        <v>81</v>
      </c>
      <c r="AW165" s="13" t="s">
        <v>4</v>
      </c>
      <c r="AX165" s="13" t="s">
        <v>74</v>
      </c>
      <c r="AY165" s="181" t="s">
        <v>147</v>
      </c>
    </row>
    <row r="166" s="2" customFormat="1" ht="44.25" customHeight="1">
      <c r="A166" s="39"/>
      <c r="B166" s="160"/>
      <c r="C166" s="161" t="s">
        <v>9</v>
      </c>
      <c r="D166" s="161" t="s">
        <v>150</v>
      </c>
      <c r="E166" s="162" t="s">
        <v>249</v>
      </c>
      <c r="F166" s="163" t="s">
        <v>250</v>
      </c>
      <c r="G166" s="164" t="s">
        <v>235</v>
      </c>
      <c r="H166" s="165">
        <v>11.32</v>
      </c>
      <c r="I166" s="166"/>
      <c r="J166" s="167">
        <f>ROUND(I166*H166,2)</f>
        <v>0</v>
      </c>
      <c r="K166" s="163" t="s">
        <v>153</v>
      </c>
      <c r="L166" s="40"/>
      <c r="M166" s="168" t="s">
        <v>3</v>
      </c>
      <c r="N166" s="169" t="s">
        <v>40</v>
      </c>
      <c r="O166" s="73"/>
      <c r="P166" s="170">
        <f>O166*H166</f>
        <v>0</v>
      </c>
      <c r="Q166" s="170">
        <v>0</v>
      </c>
      <c r="R166" s="170">
        <f>Q166*H166</f>
        <v>0</v>
      </c>
      <c r="S166" s="170">
        <v>0</v>
      </c>
      <c r="T166" s="171">
        <f>S166*H166</f>
        <v>0</v>
      </c>
      <c r="U166" s="39"/>
      <c r="V166" s="39"/>
      <c r="W166" s="39"/>
      <c r="X166" s="39"/>
      <c r="Y166" s="39"/>
      <c r="Z166" s="39"/>
      <c r="AA166" s="39"/>
      <c r="AB166" s="39"/>
      <c r="AC166" s="39"/>
      <c r="AD166" s="39"/>
      <c r="AE166" s="39"/>
      <c r="AR166" s="172" t="s">
        <v>171</v>
      </c>
      <c r="AT166" s="172" t="s">
        <v>150</v>
      </c>
      <c r="AU166" s="172" t="s">
        <v>81</v>
      </c>
      <c r="AY166" s="20" t="s">
        <v>147</v>
      </c>
      <c r="BE166" s="173">
        <f>IF(N166="základní",J166,0)</f>
        <v>0</v>
      </c>
      <c r="BF166" s="173">
        <f>IF(N166="snížená",J166,0)</f>
        <v>0</v>
      </c>
      <c r="BG166" s="173">
        <f>IF(N166="zákl. přenesená",J166,0)</f>
        <v>0</v>
      </c>
      <c r="BH166" s="173">
        <f>IF(N166="sníž. přenesená",J166,0)</f>
        <v>0</v>
      </c>
      <c r="BI166" s="173">
        <f>IF(N166="nulová",J166,0)</f>
        <v>0</v>
      </c>
      <c r="BJ166" s="20" t="s">
        <v>74</v>
      </c>
      <c r="BK166" s="173">
        <f>ROUND(I166*H166,2)</f>
        <v>0</v>
      </c>
      <c r="BL166" s="20" t="s">
        <v>171</v>
      </c>
      <c r="BM166" s="172" t="s">
        <v>251</v>
      </c>
    </row>
    <row r="167" s="2" customFormat="1">
      <c r="A167" s="39"/>
      <c r="B167" s="40"/>
      <c r="C167" s="39"/>
      <c r="D167" s="174" t="s">
        <v>156</v>
      </c>
      <c r="E167" s="39"/>
      <c r="F167" s="175" t="s">
        <v>252</v>
      </c>
      <c r="G167" s="39"/>
      <c r="H167" s="39"/>
      <c r="I167" s="176"/>
      <c r="J167" s="39"/>
      <c r="K167" s="39"/>
      <c r="L167" s="40"/>
      <c r="M167" s="177"/>
      <c r="N167" s="178"/>
      <c r="O167" s="73"/>
      <c r="P167" s="73"/>
      <c r="Q167" s="73"/>
      <c r="R167" s="73"/>
      <c r="S167" s="73"/>
      <c r="T167" s="74"/>
      <c r="U167" s="39"/>
      <c r="V167" s="39"/>
      <c r="W167" s="39"/>
      <c r="X167" s="39"/>
      <c r="Y167" s="39"/>
      <c r="Z167" s="39"/>
      <c r="AA167" s="39"/>
      <c r="AB167" s="39"/>
      <c r="AC167" s="39"/>
      <c r="AD167" s="39"/>
      <c r="AE167" s="39"/>
      <c r="AT167" s="20" t="s">
        <v>156</v>
      </c>
      <c r="AU167" s="20" t="s">
        <v>81</v>
      </c>
    </row>
    <row r="168" s="12" customFormat="1" ht="25.92" customHeight="1">
      <c r="A168" s="12"/>
      <c r="B168" s="147"/>
      <c r="C168" s="12"/>
      <c r="D168" s="148" t="s">
        <v>68</v>
      </c>
      <c r="E168" s="149" t="s">
        <v>253</v>
      </c>
      <c r="F168" s="149" t="s">
        <v>254</v>
      </c>
      <c r="G168" s="12"/>
      <c r="H168" s="12"/>
      <c r="I168" s="150"/>
      <c r="J168" s="151">
        <f>BK168</f>
        <v>0</v>
      </c>
      <c r="K168" s="12"/>
      <c r="L168" s="147"/>
      <c r="M168" s="152"/>
      <c r="N168" s="153"/>
      <c r="O168" s="153"/>
      <c r="P168" s="154">
        <f>P169+P177+P240+P248+P258</f>
        <v>0</v>
      </c>
      <c r="Q168" s="153"/>
      <c r="R168" s="154">
        <f>R169+R177+R240+R248+R258</f>
        <v>9.8284725865400002</v>
      </c>
      <c r="S168" s="153"/>
      <c r="T168" s="155">
        <f>T169+T177+T240+T248+T258</f>
        <v>0.0010560500000000002</v>
      </c>
      <c r="U168" s="12"/>
      <c r="V168" s="12"/>
      <c r="W168" s="12"/>
      <c r="X168" s="12"/>
      <c r="Y168" s="12"/>
      <c r="Z168" s="12"/>
      <c r="AA168" s="12"/>
      <c r="AB168" s="12"/>
      <c r="AC168" s="12"/>
      <c r="AD168" s="12"/>
      <c r="AE168" s="12"/>
      <c r="AR168" s="148" t="s">
        <v>74</v>
      </c>
      <c r="AT168" s="156" t="s">
        <v>68</v>
      </c>
      <c r="AU168" s="156" t="s">
        <v>69</v>
      </c>
      <c r="AY168" s="148" t="s">
        <v>147</v>
      </c>
      <c r="BK168" s="157">
        <f>BK169+BK177+BK240+BK248+BK258</f>
        <v>0</v>
      </c>
    </row>
    <row r="169" s="12" customFormat="1" ht="22.8" customHeight="1">
      <c r="A169" s="12"/>
      <c r="B169" s="147"/>
      <c r="C169" s="12"/>
      <c r="D169" s="148" t="s">
        <v>68</v>
      </c>
      <c r="E169" s="158" t="s">
        <v>80</v>
      </c>
      <c r="F169" s="158" t="s">
        <v>255</v>
      </c>
      <c r="G169" s="12"/>
      <c r="H169" s="12"/>
      <c r="I169" s="150"/>
      <c r="J169" s="159">
        <f>BK169</f>
        <v>0</v>
      </c>
      <c r="K169" s="12"/>
      <c r="L169" s="147"/>
      <c r="M169" s="152"/>
      <c r="N169" s="153"/>
      <c r="O169" s="153"/>
      <c r="P169" s="154">
        <f>SUM(P170:P176)</f>
        <v>0</v>
      </c>
      <c r="Q169" s="153"/>
      <c r="R169" s="154">
        <f>SUM(R170:R176)</f>
        <v>3.5465974999999998</v>
      </c>
      <c r="S169" s="153"/>
      <c r="T169" s="155">
        <f>SUM(T170:T176)</f>
        <v>0</v>
      </c>
      <c r="U169" s="12"/>
      <c r="V169" s="12"/>
      <c r="W169" s="12"/>
      <c r="X169" s="12"/>
      <c r="Y169" s="12"/>
      <c r="Z169" s="12"/>
      <c r="AA169" s="12"/>
      <c r="AB169" s="12"/>
      <c r="AC169" s="12"/>
      <c r="AD169" s="12"/>
      <c r="AE169" s="12"/>
      <c r="AR169" s="148" t="s">
        <v>74</v>
      </c>
      <c r="AT169" s="156" t="s">
        <v>68</v>
      </c>
      <c r="AU169" s="156" t="s">
        <v>74</v>
      </c>
      <c r="AY169" s="148" t="s">
        <v>147</v>
      </c>
      <c r="BK169" s="157">
        <f>SUM(BK170:BK176)</f>
        <v>0</v>
      </c>
    </row>
    <row r="170" s="2" customFormat="1" ht="37.8" customHeight="1">
      <c r="A170" s="39"/>
      <c r="B170" s="160"/>
      <c r="C170" s="161" t="s">
        <v>256</v>
      </c>
      <c r="D170" s="161" t="s">
        <v>150</v>
      </c>
      <c r="E170" s="162" t="s">
        <v>257</v>
      </c>
      <c r="F170" s="163" t="s">
        <v>258</v>
      </c>
      <c r="G170" s="164" t="s">
        <v>259</v>
      </c>
      <c r="H170" s="165">
        <v>1.121</v>
      </c>
      <c r="I170" s="166"/>
      <c r="J170" s="167">
        <f>ROUND(I170*H170,2)</f>
        <v>0</v>
      </c>
      <c r="K170" s="163" t="s">
        <v>153</v>
      </c>
      <c r="L170" s="40"/>
      <c r="M170" s="168" t="s">
        <v>3</v>
      </c>
      <c r="N170" s="169" t="s">
        <v>40</v>
      </c>
      <c r="O170" s="73"/>
      <c r="P170" s="170">
        <f>O170*H170</f>
        <v>0</v>
      </c>
      <c r="Q170" s="170">
        <v>1.8775</v>
      </c>
      <c r="R170" s="170">
        <f>Q170*H170</f>
        <v>2.1046774999999998</v>
      </c>
      <c r="S170" s="170">
        <v>0</v>
      </c>
      <c r="T170" s="171">
        <f>S170*H170</f>
        <v>0</v>
      </c>
      <c r="U170" s="39"/>
      <c r="V170" s="39"/>
      <c r="W170" s="39"/>
      <c r="X170" s="39"/>
      <c r="Y170" s="39"/>
      <c r="Z170" s="39"/>
      <c r="AA170" s="39"/>
      <c r="AB170" s="39"/>
      <c r="AC170" s="39"/>
      <c r="AD170" s="39"/>
      <c r="AE170" s="39"/>
      <c r="AR170" s="172" t="s">
        <v>171</v>
      </c>
      <c r="AT170" s="172" t="s">
        <v>150</v>
      </c>
      <c r="AU170" s="172" t="s">
        <v>81</v>
      </c>
      <c r="AY170" s="20" t="s">
        <v>147</v>
      </c>
      <c r="BE170" s="173">
        <f>IF(N170="základní",J170,0)</f>
        <v>0</v>
      </c>
      <c r="BF170" s="173">
        <f>IF(N170="snížená",J170,0)</f>
        <v>0</v>
      </c>
      <c r="BG170" s="173">
        <f>IF(N170="zákl. přenesená",J170,0)</f>
        <v>0</v>
      </c>
      <c r="BH170" s="173">
        <f>IF(N170="sníž. přenesená",J170,0)</f>
        <v>0</v>
      </c>
      <c r="BI170" s="173">
        <f>IF(N170="nulová",J170,0)</f>
        <v>0</v>
      </c>
      <c r="BJ170" s="20" t="s">
        <v>74</v>
      </c>
      <c r="BK170" s="173">
        <f>ROUND(I170*H170,2)</f>
        <v>0</v>
      </c>
      <c r="BL170" s="20" t="s">
        <v>171</v>
      </c>
      <c r="BM170" s="172" t="s">
        <v>260</v>
      </c>
    </row>
    <row r="171" s="2" customFormat="1">
      <c r="A171" s="39"/>
      <c r="B171" s="40"/>
      <c r="C171" s="39"/>
      <c r="D171" s="174" t="s">
        <v>156</v>
      </c>
      <c r="E171" s="39"/>
      <c r="F171" s="175" t="s">
        <v>261</v>
      </c>
      <c r="G171" s="39"/>
      <c r="H171" s="39"/>
      <c r="I171" s="176"/>
      <c r="J171" s="39"/>
      <c r="K171" s="39"/>
      <c r="L171" s="40"/>
      <c r="M171" s="177"/>
      <c r="N171" s="178"/>
      <c r="O171" s="73"/>
      <c r="P171" s="73"/>
      <c r="Q171" s="73"/>
      <c r="R171" s="73"/>
      <c r="S171" s="73"/>
      <c r="T171" s="74"/>
      <c r="U171" s="39"/>
      <c r="V171" s="39"/>
      <c r="W171" s="39"/>
      <c r="X171" s="39"/>
      <c r="Y171" s="39"/>
      <c r="Z171" s="39"/>
      <c r="AA171" s="39"/>
      <c r="AB171" s="39"/>
      <c r="AC171" s="39"/>
      <c r="AD171" s="39"/>
      <c r="AE171" s="39"/>
      <c r="AT171" s="20" t="s">
        <v>156</v>
      </c>
      <c r="AU171" s="20" t="s">
        <v>81</v>
      </c>
    </row>
    <row r="172" s="15" customFormat="1">
      <c r="A172" s="15"/>
      <c r="B172" s="196"/>
      <c r="C172" s="15"/>
      <c r="D172" s="180" t="s">
        <v>158</v>
      </c>
      <c r="E172" s="197" t="s">
        <v>3</v>
      </c>
      <c r="F172" s="198" t="s">
        <v>262</v>
      </c>
      <c r="G172" s="15"/>
      <c r="H172" s="197" t="s">
        <v>3</v>
      </c>
      <c r="I172" s="199"/>
      <c r="J172" s="15"/>
      <c r="K172" s="15"/>
      <c r="L172" s="196"/>
      <c r="M172" s="200"/>
      <c r="N172" s="201"/>
      <c r="O172" s="201"/>
      <c r="P172" s="201"/>
      <c r="Q172" s="201"/>
      <c r="R172" s="201"/>
      <c r="S172" s="201"/>
      <c r="T172" s="202"/>
      <c r="U172" s="15"/>
      <c r="V172" s="15"/>
      <c r="W172" s="15"/>
      <c r="X172" s="15"/>
      <c r="Y172" s="15"/>
      <c r="Z172" s="15"/>
      <c r="AA172" s="15"/>
      <c r="AB172" s="15"/>
      <c r="AC172" s="15"/>
      <c r="AD172" s="15"/>
      <c r="AE172" s="15"/>
      <c r="AT172" s="197" t="s">
        <v>158</v>
      </c>
      <c r="AU172" s="197" t="s">
        <v>81</v>
      </c>
      <c r="AV172" s="15" t="s">
        <v>74</v>
      </c>
      <c r="AW172" s="15" t="s">
        <v>31</v>
      </c>
      <c r="AX172" s="15" t="s">
        <v>69</v>
      </c>
      <c r="AY172" s="197" t="s">
        <v>147</v>
      </c>
    </row>
    <row r="173" s="13" customFormat="1">
      <c r="A173" s="13"/>
      <c r="B173" s="179"/>
      <c r="C173" s="13"/>
      <c r="D173" s="180" t="s">
        <v>158</v>
      </c>
      <c r="E173" s="181" t="s">
        <v>3</v>
      </c>
      <c r="F173" s="182" t="s">
        <v>263</v>
      </c>
      <c r="G173" s="13"/>
      <c r="H173" s="183">
        <v>1.121</v>
      </c>
      <c r="I173" s="184"/>
      <c r="J173" s="13"/>
      <c r="K173" s="13"/>
      <c r="L173" s="179"/>
      <c r="M173" s="185"/>
      <c r="N173" s="186"/>
      <c r="O173" s="186"/>
      <c r="P173" s="186"/>
      <c r="Q173" s="186"/>
      <c r="R173" s="186"/>
      <c r="S173" s="186"/>
      <c r="T173" s="187"/>
      <c r="U173" s="13"/>
      <c r="V173" s="13"/>
      <c r="W173" s="13"/>
      <c r="X173" s="13"/>
      <c r="Y173" s="13"/>
      <c r="Z173" s="13"/>
      <c r="AA173" s="13"/>
      <c r="AB173" s="13"/>
      <c r="AC173" s="13"/>
      <c r="AD173" s="13"/>
      <c r="AE173" s="13"/>
      <c r="AT173" s="181" t="s">
        <v>158</v>
      </c>
      <c r="AU173" s="181" t="s">
        <v>81</v>
      </c>
      <c r="AV173" s="13" t="s">
        <v>81</v>
      </c>
      <c r="AW173" s="13" t="s">
        <v>31</v>
      </c>
      <c r="AX173" s="13" t="s">
        <v>74</v>
      </c>
      <c r="AY173" s="181" t="s">
        <v>147</v>
      </c>
    </row>
    <row r="174" s="2" customFormat="1" ht="37.8" customHeight="1">
      <c r="A174" s="39"/>
      <c r="B174" s="160"/>
      <c r="C174" s="161" t="s">
        <v>264</v>
      </c>
      <c r="D174" s="161" t="s">
        <v>150</v>
      </c>
      <c r="E174" s="162" t="s">
        <v>265</v>
      </c>
      <c r="F174" s="163" t="s">
        <v>266</v>
      </c>
      <c r="G174" s="164" t="s">
        <v>259</v>
      </c>
      <c r="H174" s="165">
        <v>0.76800000000000002</v>
      </c>
      <c r="I174" s="166"/>
      <c r="J174" s="167">
        <f>ROUND(I174*H174,2)</f>
        <v>0</v>
      </c>
      <c r="K174" s="163" t="s">
        <v>153</v>
      </c>
      <c r="L174" s="40"/>
      <c r="M174" s="168" t="s">
        <v>3</v>
      </c>
      <c r="N174" s="169" t="s">
        <v>40</v>
      </c>
      <c r="O174" s="73"/>
      <c r="P174" s="170">
        <f>O174*H174</f>
        <v>0</v>
      </c>
      <c r="Q174" s="170">
        <v>1.8775</v>
      </c>
      <c r="R174" s="170">
        <f>Q174*H174</f>
        <v>1.4419200000000001</v>
      </c>
      <c r="S174" s="170">
        <v>0</v>
      </c>
      <c r="T174" s="171">
        <f>S174*H174</f>
        <v>0</v>
      </c>
      <c r="U174" s="39"/>
      <c r="V174" s="39"/>
      <c r="W174" s="39"/>
      <c r="X174" s="39"/>
      <c r="Y174" s="39"/>
      <c r="Z174" s="39"/>
      <c r="AA174" s="39"/>
      <c r="AB174" s="39"/>
      <c r="AC174" s="39"/>
      <c r="AD174" s="39"/>
      <c r="AE174" s="39"/>
      <c r="AR174" s="172" t="s">
        <v>171</v>
      </c>
      <c r="AT174" s="172" t="s">
        <v>150</v>
      </c>
      <c r="AU174" s="172" t="s">
        <v>81</v>
      </c>
      <c r="AY174" s="20" t="s">
        <v>147</v>
      </c>
      <c r="BE174" s="173">
        <f>IF(N174="základní",J174,0)</f>
        <v>0</v>
      </c>
      <c r="BF174" s="173">
        <f>IF(N174="snížená",J174,0)</f>
        <v>0</v>
      </c>
      <c r="BG174" s="173">
        <f>IF(N174="zákl. přenesená",J174,0)</f>
        <v>0</v>
      </c>
      <c r="BH174" s="173">
        <f>IF(N174="sníž. přenesená",J174,0)</f>
        <v>0</v>
      </c>
      <c r="BI174" s="173">
        <f>IF(N174="nulová",J174,0)</f>
        <v>0</v>
      </c>
      <c r="BJ174" s="20" t="s">
        <v>74</v>
      </c>
      <c r="BK174" s="173">
        <f>ROUND(I174*H174,2)</f>
        <v>0</v>
      </c>
      <c r="BL174" s="20" t="s">
        <v>171</v>
      </c>
      <c r="BM174" s="172" t="s">
        <v>267</v>
      </c>
    </row>
    <row r="175" s="2" customFormat="1">
      <c r="A175" s="39"/>
      <c r="B175" s="40"/>
      <c r="C175" s="39"/>
      <c r="D175" s="174" t="s">
        <v>156</v>
      </c>
      <c r="E175" s="39"/>
      <c r="F175" s="175" t="s">
        <v>268</v>
      </c>
      <c r="G175" s="39"/>
      <c r="H175" s="39"/>
      <c r="I175" s="176"/>
      <c r="J175" s="39"/>
      <c r="K175" s="39"/>
      <c r="L175" s="40"/>
      <c r="M175" s="177"/>
      <c r="N175" s="178"/>
      <c r="O175" s="73"/>
      <c r="P175" s="73"/>
      <c r="Q175" s="73"/>
      <c r="R175" s="73"/>
      <c r="S175" s="73"/>
      <c r="T175" s="74"/>
      <c r="U175" s="39"/>
      <c r="V175" s="39"/>
      <c r="W175" s="39"/>
      <c r="X175" s="39"/>
      <c r="Y175" s="39"/>
      <c r="Z175" s="39"/>
      <c r="AA175" s="39"/>
      <c r="AB175" s="39"/>
      <c r="AC175" s="39"/>
      <c r="AD175" s="39"/>
      <c r="AE175" s="39"/>
      <c r="AT175" s="20" t="s">
        <v>156</v>
      </c>
      <c r="AU175" s="20" t="s">
        <v>81</v>
      </c>
    </row>
    <row r="176" s="13" customFormat="1">
      <c r="A176" s="13"/>
      <c r="B176" s="179"/>
      <c r="C176" s="13"/>
      <c r="D176" s="180" t="s">
        <v>158</v>
      </c>
      <c r="E176" s="181" t="s">
        <v>3</v>
      </c>
      <c r="F176" s="182" t="s">
        <v>269</v>
      </c>
      <c r="G176" s="13"/>
      <c r="H176" s="183">
        <v>0.76800000000000002</v>
      </c>
      <c r="I176" s="184"/>
      <c r="J176" s="13"/>
      <c r="K176" s="13"/>
      <c r="L176" s="179"/>
      <c r="M176" s="185"/>
      <c r="N176" s="186"/>
      <c r="O176" s="186"/>
      <c r="P176" s="186"/>
      <c r="Q176" s="186"/>
      <c r="R176" s="186"/>
      <c r="S176" s="186"/>
      <c r="T176" s="187"/>
      <c r="U176" s="13"/>
      <c r="V176" s="13"/>
      <c r="W176" s="13"/>
      <c r="X176" s="13"/>
      <c r="Y176" s="13"/>
      <c r="Z176" s="13"/>
      <c r="AA176" s="13"/>
      <c r="AB176" s="13"/>
      <c r="AC176" s="13"/>
      <c r="AD176" s="13"/>
      <c r="AE176" s="13"/>
      <c r="AT176" s="181" t="s">
        <v>158</v>
      </c>
      <c r="AU176" s="181" t="s">
        <v>81</v>
      </c>
      <c r="AV176" s="13" t="s">
        <v>81</v>
      </c>
      <c r="AW176" s="13" t="s">
        <v>31</v>
      </c>
      <c r="AX176" s="13" t="s">
        <v>74</v>
      </c>
      <c r="AY176" s="181" t="s">
        <v>147</v>
      </c>
    </row>
    <row r="177" s="12" customFormat="1" ht="22.8" customHeight="1">
      <c r="A177" s="12"/>
      <c r="B177" s="147"/>
      <c r="C177" s="12"/>
      <c r="D177" s="148" t="s">
        <v>68</v>
      </c>
      <c r="E177" s="158" t="s">
        <v>208</v>
      </c>
      <c r="F177" s="158" t="s">
        <v>270</v>
      </c>
      <c r="G177" s="12"/>
      <c r="H177" s="12"/>
      <c r="I177" s="150"/>
      <c r="J177" s="159">
        <f>BK177</f>
        <v>0</v>
      </c>
      <c r="K177" s="12"/>
      <c r="L177" s="147"/>
      <c r="M177" s="152"/>
      <c r="N177" s="153"/>
      <c r="O177" s="153"/>
      <c r="P177" s="154">
        <f>P178+P216</f>
        <v>0</v>
      </c>
      <c r="Q177" s="153"/>
      <c r="R177" s="154">
        <f>R178+R216</f>
        <v>6.2710250865399999</v>
      </c>
      <c r="S177" s="153"/>
      <c r="T177" s="155">
        <f>T178+T216</f>
        <v>0.0010560500000000002</v>
      </c>
      <c r="U177" s="12"/>
      <c r="V177" s="12"/>
      <c r="W177" s="12"/>
      <c r="X177" s="12"/>
      <c r="Y177" s="12"/>
      <c r="Z177" s="12"/>
      <c r="AA177" s="12"/>
      <c r="AB177" s="12"/>
      <c r="AC177" s="12"/>
      <c r="AD177" s="12"/>
      <c r="AE177" s="12"/>
      <c r="AR177" s="148" t="s">
        <v>74</v>
      </c>
      <c r="AT177" s="156" t="s">
        <v>68</v>
      </c>
      <c r="AU177" s="156" t="s">
        <v>74</v>
      </c>
      <c r="AY177" s="148" t="s">
        <v>147</v>
      </c>
      <c r="BK177" s="157">
        <f>BK178+BK216</f>
        <v>0</v>
      </c>
    </row>
    <row r="178" s="12" customFormat="1" ht="20.88" customHeight="1">
      <c r="A178" s="12"/>
      <c r="B178" s="147"/>
      <c r="C178" s="12"/>
      <c r="D178" s="148" t="s">
        <v>68</v>
      </c>
      <c r="E178" s="158" t="s">
        <v>271</v>
      </c>
      <c r="F178" s="158" t="s">
        <v>272</v>
      </c>
      <c r="G178" s="12"/>
      <c r="H178" s="12"/>
      <c r="I178" s="150"/>
      <c r="J178" s="159">
        <f>BK178</f>
        <v>0</v>
      </c>
      <c r="K178" s="12"/>
      <c r="L178" s="147"/>
      <c r="M178" s="152"/>
      <c r="N178" s="153"/>
      <c r="O178" s="153"/>
      <c r="P178" s="154">
        <f>SUM(P179:P215)</f>
        <v>0</v>
      </c>
      <c r="Q178" s="153"/>
      <c r="R178" s="154">
        <f>SUM(R179:R215)</f>
        <v>4.8667255675000005</v>
      </c>
      <c r="S178" s="153"/>
      <c r="T178" s="155">
        <f>SUM(T179:T215)</f>
        <v>0.0010560500000000002</v>
      </c>
      <c r="U178" s="12"/>
      <c r="V178" s="12"/>
      <c r="W178" s="12"/>
      <c r="X178" s="12"/>
      <c r="Y178" s="12"/>
      <c r="Z178" s="12"/>
      <c r="AA178" s="12"/>
      <c r="AB178" s="12"/>
      <c r="AC178" s="12"/>
      <c r="AD178" s="12"/>
      <c r="AE178" s="12"/>
      <c r="AR178" s="148" t="s">
        <v>74</v>
      </c>
      <c r="AT178" s="156" t="s">
        <v>68</v>
      </c>
      <c r="AU178" s="156" t="s">
        <v>81</v>
      </c>
      <c r="AY178" s="148" t="s">
        <v>147</v>
      </c>
      <c r="BK178" s="157">
        <f>SUM(BK179:BK215)</f>
        <v>0</v>
      </c>
    </row>
    <row r="179" s="2" customFormat="1" ht="55.5" customHeight="1">
      <c r="A179" s="39"/>
      <c r="B179" s="160"/>
      <c r="C179" s="161" t="s">
        <v>273</v>
      </c>
      <c r="D179" s="161" t="s">
        <v>150</v>
      </c>
      <c r="E179" s="162" t="s">
        <v>274</v>
      </c>
      <c r="F179" s="163" t="s">
        <v>275</v>
      </c>
      <c r="G179" s="164" t="s">
        <v>217</v>
      </c>
      <c r="H179" s="165">
        <v>174.09800000000001</v>
      </c>
      <c r="I179" s="166"/>
      <c r="J179" s="167">
        <f>ROUND(I179*H179,2)</f>
        <v>0</v>
      </c>
      <c r="K179" s="163" t="s">
        <v>153</v>
      </c>
      <c r="L179" s="40"/>
      <c r="M179" s="168" t="s">
        <v>3</v>
      </c>
      <c r="N179" s="169" t="s">
        <v>40</v>
      </c>
      <c r="O179" s="73"/>
      <c r="P179" s="170">
        <f>O179*H179</f>
        <v>0</v>
      </c>
      <c r="Q179" s="170">
        <v>0</v>
      </c>
      <c r="R179" s="170">
        <f>Q179*H179</f>
        <v>0</v>
      </c>
      <c r="S179" s="170">
        <v>0</v>
      </c>
      <c r="T179" s="171">
        <f>S179*H179</f>
        <v>0</v>
      </c>
      <c r="U179" s="39"/>
      <c r="V179" s="39"/>
      <c r="W179" s="39"/>
      <c r="X179" s="39"/>
      <c r="Y179" s="39"/>
      <c r="Z179" s="39"/>
      <c r="AA179" s="39"/>
      <c r="AB179" s="39"/>
      <c r="AC179" s="39"/>
      <c r="AD179" s="39"/>
      <c r="AE179" s="39"/>
      <c r="AR179" s="172" t="s">
        <v>171</v>
      </c>
      <c r="AT179" s="172" t="s">
        <v>150</v>
      </c>
      <c r="AU179" s="172" t="s">
        <v>80</v>
      </c>
      <c r="AY179" s="20" t="s">
        <v>147</v>
      </c>
      <c r="BE179" s="173">
        <f>IF(N179="základní",J179,0)</f>
        <v>0</v>
      </c>
      <c r="BF179" s="173">
        <f>IF(N179="snížená",J179,0)</f>
        <v>0</v>
      </c>
      <c r="BG179" s="173">
        <f>IF(N179="zákl. přenesená",J179,0)</f>
        <v>0</v>
      </c>
      <c r="BH179" s="173">
        <f>IF(N179="sníž. přenesená",J179,0)</f>
        <v>0</v>
      </c>
      <c r="BI179" s="173">
        <f>IF(N179="nulová",J179,0)</f>
        <v>0</v>
      </c>
      <c r="BJ179" s="20" t="s">
        <v>74</v>
      </c>
      <c r="BK179" s="173">
        <f>ROUND(I179*H179,2)</f>
        <v>0</v>
      </c>
      <c r="BL179" s="20" t="s">
        <v>171</v>
      </c>
      <c r="BM179" s="172" t="s">
        <v>276</v>
      </c>
    </row>
    <row r="180" s="2" customFormat="1">
      <c r="A180" s="39"/>
      <c r="B180" s="40"/>
      <c r="C180" s="39"/>
      <c r="D180" s="174" t="s">
        <v>156</v>
      </c>
      <c r="E180" s="39"/>
      <c r="F180" s="175" t="s">
        <v>277</v>
      </c>
      <c r="G180" s="39"/>
      <c r="H180" s="39"/>
      <c r="I180" s="176"/>
      <c r="J180" s="39"/>
      <c r="K180" s="39"/>
      <c r="L180" s="40"/>
      <c r="M180" s="177"/>
      <c r="N180" s="178"/>
      <c r="O180" s="73"/>
      <c r="P180" s="73"/>
      <c r="Q180" s="73"/>
      <c r="R180" s="73"/>
      <c r="S180" s="73"/>
      <c r="T180" s="74"/>
      <c r="U180" s="39"/>
      <c r="V180" s="39"/>
      <c r="W180" s="39"/>
      <c r="X180" s="39"/>
      <c r="Y180" s="39"/>
      <c r="Z180" s="39"/>
      <c r="AA180" s="39"/>
      <c r="AB180" s="39"/>
      <c r="AC180" s="39"/>
      <c r="AD180" s="39"/>
      <c r="AE180" s="39"/>
      <c r="AT180" s="20" t="s">
        <v>156</v>
      </c>
      <c r="AU180" s="20" t="s">
        <v>80</v>
      </c>
    </row>
    <row r="181" s="13" customFormat="1">
      <c r="A181" s="13"/>
      <c r="B181" s="179"/>
      <c r="C181" s="13"/>
      <c r="D181" s="180" t="s">
        <v>158</v>
      </c>
      <c r="E181" s="181" t="s">
        <v>3</v>
      </c>
      <c r="F181" s="182" t="s">
        <v>82</v>
      </c>
      <c r="G181" s="13"/>
      <c r="H181" s="183">
        <v>140.14599999999999</v>
      </c>
      <c r="I181" s="184"/>
      <c r="J181" s="13"/>
      <c r="K181" s="13"/>
      <c r="L181" s="179"/>
      <c r="M181" s="185"/>
      <c r="N181" s="186"/>
      <c r="O181" s="186"/>
      <c r="P181" s="186"/>
      <c r="Q181" s="186"/>
      <c r="R181" s="186"/>
      <c r="S181" s="186"/>
      <c r="T181" s="187"/>
      <c r="U181" s="13"/>
      <c r="V181" s="13"/>
      <c r="W181" s="13"/>
      <c r="X181" s="13"/>
      <c r="Y181" s="13"/>
      <c r="Z181" s="13"/>
      <c r="AA181" s="13"/>
      <c r="AB181" s="13"/>
      <c r="AC181" s="13"/>
      <c r="AD181" s="13"/>
      <c r="AE181" s="13"/>
      <c r="AT181" s="181" t="s">
        <v>158</v>
      </c>
      <c r="AU181" s="181" t="s">
        <v>80</v>
      </c>
      <c r="AV181" s="13" t="s">
        <v>81</v>
      </c>
      <c r="AW181" s="13" t="s">
        <v>31</v>
      </c>
      <c r="AX181" s="13" t="s">
        <v>69</v>
      </c>
      <c r="AY181" s="181" t="s">
        <v>147</v>
      </c>
    </row>
    <row r="182" s="13" customFormat="1">
      <c r="A182" s="13"/>
      <c r="B182" s="179"/>
      <c r="C182" s="13"/>
      <c r="D182" s="180" t="s">
        <v>158</v>
      </c>
      <c r="E182" s="181" t="s">
        <v>3</v>
      </c>
      <c r="F182" s="182" t="s">
        <v>87</v>
      </c>
      <c r="G182" s="13"/>
      <c r="H182" s="183">
        <v>33.951999999999998</v>
      </c>
      <c r="I182" s="184"/>
      <c r="J182" s="13"/>
      <c r="K182" s="13"/>
      <c r="L182" s="179"/>
      <c r="M182" s="185"/>
      <c r="N182" s="186"/>
      <c r="O182" s="186"/>
      <c r="P182" s="186"/>
      <c r="Q182" s="186"/>
      <c r="R182" s="186"/>
      <c r="S182" s="186"/>
      <c r="T182" s="187"/>
      <c r="U182" s="13"/>
      <c r="V182" s="13"/>
      <c r="W182" s="13"/>
      <c r="X182" s="13"/>
      <c r="Y182" s="13"/>
      <c r="Z182" s="13"/>
      <c r="AA182" s="13"/>
      <c r="AB182" s="13"/>
      <c r="AC182" s="13"/>
      <c r="AD182" s="13"/>
      <c r="AE182" s="13"/>
      <c r="AT182" s="181" t="s">
        <v>158</v>
      </c>
      <c r="AU182" s="181" t="s">
        <v>80</v>
      </c>
      <c r="AV182" s="13" t="s">
        <v>81</v>
      </c>
      <c r="AW182" s="13" t="s">
        <v>31</v>
      </c>
      <c r="AX182" s="13" t="s">
        <v>69</v>
      </c>
      <c r="AY182" s="181" t="s">
        <v>147</v>
      </c>
    </row>
    <row r="183" s="14" customFormat="1">
      <c r="A183" s="14"/>
      <c r="B183" s="188"/>
      <c r="C183" s="14"/>
      <c r="D183" s="180" t="s">
        <v>158</v>
      </c>
      <c r="E183" s="189" t="s">
        <v>3</v>
      </c>
      <c r="F183" s="190" t="s">
        <v>170</v>
      </c>
      <c r="G183" s="14"/>
      <c r="H183" s="191">
        <v>174.09799999999999</v>
      </c>
      <c r="I183" s="192"/>
      <c r="J183" s="14"/>
      <c r="K183" s="14"/>
      <c r="L183" s="188"/>
      <c r="M183" s="193"/>
      <c r="N183" s="194"/>
      <c r="O183" s="194"/>
      <c r="P183" s="194"/>
      <c r="Q183" s="194"/>
      <c r="R183" s="194"/>
      <c r="S183" s="194"/>
      <c r="T183" s="195"/>
      <c r="U183" s="14"/>
      <c r="V183" s="14"/>
      <c r="W183" s="14"/>
      <c r="X183" s="14"/>
      <c r="Y183" s="14"/>
      <c r="Z183" s="14"/>
      <c r="AA183" s="14"/>
      <c r="AB183" s="14"/>
      <c r="AC183" s="14"/>
      <c r="AD183" s="14"/>
      <c r="AE183" s="14"/>
      <c r="AT183" s="189" t="s">
        <v>158</v>
      </c>
      <c r="AU183" s="189" t="s">
        <v>80</v>
      </c>
      <c r="AV183" s="14" t="s">
        <v>171</v>
      </c>
      <c r="AW183" s="14" t="s">
        <v>31</v>
      </c>
      <c r="AX183" s="14" t="s">
        <v>74</v>
      </c>
      <c r="AY183" s="189" t="s">
        <v>147</v>
      </c>
    </row>
    <row r="184" s="2" customFormat="1" ht="16.5" customHeight="1">
      <c r="A184" s="39"/>
      <c r="B184" s="160"/>
      <c r="C184" s="203" t="s">
        <v>154</v>
      </c>
      <c r="D184" s="203" t="s">
        <v>278</v>
      </c>
      <c r="E184" s="204" t="s">
        <v>279</v>
      </c>
      <c r="F184" s="205" t="s">
        <v>280</v>
      </c>
      <c r="G184" s="206" t="s">
        <v>217</v>
      </c>
      <c r="H184" s="207">
        <v>191.50800000000001</v>
      </c>
      <c r="I184" s="208"/>
      <c r="J184" s="209">
        <f>ROUND(I184*H184,2)</f>
        <v>0</v>
      </c>
      <c r="K184" s="205" t="s">
        <v>153</v>
      </c>
      <c r="L184" s="210"/>
      <c r="M184" s="211" t="s">
        <v>3</v>
      </c>
      <c r="N184" s="212" t="s">
        <v>40</v>
      </c>
      <c r="O184" s="73"/>
      <c r="P184" s="170">
        <f>O184*H184</f>
        <v>0</v>
      </c>
      <c r="Q184" s="170">
        <v>0.00029999999999999997</v>
      </c>
      <c r="R184" s="170">
        <f>Q184*H184</f>
        <v>0.057452400000000001</v>
      </c>
      <c r="S184" s="170">
        <v>0</v>
      </c>
      <c r="T184" s="171">
        <f>S184*H184</f>
        <v>0</v>
      </c>
      <c r="U184" s="39"/>
      <c r="V184" s="39"/>
      <c r="W184" s="39"/>
      <c r="X184" s="39"/>
      <c r="Y184" s="39"/>
      <c r="Z184" s="39"/>
      <c r="AA184" s="39"/>
      <c r="AB184" s="39"/>
      <c r="AC184" s="39"/>
      <c r="AD184" s="39"/>
      <c r="AE184" s="39"/>
      <c r="AR184" s="172" t="s">
        <v>225</v>
      </c>
      <c r="AT184" s="172" t="s">
        <v>278</v>
      </c>
      <c r="AU184" s="172" t="s">
        <v>80</v>
      </c>
      <c r="AY184" s="20" t="s">
        <v>147</v>
      </c>
      <c r="BE184" s="173">
        <f>IF(N184="základní",J184,0)</f>
        <v>0</v>
      </c>
      <c r="BF184" s="173">
        <f>IF(N184="snížená",J184,0)</f>
        <v>0</v>
      </c>
      <c r="BG184" s="173">
        <f>IF(N184="zákl. přenesená",J184,0)</f>
        <v>0</v>
      </c>
      <c r="BH184" s="173">
        <f>IF(N184="sníž. přenesená",J184,0)</f>
        <v>0</v>
      </c>
      <c r="BI184" s="173">
        <f>IF(N184="nulová",J184,0)</f>
        <v>0</v>
      </c>
      <c r="BJ184" s="20" t="s">
        <v>74</v>
      </c>
      <c r="BK184" s="173">
        <f>ROUND(I184*H184,2)</f>
        <v>0</v>
      </c>
      <c r="BL184" s="20" t="s">
        <v>171</v>
      </c>
      <c r="BM184" s="172" t="s">
        <v>281</v>
      </c>
    </row>
    <row r="185" s="13" customFormat="1">
      <c r="A185" s="13"/>
      <c r="B185" s="179"/>
      <c r="C185" s="13"/>
      <c r="D185" s="180" t="s">
        <v>158</v>
      </c>
      <c r="E185" s="13"/>
      <c r="F185" s="182" t="s">
        <v>282</v>
      </c>
      <c r="G185" s="13"/>
      <c r="H185" s="183">
        <v>191.50800000000001</v>
      </c>
      <c r="I185" s="184"/>
      <c r="J185" s="13"/>
      <c r="K185" s="13"/>
      <c r="L185" s="179"/>
      <c r="M185" s="185"/>
      <c r="N185" s="186"/>
      <c r="O185" s="186"/>
      <c r="P185" s="186"/>
      <c r="Q185" s="186"/>
      <c r="R185" s="186"/>
      <c r="S185" s="186"/>
      <c r="T185" s="187"/>
      <c r="U185" s="13"/>
      <c r="V185" s="13"/>
      <c r="W185" s="13"/>
      <c r="X185" s="13"/>
      <c r="Y185" s="13"/>
      <c r="Z185" s="13"/>
      <c r="AA185" s="13"/>
      <c r="AB185" s="13"/>
      <c r="AC185" s="13"/>
      <c r="AD185" s="13"/>
      <c r="AE185" s="13"/>
      <c r="AT185" s="181" t="s">
        <v>158</v>
      </c>
      <c r="AU185" s="181" t="s">
        <v>80</v>
      </c>
      <c r="AV185" s="13" t="s">
        <v>81</v>
      </c>
      <c r="AW185" s="13" t="s">
        <v>4</v>
      </c>
      <c r="AX185" s="13" t="s">
        <v>74</v>
      </c>
      <c r="AY185" s="181" t="s">
        <v>147</v>
      </c>
    </row>
    <row r="186" s="2" customFormat="1" ht="44.25" customHeight="1">
      <c r="A186" s="39"/>
      <c r="B186" s="160"/>
      <c r="C186" s="161" t="s">
        <v>283</v>
      </c>
      <c r="D186" s="161" t="s">
        <v>150</v>
      </c>
      <c r="E186" s="162" t="s">
        <v>284</v>
      </c>
      <c r="F186" s="163" t="s">
        <v>285</v>
      </c>
      <c r="G186" s="164" t="s">
        <v>217</v>
      </c>
      <c r="H186" s="165">
        <v>174.09800000000001</v>
      </c>
      <c r="I186" s="166"/>
      <c r="J186" s="167">
        <f>ROUND(I186*H186,2)</f>
        <v>0</v>
      </c>
      <c r="K186" s="163" t="s">
        <v>153</v>
      </c>
      <c r="L186" s="40"/>
      <c r="M186" s="168" t="s">
        <v>3</v>
      </c>
      <c r="N186" s="169" t="s">
        <v>40</v>
      </c>
      <c r="O186" s="73"/>
      <c r="P186" s="170">
        <f>O186*H186</f>
        <v>0</v>
      </c>
      <c r="Q186" s="170">
        <v>0</v>
      </c>
      <c r="R186" s="170">
        <f>Q186*H186</f>
        <v>0</v>
      </c>
      <c r="S186" s="170">
        <v>0</v>
      </c>
      <c r="T186" s="171">
        <f>S186*H186</f>
        <v>0</v>
      </c>
      <c r="U186" s="39"/>
      <c r="V186" s="39"/>
      <c r="W186" s="39"/>
      <c r="X186" s="39"/>
      <c r="Y186" s="39"/>
      <c r="Z186" s="39"/>
      <c r="AA186" s="39"/>
      <c r="AB186" s="39"/>
      <c r="AC186" s="39"/>
      <c r="AD186" s="39"/>
      <c r="AE186" s="39"/>
      <c r="AR186" s="172" t="s">
        <v>171</v>
      </c>
      <c r="AT186" s="172" t="s">
        <v>150</v>
      </c>
      <c r="AU186" s="172" t="s">
        <v>80</v>
      </c>
      <c r="AY186" s="20" t="s">
        <v>147</v>
      </c>
      <c r="BE186" s="173">
        <f>IF(N186="základní",J186,0)</f>
        <v>0</v>
      </c>
      <c r="BF186" s="173">
        <f>IF(N186="snížená",J186,0)</f>
        <v>0</v>
      </c>
      <c r="BG186" s="173">
        <f>IF(N186="zákl. přenesená",J186,0)</f>
        <v>0</v>
      </c>
      <c r="BH186" s="173">
        <f>IF(N186="sníž. přenesená",J186,0)</f>
        <v>0</v>
      </c>
      <c r="BI186" s="173">
        <f>IF(N186="nulová",J186,0)</f>
        <v>0</v>
      </c>
      <c r="BJ186" s="20" t="s">
        <v>74</v>
      </c>
      <c r="BK186" s="173">
        <f>ROUND(I186*H186,2)</f>
        <v>0</v>
      </c>
      <c r="BL186" s="20" t="s">
        <v>171</v>
      </c>
      <c r="BM186" s="172" t="s">
        <v>286</v>
      </c>
    </row>
    <row r="187" s="2" customFormat="1">
      <c r="A187" s="39"/>
      <c r="B187" s="40"/>
      <c r="C187" s="39"/>
      <c r="D187" s="174" t="s">
        <v>156</v>
      </c>
      <c r="E187" s="39"/>
      <c r="F187" s="175" t="s">
        <v>287</v>
      </c>
      <c r="G187" s="39"/>
      <c r="H187" s="39"/>
      <c r="I187" s="176"/>
      <c r="J187" s="39"/>
      <c r="K187" s="39"/>
      <c r="L187" s="40"/>
      <c r="M187" s="177"/>
      <c r="N187" s="178"/>
      <c r="O187" s="73"/>
      <c r="P187" s="73"/>
      <c r="Q187" s="73"/>
      <c r="R187" s="73"/>
      <c r="S187" s="73"/>
      <c r="T187" s="74"/>
      <c r="U187" s="39"/>
      <c r="V187" s="39"/>
      <c r="W187" s="39"/>
      <c r="X187" s="39"/>
      <c r="Y187" s="39"/>
      <c r="Z187" s="39"/>
      <c r="AA187" s="39"/>
      <c r="AB187" s="39"/>
      <c r="AC187" s="39"/>
      <c r="AD187" s="39"/>
      <c r="AE187" s="39"/>
      <c r="AT187" s="20" t="s">
        <v>156</v>
      </c>
      <c r="AU187" s="20" t="s">
        <v>80</v>
      </c>
    </row>
    <row r="188" s="2" customFormat="1" ht="24.15" customHeight="1">
      <c r="A188" s="39"/>
      <c r="B188" s="160"/>
      <c r="C188" s="203" t="s">
        <v>288</v>
      </c>
      <c r="D188" s="203" t="s">
        <v>278</v>
      </c>
      <c r="E188" s="204" t="s">
        <v>289</v>
      </c>
      <c r="F188" s="205" t="s">
        <v>290</v>
      </c>
      <c r="G188" s="206" t="s">
        <v>217</v>
      </c>
      <c r="H188" s="207">
        <v>191.50800000000001</v>
      </c>
      <c r="I188" s="208"/>
      <c r="J188" s="209">
        <f>ROUND(I188*H188,2)</f>
        <v>0</v>
      </c>
      <c r="K188" s="205" t="s">
        <v>153</v>
      </c>
      <c r="L188" s="210"/>
      <c r="M188" s="211" t="s">
        <v>3</v>
      </c>
      <c r="N188" s="212" t="s">
        <v>40</v>
      </c>
      <c r="O188" s="73"/>
      <c r="P188" s="170">
        <f>O188*H188</f>
        <v>0</v>
      </c>
      <c r="Q188" s="170">
        <v>0.00010000000000000001</v>
      </c>
      <c r="R188" s="170">
        <f>Q188*H188</f>
        <v>0.019150800000000003</v>
      </c>
      <c r="S188" s="170">
        <v>0</v>
      </c>
      <c r="T188" s="171">
        <f>S188*H188</f>
        <v>0</v>
      </c>
      <c r="U188" s="39"/>
      <c r="V188" s="39"/>
      <c r="W188" s="39"/>
      <c r="X188" s="39"/>
      <c r="Y188" s="39"/>
      <c r="Z188" s="39"/>
      <c r="AA188" s="39"/>
      <c r="AB188" s="39"/>
      <c r="AC188" s="39"/>
      <c r="AD188" s="39"/>
      <c r="AE188" s="39"/>
      <c r="AR188" s="172" t="s">
        <v>225</v>
      </c>
      <c r="AT188" s="172" t="s">
        <v>278</v>
      </c>
      <c r="AU188" s="172" t="s">
        <v>80</v>
      </c>
      <c r="AY188" s="20" t="s">
        <v>147</v>
      </c>
      <c r="BE188" s="173">
        <f>IF(N188="základní",J188,0)</f>
        <v>0</v>
      </c>
      <c r="BF188" s="173">
        <f>IF(N188="snížená",J188,0)</f>
        <v>0</v>
      </c>
      <c r="BG188" s="173">
        <f>IF(N188="zákl. přenesená",J188,0)</f>
        <v>0</v>
      </c>
      <c r="BH188" s="173">
        <f>IF(N188="sníž. přenesená",J188,0)</f>
        <v>0</v>
      </c>
      <c r="BI188" s="173">
        <f>IF(N188="nulová",J188,0)</f>
        <v>0</v>
      </c>
      <c r="BJ188" s="20" t="s">
        <v>74</v>
      </c>
      <c r="BK188" s="173">
        <f>ROUND(I188*H188,2)</f>
        <v>0</v>
      </c>
      <c r="BL188" s="20" t="s">
        <v>171</v>
      </c>
      <c r="BM188" s="172" t="s">
        <v>291</v>
      </c>
    </row>
    <row r="189" s="13" customFormat="1">
      <c r="A189" s="13"/>
      <c r="B189" s="179"/>
      <c r="C189" s="13"/>
      <c r="D189" s="180" t="s">
        <v>158</v>
      </c>
      <c r="E189" s="181" t="s">
        <v>3</v>
      </c>
      <c r="F189" s="182" t="s">
        <v>82</v>
      </c>
      <c r="G189" s="13"/>
      <c r="H189" s="183">
        <v>140.14599999999999</v>
      </c>
      <c r="I189" s="184"/>
      <c r="J189" s="13"/>
      <c r="K189" s="13"/>
      <c r="L189" s="179"/>
      <c r="M189" s="185"/>
      <c r="N189" s="186"/>
      <c r="O189" s="186"/>
      <c r="P189" s="186"/>
      <c r="Q189" s="186"/>
      <c r="R189" s="186"/>
      <c r="S189" s="186"/>
      <c r="T189" s="187"/>
      <c r="U189" s="13"/>
      <c r="V189" s="13"/>
      <c r="W189" s="13"/>
      <c r="X189" s="13"/>
      <c r="Y189" s="13"/>
      <c r="Z189" s="13"/>
      <c r="AA189" s="13"/>
      <c r="AB189" s="13"/>
      <c r="AC189" s="13"/>
      <c r="AD189" s="13"/>
      <c r="AE189" s="13"/>
      <c r="AT189" s="181" t="s">
        <v>158</v>
      </c>
      <c r="AU189" s="181" t="s">
        <v>80</v>
      </c>
      <c r="AV189" s="13" t="s">
        <v>81</v>
      </c>
      <c r="AW189" s="13" t="s">
        <v>31</v>
      </c>
      <c r="AX189" s="13" t="s">
        <v>69</v>
      </c>
      <c r="AY189" s="181" t="s">
        <v>147</v>
      </c>
    </row>
    <row r="190" s="13" customFormat="1">
      <c r="A190" s="13"/>
      <c r="B190" s="179"/>
      <c r="C190" s="13"/>
      <c r="D190" s="180" t="s">
        <v>158</v>
      </c>
      <c r="E190" s="181" t="s">
        <v>3</v>
      </c>
      <c r="F190" s="182" t="s">
        <v>87</v>
      </c>
      <c r="G190" s="13"/>
      <c r="H190" s="183">
        <v>33.951999999999998</v>
      </c>
      <c r="I190" s="184"/>
      <c r="J190" s="13"/>
      <c r="K190" s="13"/>
      <c r="L190" s="179"/>
      <c r="M190" s="185"/>
      <c r="N190" s="186"/>
      <c r="O190" s="186"/>
      <c r="P190" s="186"/>
      <c r="Q190" s="186"/>
      <c r="R190" s="186"/>
      <c r="S190" s="186"/>
      <c r="T190" s="187"/>
      <c r="U190" s="13"/>
      <c r="V190" s="13"/>
      <c r="W190" s="13"/>
      <c r="X190" s="13"/>
      <c r="Y190" s="13"/>
      <c r="Z190" s="13"/>
      <c r="AA190" s="13"/>
      <c r="AB190" s="13"/>
      <c r="AC190" s="13"/>
      <c r="AD190" s="13"/>
      <c r="AE190" s="13"/>
      <c r="AT190" s="181" t="s">
        <v>158</v>
      </c>
      <c r="AU190" s="181" t="s">
        <v>80</v>
      </c>
      <c r="AV190" s="13" t="s">
        <v>81</v>
      </c>
      <c r="AW190" s="13" t="s">
        <v>31</v>
      </c>
      <c r="AX190" s="13" t="s">
        <v>69</v>
      </c>
      <c r="AY190" s="181" t="s">
        <v>147</v>
      </c>
    </row>
    <row r="191" s="14" customFormat="1">
      <c r="A191" s="14"/>
      <c r="B191" s="188"/>
      <c r="C191" s="14"/>
      <c r="D191" s="180" t="s">
        <v>158</v>
      </c>
      <c r="E191" s="189" t="s">
        <v>3</v>
      </c>
      <c r="F191" s="190" t="s">
        <v>170</v>
      </c>
      <c r="G191" s="14"/>
      <c r="H191" s="191">
        <v>174.09799999999999</v>
      </c>
      <c r="I191" s="192"/>
      <c r="J191" s="14"/>
      <c r="K191" s="14"/>
      <c r="L191" s="188"/>
      <c r="M191" s="193"/>
      <c r="N191" s="194"/>
      <c r="O191" s="194"/>
      <c r="P191" s="194"/>
      <c r="Q191" s="194"/>
      <c r="R191" s="194"/>
      <c r="S191" s="194"/>
      <c r="T191" s="195"/>
      <c r="U191" s="14"/>
      <c r="V191" s="14"/>
      <c r="W191" s="14"/>
      <c r="X191" s="14"/>
      <c r="Y191" s="14"/>
      <c r="Z191" s="14"/>
      <c r="AA191" s="14"/>
      <c r="AB191" s="14"/>
      <c r="AC191" s="14"/>
      <c r="AD191" s="14"/>
      <c r="AE191" s="14"/>
      <c r="AT191" s="189" t="s">
        <v>158</v>
      </c>
      <c r="AU191" s="189" t="s">
        <v>80</v>
      </c>
      <c r="AV191" s="14" t="s">
        <v>171</v>
      </c>
      <c r="AW191" s="14" t="s">
        <v>31</v>
      </c>
      <c r="AX191" s="14" t="s">
        <v>74</v>
      </c>
      <c r="AY191" s="189" t="s">
        <v>147</v>
      </c>
    </row>
    <row r="192" s="13" customFormat="1">
      <c r="A192" s="13"/>
      <c r="B192" s="179"/>
      <c r="C192" s="13"/>
      <c r="D192" s="180" t="s">
        <v>158</v>
      </c>
      <c r="E192" s="13"/>
      <c r="F192" s="182" t="s">
        <v>282</v>
      </c>
      <c r="G192" s="13"/>
      <c r="H192" s="183">
        <v>191.50800000000001</v>
      </c>
      <c r="I192" s="184"/>
      <c r="J192" s="13"/>
      <c r="K192" s="13"/>
      <c r="L192" s="179"/>
      <c r="M192" s="185"/>
      <c r="N192" s="186"/>
      <c r="O192" s="186"/>
      <c r="P192" s="186"/>
      <c r="Q192" s="186"/>
      <c r="R192" s="186"/>
      <c r="S192" s="186"/>
      <c r="T192" s="187"/>
      <c r="U192" s="13"/>
      <c r="V192" s="13"/>
      <c r="W192" s="13"/>
      <c r="X192" s="13"/>
      <c r="Y192" s="13"/>
      <c r="Z192" s="13"/>
      <c r="AA192" s="13"/>
      <c r="AB192" s="13"/>
      <c r="AC192" s="13"/>
      <c r="AD192" s="13"/>
      <c r="AE192" s="13"/>
      <c r="AT192" s="181" t="s">
        <v>158</v>
      </c>
      <c r="AU192" s="181" t="s">
        <v>80</v>
      </c>
      <c r="AV192" s="13" t="s">
        <v>81</v>
      </c>
      <c r="AW192" s="13" t="s">
        <v>4</v>
      </c>
      <c r="AX192" s="13" t="s">
        <v>74</v>
      </c>
      <c r="AY192" s="181" t="s">
        <v>147</v>
      </c>
    </row>
    <row r="193" s="2" customFormat="1" ht="37.8" customHeight="1">
      <c r="A193" s="39"/>
      <c r="B193" s="160"/>
      <c r="C193" s="161" t="s">
        <v>292</v>
      </c>
      <c r="D193" s="161" t="s">
        <v>150</v>
      </c>
      <c r="E193" s="162" t="s">
        <v>293</v>
      </c>
      <c r="F193" s="163" t="s">
        <v>294</v>
      </c>
      <c r="G193" s="164" t="s">
        <v>78</v>
      </c>
      <c r="H193" s="165">
        <v>105.605</v>
      </c>
      <c r="I193" s="166"/>
      <c r="J193" s="167">
        <f>ROUND(I193*H193,2)</f>
        <v>0</v>
      </c>
      <c r="K193" s="163" t="s">
        <v>153</v>
      </c>
      <c r="L193" s="40"/>
      <c r="M193" s="168" t="s">
        <v>3</v>
      </c>
      <c r="N193" s="169" t="s">
        <v>40</v>
      </c>
      <c r="O193" s="73"/>
      <c r="P193" s="170">
        <f>O193*H193</f>
        <v>0</v>
      </c>
      <c r="Q193" s="170">
        <v>2.1999999999999999E-05</v>
      </c>
      <c r="R193" s="170">
        <f>Q193*H193</f>
        <v>0.0023233099999999999</v>
      </c>
      <c r="S193" s="170">
        <v>1.0000000000000001E-05</v>
      </c>
      <c r="T193" s="171">
        <f>S193*H193</f>
        <v>0.0010560500000000002</v>
      </c>
      <c r="U193" s="39"/>
      <c r="V193" s="39"/>
      <c r="W193" s="39"/>
      <c r="X193" s="39"/>
      <c r="Y193" s="39"/>
      <c r="Z193" s="39"/>
      <c r="AA193" s="39"/>
      <c r="AB193" s="39"/>
      <c r="AC193" s="39"/>
      <c r="AD193" s="39"/>
      <c r="AE193" s="39"/>
      <c r="AR193" s="172" t="s">
        <v>171</v>
      </c>
      <c r="AT193" s="172" t="s">
        <v>150</v>
      </c>
      <c r="AU193" s="172" t="s">
        <v>80</v>
      </c>
      <c r="AY193" s="20" t="s">
        <v>147</v>
      </c>
      <c r="BE193" s="173">
        <f>IF(N193="základní",J193,0)</f>
        <v>0</v>
      </c>
      <c r="BF193" s="173">
        <f>IF(N193="snížená",J193,0)</f>
        <v>0</v>
      </c>
      <c r="BG193" s="173">
        <f>IF(N193="zákl. přenesená",J193,0)</f>
        <v>0</v>
      </c>
      <c r="BH193" s="173">
        <f>IF(N193="sníž. přenesená",J193,0)</f>
        <v>0</v>
      </c>
      <c r="BI193" s="173">
        <f>IF(N193="nulová",J193,0)</f>
        <v>0</v>
      </c>
      <c r="BJ193" s="20" t="s">
        <v>74</v>
      </c>
      <c r="BK193" s="173">
        <f>ROUND(I193*H193,2)</f>
        <v>0</v>
      </c>
      <c r="BL193" s="20" t="s">
        <v>171</v>
      </c>
      <c r="BM193" s="172" t="s">
        <v>295</v>
      </c>
    </row>
    <row r="194" s="2" customFormat="1">
      <c r="A194" s="39"/>
      <c r="B194" s="40"/>
      <c r="C194" s="39"/>
      <c r="D194" s="174" t="s">
        <v>156</v>
      </c>
      <c r="E194" s="39"/>
      <c r="F194" s="175" t="s">
        <v>296</v>
      </c>
      <c r="G194" s="39"/>
      <c r="H194" s="39"/>
      <c r="I194" s="176"/>
      <c r="J194" s="39"/>
      <c r="K194" s="39"/>
      <c r="L194" s="40"/>
      <c r="M194" s="177"/>
      <c r="N194" s="178"/>
      <c r="O194" s="73"/>
      <c r="P194" s="73"/>
      <c r="Q194" s="73"/>
      <c r="R194" s="73"/>
      <c r="S194" s="73"/>
      <c r="T194" s="74"/>
      <c r="U194" s="39"/>
      <c r="V194" s="39"/>
      <c r="W194" s="39"/>
      <c r="X194" s="39"/>
      <c r="Y194" s="39"/>
      <c r="Z194" s="39"/>
      <c r="AA194" s="39"/>
      <c r="AB194" s="39"/>
      <c r="AC194" s="39"/>
      <c r="AD194" s="39"/>
      <c r="AE194" s="39"/>
      <c r="AT194" s="20" t="s">
        <v>156</v>
      </c>
      <c r="AU194" s="20" t="s">
        <v>80</v>
      </c>
    </row>
    <row r="195" s="13" customFormat="1">
      <c r="A195" s="13"/>
      <c r="B195" s="179"/>
      <c r="C195" s="13"/>
      <c r="D195" s="180" t="s">
        <v>158</v>
      </c>
      <c r="E195" s="181" t="s">
        <v>3</v>
      </c>
      <c r="F195" s="182" t="s">
        <v>76</v>
      </c>
      <c r="G195" s="13"/>
      <c r="H195" s="183">
        <v>97.412000000000006</v>
      </c>
      <c r="I195" s="184"/>
      <c r="J195" s="13"/>
      <c r="K195" s="13"/>
      <c r="L195" s="179"/>
      <c r="M195" s="185"/>
      <c r="N195" s="186"/>
      <c r="O195" s="186"/>
      <c r="P195" s="186"/>
      <c r="Q195" s="186"/>
      <c r="R195" s="186"/>
      <c r="S195" s="186"/>
      <c r="T195" s="187"/>
      <c r="U195" s="13"/>
      <c r="V195" s="13"/>
      <c r="W195" s="13"/>
      <c r="X195" s="13"/>
      <c r="Y195" s="13"/>
      <c r="Z195" s="13"/>
      <c r="AA195" s="13"/>
      <c r="AB195" s="13"/>
      <c r="AC195" s="13"/>
      <c r="AD195" s="13"/>
      <c r="AE195" s="13"/>
      <c r="AT195" s="181" t="s">
        <v>158</v>
      </c>
      <c r="AU195" s="181" t="s">
        <v>80</v>
      </c>
      <c r="AV195" s="13" t="s">
        <v>81</v>
      </c>
      <c r="AW195" s="13" t="s">
        <v>31</v>
      </c>
      <c r="AX195" s="13" t="s">
        <v>69</v>
      </c>
      <c r="AY195" s="181" t="s">
        <v>147</v>
      </c>
    </row>
    <row r="196" s="13" customFormat="1">
      <c r="A196" s="13"/>
      <c r="B196" s="179"/>
      <c r="C196" s="13"/>
      <c r="D196" s="180" t="s">
        <v>158</v>
      </c>
      <c r="E196" s="181" t="s">
        <v>3</v>
      </c>
      <c r="F196" s="182" t="s">
        <v>96</v>
      </c>
      <c r="G196" s="13"/>
      <c r="H196" s="183">
        <v>8.1929999999999996</v>
      </c>
      <c r="I196" s="184"/>
      <c r="J196" s="13"/>
      <c r="K196" s="13"/>
      <c r="L196" s="179"/>
      <c r="M196" s="185"/>
      <c r="N196" s="186"/>
      <c r="O196" s="186"/>
      <c r="P196" s="186"/>
      <c r="Q196" s="186"/>
      <c r="R196" s="186"/>
      <c r="S196" s="186"/>
      <c r="T196" s="187"/>
      <c r="U196" s="13"/>
      <c r="V196" s="13"/>
      <c r="W196" s="13"/>
      <c r="X196" s="13"/>
      <c r="Y196" s="13"/>
      <c r="Z196" s="13"/>
      <c r="AA196" s="13"/>
      <c r="AB196" s="13"/>
      <c r="AC196" s="13"/>
      <c r="AD196" s="13"/>
      <c r="AE196" s="13"/>
      <c r="AT196" s="181" t="s">
        <v>158</v>
      </c>
      <c r="AU196" s="181" t="s">
        <v>80</v>
      </c>
      <c r="AV196" s="13" t="s">
        <v>81</v>
      </c>
      <c r="AW196" s="13" t="s">
        <v>31</v>
      </c>
      <c r="AX196" s="13" t="s">
        <v>69</v>
      </c>
      <c r="AY196" s="181" t="s">
        <v>147</v>
      </c>
    </row>
    <row r="197" s="14" customFormat="1">
      <c r="A197" s="14"/>
      <c r="B197" s="188"/>
      <c r="C197" s="14"/>
      <c r="D197" s="180" t="s">
        <v>158</v>
      </c>
      <c r="E197" s="189" t="s">
        <v>3</v>
      </c>
      <c r="F197" s="190" t="s">
        <v>170</v>
      </c>
      <c r="G197" s="14"/>
      <c r="H197" s="191">
        <v>105.605</v>
      </c>
      <c r="I197" s="192"/>
      <c r="J197" s="14"/>
      <c r="K197" s="14"/>
      <c r="L197" s="188"/>
      <c r="M197" s="193"/>
      <c r="N197" s="194"/>
      <c r="O197" s="194"/>
      <c r="P197" s="194"/>
      <c r="Q197" s="194"/>
      <c r="R197" s="194"/>
      <c r="S197" s="194"/>
      <c r="T197" s="195"/>
      <c r="U197" s="14"/>
      <c r="V197" s="14"/>
      <c r="W197" s="14"/>
      <c r="X197" s="14"/>
      <c r="Y197" s="14"/>
      <c r="Z197" s="14"/>
      <c r="AA197" s="14"/>
      <c r="AB197" s="14"/>
      <c r="AC197" s="14"/>
      <c r="AD197" s="14"/>
      <c r="AE197" s="14"/>
      <c r="AT197" s="189" t="s">
        <v>158</v>
      </c>
      <c r="AU197" s="189" t="s">
        <v>80</v>
      </c>
      <c r="AV197" s="14" t="s">
        <v>171</v>
      </c>
      <c r="AW197" s="14" t="s">
        <v>31</v>
      </c>
      <c r="AX197" s="14" t="s">
        <v>74</v>
      </c>
      <c r="AY197" s="189" t="s">
        <v>147</v>
      </c>
    </row>
    <row r="198" s="2" customFormat="1" ht="33" customHeight="1">
      <c r="A198" s="39"/>
      <c r="B198" s="160"/>
      <c r="C198" s="161" t="s">
        <v>297</v>
      </c>
      <c r="D198" s="161" t="s">
        <v>150</v>
      </c>
      <c r="E198" s="162" t="s">
        <v>298</v>
      </c>
      <c r="F198" s="163" t="s">
        <v>299</v>
      </c>
      <c r="G198" s="164" t="s">
        <v>78</v>
      </c>
      <c r="H198" s="165">
        <v>7.5359999999999996</v>
      </c>
      <c r="I198" s="166"/>
      <c r="J198" s="167">
        <f>ROUND(I198*H198,2)</f>
        <v>0</v>
      </c>
      <c r="K198" s="163" t="s">
        <v>153</v>
      </c>
      <c r="L198" s="40"/>
      <c r="M198" s="168" t="s">
        <v>3</v>
      </c>
      <c r="N198" s="169" t="s">
        <v>40</v>
      </c>
      <c r="O198" s="73"/>
      <c r="P198" s="170">
        <f>O198*H198</f>
        <v>0</v>
      </c>
      <c r="Q198" s="170">
        <v>0.042000000000000003</v>
      </c>
      <c r="R198" s="170">
        <f>Q198*H198</f>
        <v>0.31651200000000002</v>
      </c>
      <c r="S198" s="170">
        <v>0</v>
      </c>
      <c r="T198" s="171">
        <f>S198*H198</f>
        <v>0</v>
      </c>
      <c r="U198" s="39"/>
      <c r="V198" s="39"/>
      <c r="W198" s="39"/>
      <c r="X198" s="39"/>
      <c r="Y198" s="39"/>
      <c r="Z198" s="39"/>
      <c r="AA198" s="39"/>
      <c r="AB198" s="39"/>
      <c r="AC198" s="39"/>
      <c r="AD198" s="39"/>
      <c r="AE198" s="39"/>
      <c r="AR198" s="172" t="s">
        <v>171</v>
      </c>
      <c r="AT198" s="172" t="s">
        <v>150</v>
      </c>
      <c r="AU198" s="172" t="s">
        <v>80</v>
      </c>
      <c r="AY198" s="20" t="s">
        <v>147</v>
      </c>
      <c r="BE198" s="173">
        <f>IF(N198="základní",J198,0)</f>
        <v>0</v>
      </c>
      <c r="BF198" s="173">
        <f>IF(N198="snížená",J198,0)</f>
        <v>0</v>
      </c>
      <c r="BG198" s="173">
        <f>IF(N198="zákl. přenesená",J198,0)</f>
        <v>0</v>
      </c>
      <c r="BH198" s="173">
        <f>IF(N198="sníž. přenesená",J198,0)</f>
        <v>0</v>
      </c>
      <c r="BI198" s="173">
        <f>IF(N198="nulová",J198,0)</f>
        <v>0</v>
      </c>
      <c r="BJ198" s="20" t="s">
        <v>74</v>
      </c>
      <c r="BK198" s="173">
        <f>ROUND(I198*H198,2)</f>
        <v>0</v>
      </c>
      <c r="BL198" s="20" t="s">
        <v>171</v>
      </c>
      <c r="BM198" s="172" t="s">
        <v>300</v>
      </c>
    </row>
    <row r="199" s="2" customFormat="1">
      <c r="A199" s="39"/>
      <c r="B199" s="40"/>
      <c r="C199" s="39"/>
      <c r="D199" s="174" t="s">
        <v>156</v>
      </c>
      <c r="E199" s="39"/>
      <c r="F199" s="175" t="s">
        <v>301</v>
      </c>
      <c r="G199" s="39"/>
      <c r="H199" s="39"/>
      <c r="I199" s="176"/>
      <c r="J199" s="39"/>
      <c r="K199" s="39"/>
      <c r="L199" s="40"/>
      <c r="M199" s="177"/>
      <c r="N199" s="178"/>
      <c r="O199" s="73"/>
      <c r="P199" s="73"/>
      <c r="Q199" s="73"/>
      <c r="R199" s="73"/>
      <c r="S199" s="73"/>
      <c r="T199" s="74"/>
      <c r="U199" s="39"/>
      <c r="V199" s="39"/>
      <c r="W199" s="39"/>
      <c r="X199" s="39"/>
      <c r="Y199" s="39"/>
      <c r="Z199" s="39"/>
      <c r="AA199" s="39"/>
      <c r="AB199" s="39"/>
      <c r="AC199" s="39"/>
      <c r="AD199" s="39"/>
      <c r="AE199" s="39"/>
      <c r="AT199" s="20" t="s">
        <v>156</v>
      </c>
      <c r="AU199" s="20" t="s">
        <v>80</v>
      </c>
    </row>
    <row r="200" s="13" customFormat="1">
      <c r="A200" s="13"/>
      <c r="B200" s="179"/>
      <c r="C200" s="13"/>
      <c r="D200" s="180" t="s">
        <v>158</v>
      </c>
      <c r="E200" s="181" t="s">
        <v>3</v>
      </c>
      <c r="F200" s="182" t="s">
        <v>302</v>
      </c>
      <c r="G200" s="13"/>
      <c r="H200" s="183">
        <v>7.5359999999999996</v>
      </c>
      <c r="I200" s="184"/>
      <c r="J200" s="13"/>
      <c r="K200" s="13"/>
      <c r="L200" s="179"/>
      <c r="M200" s="185"/>
      <c r="N200" s="186"/>
      <c r="O200" s="186"/>
      <c r="P200" s="186"/>
      <c r="Q200" s="186"/>
      <c r="R200" s="186"/>
      <c r="S200" s="186"/>
      <c r="T200" s="187"/>
      <c r="U200" s="13"/>
      <c r="V200" s="13"/>
      <c r="W200" s="13"/>
      <c r="X200" s="13"/>
      <c r="Y200" s="13"/>
      <c r="Z200" s="13"/>
      <c r="AA200" s="13"/>
      <c r="AB200" s="13"/>
      <c r="AC200" s="13"/>
      <c r="AD200" s="13"/>
      <c r="AE200" s="13"/>
      <c r="AT200" s="181" t="s">
        <v>158</v>
      </c>
      <c r="AU200" s="181" t="s">
        <v>80</v>
      </c>
      <c r="AV200" s="13" t="s">
        <v>81</v>
      </c>
      <c r="AW200" s="13" t="s">
        <v>31</v>
      </c>
      <c r="AX200" s="13" t="s">
        <v>74</v>
      </c>
      <c r="AY200" s="181" t="s">
        <v>147</v>
      </c>
    </row>
    <row r="201" s="2" customFormat="1" ht="16.5" customHeight="1">
      <c r="A201" s="39"/>
      <c r="B201" s="160"/>
      <c r="C201" s="161" t="s">
        <v>8</v>
      </c>
      <c r="D201" s="161" t="s">
        <v>150</v>
      </c>
      <c r="E201" s="162" t="s">
        <v>303</v>
      </c>
      <c r="F201" s="163" t="s">
        <v>304</v>
      </c>
      <c r="G201" s="164" t="s">
        <v>78</v>
      </c>
      <c r="H201" s="165">
        <v>9.0429999999999993</v>
      </c>
      <c r="I201" s="166"/>
      <c r="J201" s="167">
        <f>ROUND(I201*H201,2)</f>
        <v>0</v>
      </c>
      <c r="K201" s="163" t="s">
        <v>153</v>
      </c>
      <c r="L201" s="40"/>
      <c r="M201" s="168" t="s">
        <v>3</v>
      </c>
      <c r="N201" s="169" t="s">
        <v>40</v>
      </c>
      <c r="O201" s="73"/>
      <c r="P201" s="170">
        <f>O201*H201</f>
        <v>0</v>
      </c>
      <c r="Q201" s="170">
        <v>0.0160725</v>
      </c>
      <c r="R201" s="170">
        <f>Q201*H201</f>
        <v>0.14534361749999999</v>
      </c>
      <c r="S201" s="170">
        <v>0</v>
      </c>
      <c r="T201" s="171">
        <f>S201*H201</f>
        <v>0</v>
      </c>
      <c r="U201" s="39"/>
      <c r="V201" s="39"/>
      <c r="W201" s="39"/>
      <c r="X201" s="39"/>
      <c r="Y201" s="39"/>
      <c r="Z201" s="39"/>
      <c r="AA201" s="39"/>
      <c r="AB201" s="39"/>
      <c r="AC201" s="39"/>
      <c r="AD201" s="39"/>
      <c r="AE201" s="39"/>
      <c r="AR201" s="172" t="s">
        <v>171</v>
      </c>
      <c r="AT201" s="172" t="s">
        <v>150</v>
      </c>
      <c r="AU201" s="172" t="s">
        <v>80</v>
      </c>
      <c r="AY201" s="20" t="s">
        <v>147</v>
      </c>
      <c r="BE201" s="173">
        <f>IF(N201="základní",J201,0)</f>
        <v>0</v>
      </c>
      <c r="BF201" s="173">
        <f>IF(N201="snížená",J201,0)</f>
        <v>0</v>
      </c>
      <c r="BG201" s="173">
        <f>IF(N201="zákl. přenesená",J201,0)</f>
        <v>0</v>
      </c>
      <c r="BH201" s="173">
        <f>IF(N201="sníž. přenesená",J201,0)</f>
        <v>0</v>
      </c>
      <c r="BI201" s="173">
        <f>IF(N201="nulová",J201,0)</f>
        <v>0</v>
      </c>
      <c r="BJ201" s="20" t="s">
        <v>74</v>
      </c>
      <c r="BK201" s="173">
        <f>ROUND(I201*H201,2)</f>
        <v>0</v>
      </c>
      <c r="BL201" s="20" t="s">
        <v>171</v>
      </c>
      <c r="BM201" s="172" t="s">
        <v>305</v>
      </c>
    </row>
    <row r="202" s="2" customFormat="1">
      <c r="A202" s="39"/>
      <c r="B202" s="40"/>
      <c r="C202" s="39"/>
      <c r="D202" s="174" t="s">
        <v>156</v>
      </c>
      <c r="E202" s="39"/>
      <c r="F202" s="175" t="s">
        <v>306</v>
      </c>
      <c r="G202" s="39"/>
      <c r="H202" s="39"/>
      <c r="I202" s="176"/>
      <c r="J202" s="39"/>
      <c r="K202" s="39"/>
      <c r="L202" s="40"/>
      <c r="M202" s="177"/>
      <c r="N202" s="178"/>
      <c r="O202" s="73"/>
      <c r="P202" s="73"/>
      <c r="Q202" s="73"/>
      <c r="R202" s="73"/>
      <c r="S202" s="73"/>
      <c r="T202" s="74"/>
      <c r="U202" s="39"/>
      <c r="V202" s="39"/>
      <c r="W202" s="39"/>
      <c r="X202" s="39"/>
      <c r="Y202" s="39"/>
      <c r="Z202" s="39"/>
      <c r="AA202" s="39"/>
      <c r="AB202" s="39"/>
      <c r="AC202" s="39"/>
      <c r="AD202" s="39"/>
      <c r="AE202" s="39"/>
      <c r="AT202" s="20" t="s">
        <v>156</v>
      </c>
      <c r="AU202" s="20" t="s">
        <v>80</v>
      </c>
    </row>
    <row r="203" s="13" customFormat="1">
      <c r="A203" s="13"/>
      <c r="B203" s="179"/>
      <c r="C203" s="13"/>
      <c r="D203" s="180" t="s">
        <v>158</v>
      </c>
      <c r="E203" s="181" t="s">
        <v>3</v>
      </c>
      <c r="F203" s="182" t="s">
        <v>307</v>
      </c>
      <c r="G203" s="13"/>
      <c r="H203" s="183">
        <v>9.0429999999999993</v>
      </c>
      <c r="I203" s="184"/>
      <c r="J203" s="13"/>
      <c r="K203" s="13"/>
      <c r="L203" s="179"/>
      <c r="M203" s="185"/>
      <c r="N203" s="186"/>
      <c r="O203" s="186"/>
      <c r="P203" s="186"/>
      <c r="Q203" s="186"/>
      <c r="R203" s="186"/>
      <c r="S203" s="186"/>
      <c r="T203" s="187"/>
      <c r="U203" s="13"/>
      <c r="V203" s="13"/>
      <c r="W203" s="13"/>
      <c r="X203" s="13"/>
      <c r="Y203" s="13"/>
      <c r="Z203" s="13"/>
      <c r="AA203" s="13"/>
      <c r="AB203" s="13"/>
      <c r="AC203" s="13"/>
      <c r="AD203" s="13"/>
      <c r="AE203" s="13"/>
      <c r="AT203" s="181" t="s">
        <v>158</v>
      </c>
      <c r="AU203" s="181" t="s">
        <v>80</v>
      </c>
      <c r="AV203" s="13" t="s">
        <v>81</v>
      </c>
      <c r="AW203" s="13" t="s">
        <v>31</v>
      </c>
      <c r="AX203" s="13" t="s">
        <v>74</v>
      </c>
      <c r="AY203" s="181" t="s">
        <v>147</v>
      </c>
    </row>
    <row r="204" s="2" customFormat="1" ht="16.5" customHeight="1">
      <c r="A204" s="39"/>
      <c r="B204" s="160"/>
      <c r="C204" s="161" t="s">
        <v>308</v>
      </c>
      <c r="D204" s="161" t="s">
        <v>150</v>
      </c>
      <c r="E204" s="162" t="s">
        <v>309</v>
      </c>
      <c r="F204" s="163" t="s">
        <v>310</v>
      </c>
      <c r="G204" s="164" t="s">
        <v>78</v>
      </c>
      <c r="H204" s="165">
        <v>9.0429999999999993</v>
      </c>
      <c r="I204" s="166"/>
      <c r="J204" s="167">
        <f>ROUND(I204*H204,2)</f>
        <v>0</v>
      </c>
      <c r="K204" s="163" t="s">
        <v>153</v>
      </c>
      <c r="L204" s="40"/>
      <c r="M204" s="168" t="s">
        <v>3</v>
      </c>
      <c r="N204" s="169" t="s">
        <v>40</v>
      </c>
      <c r="O204" s="73"/>
      <c r="P204" s="170">
        <f>O204*H204</f>
        <v>0</v>
      </c>
      <c r="Q204" s="170">
        <v>0</v>
      </c>
      <c r="R204" s="170">
        <f>Q204*H204</f>
        <v>0</v>
      </c>
      <c r="S204" s="170">
        <v>0</v>
      </c>
      <c r="T204" s="171">
        <f>S204*H204</f>
        <v>0</v>
      </c>
      <c r="U204" s="39"/>
      <c r="V204" s="39"/>
      <c r="W204" s="39"/>
      <c r="X204" s="39"/>
      <c r="Y204" s="39"/>
      <c r="Z204" s="39"/>
      <c r="AA204" s="39"/>
      <c r="AB204" s="39"/>
      <c r="AC204" s="39"/>
      <c r="AD204" s="39"/>
      <c r="AE204" s="39"/>
      <c r="AR204" s="172" t="s">
        <v>171</v>
      </c>
      <c r="AT204" s="172" t="s">
        <v>150</v>
      </c>
      <c r="AU204" s="172" t="s">
        <v>80</v>
      </c>
      <c r="AY204" s="20" t="s">
        <v>147</v>
      </c>
      <c r="BE204" s="173">
        <f>IF(N204="základní",J204,0)</f>
        <v>0</v>
      </c>
      <c r="BF204" s="173">
        <f>IF(N204="snížená",J204,0)</f>
        <v>0</v>
      </c>
      <c r="BG204" s="173">
        <f>IF(N204="zákl. přenesená",J204,0)</f>
        <v>0</v>
      </c>
      <c r="BH204" s="173">
        <f>IF(N204="sníž. přenesená",J204,0)</f>
        <v>0</v>
      </c>
      <c r="BI204" s="173">
        <f>IF(N204="nulová",J204,0)</f>
        <v>0</v>
      </c>
      <c r="BJ204" s="20" t="s">
        <v>74</v>
      </c>
      <c r="BK204" s="173">
        <f>ROUND(I204*H204,2)</f>
        <v>0</v>
      </c>
      <c r="BL204" s="20" t="s">
        <v>171</v>
      </c>
      <c r="BM204" s="172" t="s">
        <v>311</v>
      </c>
    </row>
    <row r="205" s="2" customFormat="1">
      <c r="A205" s="39"/>
      <c r="B205" s="40"/>
      <c r="C205" s="39"/>
      <c r="D205" s="174" t="s">
        <v>156</v>
      </c>
      <c r="E205" s="39"/>
      <c r="F205" s="175" t="s">
        <v>312</v>
      </c>
      <c r="G205" s="39"/>
      <c r="H205" s="39"/>
      <c r="I205" s="176"/>
      <c r="J205" s="39"/>
      <c r="K205" s="39"/>
      <c r="L205" s="40"/>
      <c r="M205" s="177"/>
      <c r="N205" s="178"/>
      <c r="O205" s="73"/>
      <c r="P205" s="73"/>
      <c r="Q205" s="73"/>
      <c r="R205" s="73"/>
      <c r="S205" s="73"/>
      <c r="T205" s="74"/>
      <c r="U205" s="39"/>
      <c r="V205" s="39"/>
      <c r="W205" s="39"/>
      <c r="X205" s="39"/>
      <c r="Y205" s="39"/>
      <c r="Z205" s="39"/>
      <c r="AA205" s="39"/>
      <c r="AB205" s="39"/>
      <c r="AC205" s="39"/>
      <c r="AD205" s="39"/>
      <c r="AE205" s="39"/>
      <c r="AT205" s="20" t="s">
        <v>156</v>
      </c>
      <c r="AU205" s="20" t="s">
        <v>80</v>
      </c>
    </row>
    <row r="206" s="2" customFormat="1" ht="24.15" customHeight="1">
      <c r="A206" s="39"/>
      <c r="B206" s="160"/>
      <c r="C206" s="161" t="s">
        <v>313</v>
      </c>
      <c r="D206" s="161" t="s">
        <v>150</v>
      </c>
      <c r="E206" s="162" t="s">
        <v>314</v>
      </c>
      <c r="F206" s="163" t="s">
        <v>315</v>
      </c>
      <c r="G206" s="164" t="s">
        <v>78</v>
      </c>
      <c r="H206" s="165">
        <v>119.958</v>
      </c>
      <c r="I206" s="166"/>
      <c r="J206" s="167">
        <f>ROUND(I206*H206,2)</f>
        <v>0</v>
      </c>
      <c r="K206" s="163" t="s">
        <v>153</v>
      </c>
      <c r="L206" s="40"/>
      <c r="M206" s="168" t="s">
        <v>3</v>
      </c>
      <c r="N206" s="169" t="s">
        <v>40</v>
      </c>
      <c r="O206" s="73"/>
      <c r="P206" s="170">
        <f>O206*H206</f>
        <v>0</v>
      </c>
      <c r="Q206" s="170">
        <v>0.034680000000000002</v>
      </c>
      <c r="R206" s="170">
        <f>Q206*H206</f>
        <v>4.1601434400000006</v>
      </c>
      <c r="S206" s="170">
        <v>0</v>
      </c>
      <c r="T206" s="171">
        <f>S206*H206</f>
        <v>0</v>
      </c>
      <c r="U206" s="39"/>
      <c r="V206" s="39"/>
      <c r="W206" s="39"/>
      <c r="X206" s="39"/>
      <c r="Y206" s="39"/>
      <c r="Z206" s="39"/>
      <c r="AA206" s="39"/>
      <c r="AB206" s="39"/>
      <c r="AC206" s="39"/>
      <c r="AD206" s="39"/>
      <c r="AE206" s="39"/>
      <c r="AR206" s="172" t="s">
        <v>171</v>
      </c>
      <c r="AT206" s="172" t="s">
        <v>150</v>
      </c>
      <c r="AU206" s="172" t="s">
        <v>80</v>
      </c>
      <c r="AY206" s="20" t="s">
        <v>147</v>
      </c>
      <c r="BE206" s="173">
        <f>IF(N206="základní",J206,0)</f>
        <v>0</v>
      </c>
      <c r="BF206" s="173">
        <f>IF(N206="snížená",J206,0)</f>
        <v>0</v>
      </c>
      <c r="BG206" s="173">
        <f>IF(N206="zákl. přenesená",J206,0)</f>
        <v>0</v>
      </c>
      <c r="BH206" s="173">
        <f>IF(N206="sníž. přenesená",J206,0)</f>
        <v>0</v>
      </c>
      <c r="BI206" s="173">
        <f>IF(N206="nulová",J206,0)</f>
        <v>0</v>
      </c>
      <c r="BJ206" s="20" t="s">
        <v>74</v>
      </c>
      <c r="BK206" s="173">
        <f>ROUND(I206*H206,2)</f>
        <v>0</v>
      </c>
      <c r="BL206" s="20" t="s">
        <v>171</v>
      </c>
      <c r="BM206" s="172" t="s">
        <v>316</v>
      </c>
    </row>
    <row r="207" s="2" customFormat="1">
      <c r="A207" s="39"/>
      <c r="B207" s="40"/>
      <c r="C207" s="39"/>
      <c r="D207" s="174" t="s">
        <v>156</v>
      </c>
      <c r="E207" s="39"/>
      <c r="F207" s="175" t="s">
        <v>317</v>
      </c>
      <c r="G207" s="39"/>
      <c r="H207" s="39"/>
      <c r="I207" s="176"/>
      <c r="J207" s="39"/>
      <c r="K207" s="39"/>
      <c r="L207" s="40"/>
      <c r="M207" s="177"/>
      <c r="N207" s="178"/>
      <c r="O207" s="73"/>
      <c r="P207" s="73"/>
      <c r="Q207" s="73"/>
      <c r="R207" s="73"/>
      <c r="S207" s="73"/>
      <c r="T207" s="74"/>
      <c r="U207" s="39"/>
      <c r="V207" s="39"/>
      <c r="W207" s="39"/>
      <c r="X207" s="39"/>
      <c r="Y207" s="39"/>
      <c r="Z207" s="39"/>
      <c r="AA207" s="39"/>
      <c r="AB207" s="39"/>
      <c r="AC207" s="39"/>
      <c r="AD207" s="39"/>
      <c r="AE207" s="39"/>
      <c r="AT207" s="20" t="s">
        <v>156</v>
      </c>
      <c r="AU207" s="20" t="s">
        <v>80</v>
      </c>
    </row>
    <row r="208" s="15" customFormat="1">
      <c r="A208" s="15"/>
      <c r="B208" s="196"/>
      <c r="C208" s="15"/>
      <c r="D208" s="180" t="s">
        <v>158</v>
      </c>
      <c r="E208" s="197" t="s">
        <v>3</v>
      </c>
      <c r="F208" s="198" t="s">
        <v>318</v>
      </c>
      <c r="G208" s="15"/>
      <c r="H208" s="197" t="s">
        <v>3</v>
      </c>
      <c r="I208" s="199"/>
      <c r="J208" s="15"/>
      <c r="K208" s="15"/>
      <c r="L208" s="196"/>
      <c r="M208" s="200"/>
      <c r="N208" s="201"/>
      <c r="O208" s="201"/>
      <c r="P208" s="201"/>
      <c r="Q208" s="201"/>
      <c r="R208" s="201"/>
      <c r="S208" s="201"/>
      <c r="T208" s="202"/>
      <c r="U208" s="15"/>
      <c r="V208" s="15"/>
      <c r="W208" s="15"/>
      <c r="X208" s="15"/>
      <c r="Y208" s="15"/>
      <c r="Z208" s="15"/>
      <c r="AA208" s="15"/>
      <c r="AB208" s="15"/>
      <c r="AC208" s="15"/>
      <c r="AD208" s="15"/>
      <c r="AE208" s="15"/>
      <c r="AT208" s="197" t="s">
        <v>158</v>
      </c>
      <c r="AU208" s="197" t="s">
        <v>80</v>
      </c>
      <c r="AV208" s="15" t="s">
        <v>74</v>
      </c>
      <c r="AW208" s="15" t="s">
        <v>31</v>
      </c>
      <c r="AX208" s="15" t="s">
        <v>69</v>
      </c>
      <c r="AY208" s="197" t="s">
        <v>147</v>
      </c>
    </row>
    <row r="209" s="13" customFormat="1">
      <c r="A209" s="13"/>
      <c r="B209" s="179"/>
      <c r="C209" s="13"/>
      <c r="D209" s="180" t="s">
        <v>158</v>
      </c>
      <c r="E209" s="181" t="s">
        <v>3</v>
      </c>
      <c r="F209" s="182" t="s">
        <v>319</v>
      </c>
      <c r="G209" s="13"/>
      <c r="H209" s="183">
        <v>87.049000000000007</v>
      </c>
      <c r="I209" s="184"/>
      <c r="J209" s="13"/>
      <c r="K209" s="13"/>
      <c r="L209" s="179"/>
      <c r="M209" s="185"/>
      <c r="N209" s="186"/>
      <c r="O209" s="186"/>
      <c r="P209" s="186"/>
      <c r="Q209" s="186"/>
      <c r="R209" s="186"/>
      <c r="S209" s="186"/>
      <c r="T209" s="187"/>
      <c r="U209" s="13"/>
      <c r="V209" s="13"/>
      <c r="W209" s="13"/>
      <c r="X209" s="13"/>
      <c r="Y209" s="13"/>
      <c r="Z209" s="13"/>
      <c r="AA209" s="13"/>
      <c r="AB209" s="13"/>
      <c r="AC209" s="13"/>
      <c r="AD209" s="13"/>
      <c r="AE209" s="13"/>
      <c r="AT209" s="181" t="s">
        <v>158</v>
      </c>
      <c r="AU209" s="181" t="s">
        <v>80</v>
      </c>
      <c r="AV209" s="13" t="s">
        <v>81</v>
      </c>
      <c r="AW209" s="13" t="s">
        <v>31</v>
      </c>
      <c r="AX209" s="13" t="s">
        <v>69</v>
      </c>
      <c r="AY209" s="181" t="s">
        <v>147</v>
      </c>
    </row>
    <row r="210" s="13" customFormat="1">
      <c r="A210" s="13"/>
      <c r="B210" s="179"/>
      <c r="C210" s="13"/>
      <c r="D210" s="180" t="s">
        <v>158</v>
      </c>
      <c r="E210" s="181" t="s">
        <v>3</v>
      </c>
      <c r="F210" s="182" t="s">
        <v>320</v>
      </c>
      <c r="G210" s="13"/>
      <c r="H210" s="183">
        <v>7.5359999999999996</v>
      </c>
      <c r="I210" s="184"/>
      <c r="J210" s="13"/>
      <c r="K210" s="13"/>
      <c r="L210" s="179"/>
      <c r="M210" s="185"/>
      <c r="N210" s="186"/>
      <c r="O210" s="186"/>
      <c r="P210" s="186"/>
      <c r="Q210" s="186"/>
      <c r="R210" s="186"/>
      <c r="S210" s="186"/>
      <c r="T210" s="187"/>
      <c r="U210" s="13"/>
      <c r="V210" s="13"/>
      <c r="W210" s="13"/>
      <c r="X210" s="13"/>
      <c r="Y210" s="13"/>
      <c r="Z210" s="13"/>
      <c r="AA210" s="13"/>
      <c r="AB210" s="13"/>
      <c r="AC210" s="13"/>
      <c r="AD210" s="13"/>
      <c r="AE210" s="13"/>
      <c r="AT210" s="181" t="s">
        <v>158</v>
      </c>
      <c r="AU210" s="181" t="s">
        <v>80</v>
      </c>
      <c r="AV210" s="13" t="s">
        <v>81</v>
      </c>
      <c r="AW210" s="13" t="s">
        <v>31</v>
      </c>
      <c r="AX210" s="13" t="s">
        <v>69</v>
      </c>
      <c r="AY210" s="181" t="s">
        <v>147</v>
      </c>
    </row>
    <row r="211" s="13" customFormat="1">
      <c r="A211" s="13"/>
      <c r="B211" s="179"/>
      <c r="C211" s="13"/>
      <c r="D211" s="180" t="s">
        <v>158</v>
      </c>
      <c r="E211" s="181" t="s">
        <v>3</v>
      </c>
      <c r="F211" s="182" t="s">
        <v>321</v>
      </c>
      <c r="G211" s="13"/>
      <c r="H211" s="183">
        <v>25.373000000000001</v>
      </c>
      <c r="I211" s="184"/>
      <c r="J211" s="13"/>
      <c r="K211" s="13"/>
      <c r="L211" s="179"/>
      <c r="M211" s="185"/>
      <c r="N211" s="186"/>
      <c r="O211" s="186"/>
      <c r="P211" s="186"/>
      <c r="Q211" s="186"/>
      <c r="R211" s="186"/>
      <c r="S211" s="186"/>
      <c r="T211" s="187"/>
      <c r="U211" s="13"/>
      <c r="V211" s="13"/>
      <c r="W211" s="13"/>
      <c r="X211" s="13"/>
      <c r="Y211" s="13"/>
      <c r="Z211" s="13"/>
      <c r="AA211" s="13"/>
      <c r="AB211" s="13"/>
      <c r="AC211" s="13"/>
      <c r="AD211" s="13"/>
      <c r="AE211" s="13"/>
      <c r="AT211" s="181" t="s">
        <v>158</v>
      </c>
      <c r="AU211" s="181" t="s">
        <v>80</v>
      </c>
      <c r="AV211" s="13" t="s">
        <v>81</v>
      </c>
      <c r="AW211" s="13" t="s">
        <v>31</v>
      </c>
      <c r="AX211" s="13" t="s">
        <v>69</v>
      </c>
      <c r="AY211" s="181" t="s">
        <v>147</v>
      </c>
    </row>
    <row r="212" s="14" customFormat="1">
      <c r="A212" s="14"/>
      <c r="B212" s="188"/>
      <c r="C212" s="14"/>
      <c r="D212" s="180" t="s">
        <v>158</v>
      </c>
      <c r="E212" s="189" t="s">
        <v>3</v>
      </c>
      <c r="F212" s="190" t="s">
        <v>170</v>
      </c>
      <c r="G212" s="14"/>
      <c r="H212" s="191">
        <v>119.95800000000001</v>
      </c>
      <c r="I212" s="192"/>
      <c r="J212" s="14"/>
      <c r="K212" s="14"/>
      <c r="L212" s="188"/>
      <c r="M212" s="193"/>
      <c r="N212" s="194"/>
      <c r="O212" s="194"/>
      <c r="P212" s="194"/>
      <c r="Q212" s="194"/>
      <c r="R212" s="194"/>
      <c r="S212" s="194"/>
      <c r="T212" s="195"/>
      <c r="U212" s="14"/>
      <c r="V212" s="14"/>
      <c r="W212" s="14"/>
      <c r="X212" s="14"/>
      <c r="Y212" s="14"/>
      <c r="Z212" s="14"/>
      <c r="AA212" s="14"/>
      <c r="AB212" s="14"/>
      <c r="AC212" s="14"/>
      <c r="AD212" s="14"/>
      <c r="AE212" s="14"/>
      <c r="AT212" s="189" t="s">
        <v>158</v>
      </c>
      <c r="AU212" s="189" t="s">
        <v>80</v>
      </c>
      <c r="AV212" s="14" t="s">
        <v>171</v>
      </c>
      <c r="AW212" s="14" t="s">
        <v>31</v>
      </c>
      <c r="AX212" s="14" t="s">
        <v>74</v>
      </c>
      <c r="AY212" s="189" t="s">
        <v>147</v>
      </c>
    </row>
    <row r="213" s="2" customFormat="1" ht="37.8" customHeight="1">
      <c r="A213" s="39"/>
      <c r="B213" s="160"/>
      <c r="C213" s="161" t="s">
        <v>322</v>
      </c>
      <c r="D213" s="161" t="s">
        <v>150</v>
      </c>
      <c r="E213" s="162" t="s">
        <v>323</v>
      </c>
      <c r="F213" s="163" t="s">
        <v>324</v>
      </c>
      <c r="G213" s="164" t="s">
        <v>325</v>
      </c>
      <c r="H213" s="165">
        <v>1</v>
      </c>
      <c r="I213" s="166"/>
      <c r="J213" s="167">
        <f>ROUND(I213*H213,2)</f>
        <v>0</v>
      </c>
      <c r="K213" s="163" t="s">
        <v>153</v>
      </c>
      <c r="L213" s="40"/>
      <c r="M213" s="168" t="s">
        <v>3</v>
      </c>
      <c r="N213" s="169" t="s">
        <v>40</v>
      </c>
      <c r="O213" s="73"/>
      <c r="P213" s="170">
        <f>O213*H213</f>
        <v>0</v>
      </c>
      <c r="Q213" s="170">
        <v>0.1658</v>
      </c>
      <c r="R213" s="170">
        <f>Q213*H213</f>
        <v>0.1658</v>
      </c>
      <c r="S213" s="170">
        <v>0</v>
      </c>
      <c r="T213" s="171">
        <f>S213*H213</f>
        <v>0</v>
      </c>
      <c r="U213" s="39"/>
      <c r="V213" s="39"/>
      <c r="W213" s="39"/>
      <c r="X213" s="39"/>
      <c r="Y213" s="39"/>
      <c r="Z213" s="39"/>
      <c r="AA213" s="39"/>
      <c r="AB213" s="39"/>
      <c r="AC213" s="39"/>
      <c r="AD213" s="39"/>
      <c r="AE213" s="39"/>
      <c r="AR213" s="172" t="s">
        <v>171</v>
      </c>
      <c r="AT213" s="172" t="s">
        <v>150</v>
      </c>
      <c r="AU213" s="172" t="s">
        <v>80</v>
      </c>
      <c r="AY213" s="20" t="s">
        <v>147</v>
      </c>
      <c r="BE213" s="173">
        <f>IF(N213="základní",J213,0)</f>
        <v>0</v>
      </c>
      <c r="BF213" s="173">
        <f>IF(N213="snížená",J213,0)</f>
        <v>0</v>
      </c>
      <c r="BG213" s="173">
        <f>IF(N213="zákl. přenesená",J213,0)</f>
        <v>0</v>
      </c>
      <c r="BH213" s="173">
        <f>IF(N213="sníž. přenesená",J213,0)</f>
        <v>0</v>
      </c>
      <c r="BI213" s="173">
        <f>IF(N213="nulová",J213,0)</f>
        <v>0</v>
      </c>
      <c r="BJ213" s="20" t="s">
        <v>74</v>
      </c>
      <c r="BK213" s="173">
        <f>ROUND(I213*H213,2)</f>
        <v>0</v>
      </c>
      <c r="BL213" s="20" t="s">
        <v>171</v>
      </c>
      <c r="BM213" s="172" t="s">
        <v>326</v>
      </c>
    </row>
    <row r="214" s="2" customFormat="1">
      <c r="A214" s="39"/>
      <c r="B214" s="40"/>
      <c r="C214" s="39"/>
      <c r="D214" s="174" t="s">
        <v>156</v>
      </c>
      <c r="E214" s="39"/>
      <c r="F214" s="175" t="s">
        <v>327</v>
      </c>
      <c r="G214" s="39"/>
      <c r="H214" s="39"/>
      <c r="I214" s="176"/>
      <c r="J214" s="39"/>
      <c r="K214" s="39"/>
      <c r="L214" s="40"/>
      <c r="M214" s="177"/>
      <c r="N214" s="178"/>
      <c r="O214" s="73"/>
      <c r="P214" s="73"/>
      <c r="Q214" s="73"/>
      <c r="R214" s="73"/>
      <c r="S214" s="73"/>
      <c r="T214" s="74"/>
      <c r="U214" s="39"/>
      <c r="V214" s="39"/>
      <c r="W214" s="39"/>
      <c r="X214" s="39"/>
      <c r="Y214" s="39"/>
      <c r="Z214" s="39"/>
      <c r="AA214" s="39"/>
      <c r="AB214" s="39"/>
      <c r="AC214" s="39"/>
      <c r="AD214" s="39"/>
      <c r="AE214" s="39"/>
      <c r="AT214" s="20" t="s">
        <v>156</v>
      </c>
      <c r="AU214" s="20" t="s">
        <v>80</v>
      </c>
    </row>
    <row r="215" s="13" customFormat="1">
      <c r="A215" s="13"/>
      <c r="B215" s="179"/>
      <c r="C215" s="13"/>
      <c r="D215" s="180" t="s">
        <v>158</v>
      </c>
      <c r="E215" s="181" t="s">
        <v>3</v>
      </c>
      <c r="F215" s="182" t="s">
        <v>328</v>
      </c>
      <c r="G215" s="13"/>
      <c r="H215" s="183">
        <v>1</v>
      </c>
      <c r="I215" s="184"/>
      <c r="J215" s="13"/>
      <c r="K215" s="13"/>
      <c r="L215" s="179"/>
      <c r="M215" s="185"/>
      <c r="N215" s="186"/>
      <c r="O215" s="186"/>
      <c r="P215" s="186"/>
      <c r="Q215" s="186"/>
      <c r="R215" s="186"/>
      <c r="S215" s="186"/>
      <c r="T215" s="187"/>
      <c r="U215" s="13"/>
      <c r="V215" s="13"/>
      <c r="W215" s="13"/>
      <c r="X215" s="13"/>
      <c r="Y215" s="13"/>
      <c r="Z215" s="13"/>
      <c r="AA215" s="13"/>
      <c r="AB215" s="13"/>
      <c r="AC215" s="13"/>
      <c r="AD215" s="13"/>
      <c r="AE215" s="13"/>
      <c r="AT215" s="181" t="s">
        <v>158</v>
      </c>
      <c r="AU215" s="181" t="s">
        <v>80</v>
      </c>
      <c r="AV215" s="13" t="s">
        <v>81</v>
      </c>
      <c r="AW215" s="13" t="s">
        <v>31</v>
      </c>
      <c r="AX215" s="13" t="s">
        <v>74</v>
      </c>
      <c r="AY215" s="181" t="s">
        <v>147</v>
      </c>
    </row>
    <row r="216" s="12" customFormat="1" ht="20.88" customHeight="1">
      <c r="A216" s="12"/>
      <c r="B216" s="147"/>
      <c r="C216" s="12"/>
      <c r="D216" s="148" t="s">
        <v>68</v>
      </c>
      <c r="E216" s="158" t="s">
        <v>329</v>
      </c>
      <c r="F216" s="158" t="s">
        <v>330</v>
      </c>
      <c r="G216" s="12"/>
      <c r="H216" s="12"/>
      <c r="I216" s="150"/>
      <c r="J216" s="159">
        <f>BK216</f>
        <v>0</v>
      </c>
      <c r="K216" s="12"/>
      <c r="L216" s="147"/>
      <c r="M216" s="152"/>
      <c r="N216" s="153"/>
      <c r="O216" s="153"/>
      <c r="P216" s="154">
        <f>SUM(P217:P239)</f>
        <v>0</v>
      </c>
      <c r="Q216" s="153"/>
      <c r="R216" s="154">
        <f>SUM(R217:R239)</f>
        <v>1.4042995190399998</v>
      </c>
      <c r="S216" s="153"/>
      <c r="T216" s="155">
        <f>SUM(T217:T239)</f>
        <v>0</v>
      </c>
      <c r="U216" s="12"/>
      <c r="V216" s="12"/>
      <c r="W216" s="12"/>
      <c r="X216" s="12"/>
      <c r="Y216" s="12"/>
      <c r="Z216" s="12"/>
      <c r="AA216" s="12"/>
      <c r="AB216" s="12"/>
      <c r="AC216" s="12"/>
      <c r="AD216" s="12"/>
      <c r="AE216" s="12"/>
      <c r="AR216" s="148" t="s">
        <v>74</v>
      </c>
      <c r="AT216" s="156" t="s">
        <v>68</v>
      </c>
      <c r="AU216" s="156" t="s">
        <v>81</v>
      </c>
      <c r="AY216" s="148" t="s">
        <v>147</v>
      </c>
      <c r="BK216" s="157">
        <f>SUM(BK217:BK239)</f>
        <v>0</v>
      </c>
    </row>
    <row r="217" s="2" customFormat="1" ht="55.5" customHeight="1">
      <c r="A217" s="39"/>
      <c r="B217" s="160"/>
      <c r="C217" s="161" t="s">
        <v>331</v>
      </c>
      <c r="D217" s="161" t="s">
        <v>150</v>
      </c>
      <c r="E217" s="162" t="s">
        <v>274</v>
      </c>
      <c r="F217" s="163" t="s">
        <v>275</v>
      </c>
      <c r="G217" s="164" t="s">
        <v>217</v>
      </c>
      <c r="H217" s="165">
        <v>174.09800000000001</v>
      </c>
      <c r="I217" s="166"/>
      <c r="J217" s="167">
        <f>ROUND(I217*H217,2)</f>
        <v>0</v>
      </c>
      <c r="K217" s="163" t="s">
        <v>153</v>
      </c>
      <c r="L217" s="40"/>
      <c r="M217" s="168" t="s">
        <v>3</v>
      </c>
      <c r="N217" s="169" t="s">
        <v>40</v>
      </c>
      <c r="O217" s="73"/>
      <c r="P217" s="170">
        <f>O217*H217</f>
        <v>0</v>
      </c>
      <c r="Q217" s="170">
        <v>0</v>
      </c>
      <c r="R217" s="170">
        <f>Q217*H217</f>
        <v>0</v>
      </c>
      <c r="S217" s="170">
        <v>0</v>
      </c>
      <c r="T217" s="171">
        <f>S217*H217</f>
        <v>0</v>
      </c>
      <c r="U217" s="39"/>
      <c r="V217" s="39"/>
      <c r="W217" s="39"/>
      <c r="X217" s="39"/>
      <c r="Y217" s="39"/>
      <c r="Z217" s="39"/>
      <c r="AA217" s="39"/>
      <c r="AB217" s="39"/>
      <c r="AC217" s="39"/>
      <c r="AD217" s="39"/>
      <c r="AE217" s="39"/>
      <c r="AR217" s="172" t="s">
        <v>171</v>
      </c>
      <c r="AT217" s="172" t="s">
        <v>150</v>
      </c>
      <c r="AU217" s="172" t="s">
        <v>80</v>
      </c>
      <c r="AY217" s="20" t="s">
        <v>147</v>
      </c>
      <c r="BE217" s="173">
        <f>IF(N217="základní",J217,0)</f>
        <v>0</v>
      </c>
      <c r="BF217" s="173">
        <f>IF(N217="snížená",J217,0)</f>
        <v>0</v>
      </c>
      <c r="BG217" s="173">
        <f>IF(N217="zákl. přenesená",J217,0)</f>
        <v>0</v>
      </c>
      <c r="BH217" s="173">
        <f>IF(N217="sníž. přenesená",J217,0)</f>
        <v>0</v>
      </c>
      <c r="BI217" s="173">
        <f>IF(N217="nulová",J217,0)</f>
        <v>0</v>
      </c>
      <c r="BJ217" s="20" t="s">
        <v>74</v>
      </c>
      <c r="BK217" s="173">
        <f>ROUND(I217*H217,2)</f>
        <v>0</v>
      </c>
      <c r="BL217" s="20" t="s">
        <v>171</v>
      </c>
      <c r="BM217" s="172" t="s">
        <v>332</v>
      </c>
    </row>
    <row r="218" s="2" customFormat="1">
      <c r="A218" s="39"/>
      <c r="B218" s="40"/>
      <c r="C218" s="39"/>
      <c r="D218" s="174" t="s">
        <v>156</v>
      </c>
      <c r="E218" s="39"/>
      <c r="F218" s="175" t="s">
        <v>277</v>
      </c>
      <c r="G218" s="39"/>
      <c r="H218" s="39"/>
      <c r="I218" s="176"/>
      <c r="J218" s="39"/>
      <c r="K218" s="39"/>
      <c r="L218" s="40"/>
      <c r="M218" s="177"/>
      <c r="N218" s="178"/>
      <c r="O218" s="73"/>
      <c r="P218" s="73"/>
      <c r="Q218" s="73"/>
      <c r="R218" s="73"/>
      <c r="S218" s="73"/>
      <c r="T218" s="74"/>
      <c r="U218" s="39"/>
      <c r="V218" s="39"/>
      <c r="W218" s="39"/>
      <c r="X218" s="39"/>
      <c r="Y218" s="39"/>
      <c r="Z218" s="39"/>
      <c r="AA218" s="39"/>
      <c r="AB218" s="39"/>
      <c r="AC218" s="39"/>
      <c r="AD218" s="39"/>
      <c r="AE218" s="39"/>
      <c r="AT218" s="20" t="s">
        <v>156</v>
      </c>
      <c r="AU218" s="20" t="s">
        <v>80</v>
      </c>
    </row>
    <row r="219" s="13" customFormat="1">
      <c r="A219" s="13"/>
      <c r="B219" s="179"/>
      <c r="C219" s="13"/>
      <c r="D219" s="180" t="s">
        <v>158</v>
      </c>
      <c r="E219" s="181" t="s">
        <v>3</v>
      </c>
      <c r="F219" s="182" t="s">
        <v>82</v>
      </c>
      <c r="G219" s="13"/>
      <c r="H219" s="183">
        <v>140.14599999999999</v>
      </c>
      <c r="I219" s="184"/>
      <c r="J219" s="13"/>
      <c r="K219" s="13"/>
      <c r="L219" s="179"/>
      <c r="M219" s="185"/>
      <c r="N219" s="186"/>
      <c r="O219" s="186"/>
      <c r="P219" s="186"/>
      <c r="Q219" s="186"/>
      <c r="R219" s="186"/>
      <c r="S219" s="186"/>
      <c r="T219" s="187"/>
      <c r="U219" s="13"/>
      <c r="V219" s="13"/>
      <c r="W219" s="13"/>
      <c r="X219" s="13"/>
      <c r="Y219" s="13"/>
      <c r="Z219" s="13"/>
      <c r="AA219" s="13"/>
      <c r="AB219" s="13"/>
      <c r="AC219" s="13"/>
      <c r="AD219" s="13"/>
      <c r="AE219" s="13"/>
      <c r="AT219" s="181" t="s">
        <v>158</v>
      </c>
      <c r="AU219" s="181" t="s">
        <v>80</v>
      </c>
      <c r="AV219" s="13" t="s">
        <v>81</v>
      </c>
      <c r="AW219" s="13" t="s">
        <v>31</v>
      </c>
      <c r="AX219" s="13" t="s">
        <v>69</v>
      </c>
      <c r="AY219" s="181" t="s">
        <v>147</v>
      </c>
    </row>
    <row r="220" s="13" customFormat="1">
      <c r="A220" s="13"/>
      <c r="B220" s="179"/>
      <c r="C220" s="13"/>
      <c r="D220" s="180" t="s">
        <v>158</v>
      </c>
      <c r="E220" s="181" t="s">
        <v>3</v>
      </c>
      <c r="F220" s="182" t="s">
        <v>87</v>
      </c>
      <c r="G220" s="13"/>
      <c r="H220" s="183">
        <v>33.951999999999998</v>
      </c>
      <c r="I220" s="184"/>
      <c r="J220" s="13"/>
      <c r="K220" s="13"/>
      <c r="L220" s="179"/>
      <c r="M220" s="185"/>
      <c r="N220" s="186"/>
      <c r="O220" s="186"/>
      <c r="P220" s="186"/>
      <c r="Q220" s="186"/>
      <c r="R220" s="186"/>
      <c r="S220" s="186"/>
      <c r="T220" s="187"/>
      <c r="U220" s="13"/>
      <c r="V220" s="13"/>
      <c r="W220" s="13"/>
      <c r="X220" s="13"/>
      <c r="Y220" s="13"/>
      <c r="Z220" s="13"/>
      <c r="AA220" s="13"/>
      <c r="AB220" s="13"/>
      <c r="AC220" s="13"/>
      <c r="AD220" s="13"/>
      <c r="AE220" s="13"/>
      <c r="AT220" s="181" t="s">
        <v>158</v>
      </c>
      <c r="AU220" s="181" t="s">
        <v>80</v>
      </c>
      <c r="AV220" s="13" t="s">
        <v>81</v>
      </c>
      <c r="AW220" s="13" t="s">
        <v>31</v>
      </c>
      <c r="AX220" s="13" t="s">
        <v>69</v>
      </c>
      <c r="AY220" s="181" t="s">
        <v>147</v>
      </c>
    </row>
    <row r="221" s="14" customFormat="1">
      <c r="A221" s="14"/>
      <c r="B221" s="188"/>
      <c r="C221" s="14"/>
      <c r="D221" s="180" t="s">
        <v>158</v>
      </c>
      <c r="E221" s="189" t="s">
        <v>3</v>
      </c>
      <c r="F221" s="190" t="s">
        <v>170</v>
      </c>
      <c r="G221" s="14"/>
      <c r="H221" s="191">
        <v>174.09799999999999</v>
      </c>
      <c r="I221" s="192"/>
      <c r="J221" s="14"/>
      <c r="K221" s="14"/>
      <c r="L221" s="188"/>
      <c r="M221" s="193"/>
      <c r="N221" s="194"/>
      <c r="O221" s="194"/>
      <c r="P221" s="194"/>
      <c r="Q221" s="194"/>
      <c r="R221" s="194"/>
      <c r="S221" s="194"/>
      <c r="T221" s="195"/>
      <c r="U221" s="14"/>
      <c r="V221" s="14"/>
      <c r="W221" s="14"/>
      <c r="X221" s="14"/>
      <c r="Y221" s="14"/>
      <c r="Z221" s="14"/>
      <c r="AA221" s="14"/>
      <c r="AB221" s="14"/>
      <c r="AC221" s="14"/>
      <c r="AD221" s="14"/>
      <c r="AE221" s="14"/>
      <c r="AT221" s="189" t="s">
        <v>158</v>
      </c>
      <c r="AU221" s="189" t="s">
        <v>80</v>
      </c>
      <c r="AV221" s="14" t="s">
        <v>171</v>
      </c>
      <c r="AW221" s="14" t="s">
        <v>31</v>
      </c>
      <c r="AX221" s="14" t="s">
        <v>74</v>
      </c>
      <c r="AY221" s="189" t="s">
        <v>147</v>
      </c>
    </row>
    <row r="222" s="2" customFormat="1" ht="24.15" customHeight="1">
      <c r="A222" s="39"/>
      <c r="B222" s="160"/>
      <c r="C222" s="203" t="s">
        <v>333</v>
      </c>
      <c r="D222" s="203" t="s">
        <v>278</v>
      </c>
      <c r="E222" s="204" t="s">
        <v>334</v>
      </c>
      <c r="F222" s="205" t="s">
        <v>335</v>
      </c>
      <c r="G222" s="206" t="s">
        <v>217</v>
      </c>
      <c r="H222" s="207">
        <v>191.50800000000001</v>
      </c>
      <c r="I222" s="208"/>
      <c r="J222" s="209">
        <f>ROUND(I222*H222,2)</f>
        <v>0</v>
      </c>
      <c r="K222" s="205" t="s">
        <v>153</v>
      </c>
      <c r="L222" s="210"/>
      <c r="M222" s="211" t="s">
        <v>3</v>
      </c>
      <c r="N222" s="212" t="s">
        <v>40</v>
      </c>
      <c r="O222" s="73"/>
      <c r="P222" s="170">
        <f>O222*H222</f>
        <v>0</v>
      </c>
      <c r="Q222" s="170">
        <v>4.0000000000000003E-05</v>
      </c>
      <c r="R222" s="170">
        <f>Q222*H222</f>
        <v>0.0076603200000000008</v>
      </c>
      <c r="S222" s="170">
        <v>0</v>
      </c>
      <c r="T222" s="171">
        <f>S222*H222</f>
        <v>0</v>
      </c>
      <c r="U222" s="39"/>
      <c r="V222" s="39"/>
      <c r="W222" s="39"/>
      <c r="X222" s="39"/>
      <c r="Y222" s="39"/>
      <c r="Z222" s="39"/>
      <c r="AA222" s="39"/>
      <c r="AB222" s="39"/>
      <c r="AC222" s="39"/>
      <c r="AD222" s="39"/>
      <c r="AE222" s="39"/>
      <c r="AR222" s="172" t="s">
        <v>225</v>
      </c>
      <c r="AT222" s="172" t="s">
        <v>278</v>
      </c>
      <c r="AU222" s="172" t="s">
        <v>80</v>
      </c>
      <c r="AY222" s="20" t="s">
        <v>147</v>
      </c>
      <c r="BE222" s="173">
        <f>IF(N222="základní",J222,0)</f>
        <v>0</v>
      </c>
      <c r="BF222" s="173">
        <f>IF(N222="snížená",J222,0)</f>
        <v>0</v>
      </c>
      <c r="BG222" s="173">
        <f>IF(N222="zákl. přenesená",J222,0)</f>
        <v>0</v>
      </c>
      <c r="BH222" s="173">
        <f>IF(N222="sníž. přenesená",J222,0)</f>
        <v>0</v>
      </c>
      <c r="BI222" s="173">
        <f>IF(N222="nulová",J222,0)</f>
        <v>0</v>
      </c>
      <c r="BJ222" s="20" t="s">
        <v>74</v>
      </c>
      <c r="BK222" s="173">
        <f>ROUND(I222*H222,2)</f>
        <v>0</v>
      </c>
      <c r="BL222" s="20" t="s">
        <v>171</v>
      </c>
      <c r="BM222" s="172" t="s">
        <v>336</v>
      </c>
    </row>
    <row r="223" s="13" customFormat="1">
      <c r="A223" s="13"/>
      <c r="B223" s="179"/>
      <c r="C223" s="13"/>
      <c r="D223" s="180" t="s">
        <v>158</v>
      </c>
      <c r="E223" s="13"/>
      <c r="F223" s="182" t="s">
        <v>282</v>
      </c>
      <c r="G223" s="13"/>
      <c r="H223" s="183">
        <v>191.50800000000001</v>
      </c>
      <c r="I223" s="184"/>
      <c r="J223" s="13"/>
      <c r="K223" s="13"/>
      <c r="L223" s="179"/>
      <c r="M223" s="185"/>
      <c r="N223" s="186"/>
      <c r="O223" s="186"/>
      <c r="P223" s="186"/>
      <c r="Q223" s="186"/>
      <c r="R223" s="186"/>
      <c r="S223" s="186"/>
      <c r="T223" s="187"/>
      <c r="U223" s="13"/>
      <c r="V223" s="13"/>
      <c r="W223" s="13"/>
      <c r="X223" s="13"/>
      <c r="Y223" s="13"/>
      <c r="Z223" s="13"/>
      <c r="AA223" s="13"/>
      <c r="AB223" s="13"/>
      <c r="AC223" s="13"/>
      <c r="AD223" s="13"/>
      <c r="AE223" s="13"/>
      <c r="AT223" s="181" t="s">
        <v>158</v>
      </c>
      <c r="AU223" s="181" t="s">
        <v>80</v>
      </c>
      <c r="AV223" s="13" t="s">
        <v>81</v>
      </c>
      <c r="AW223" s="13" t="s">
        <v>4</v>
      </c>
      <c r="AX223" s="13" t="s">
        <v>74</v>
      </c>
      <c r="AY223" s="181" t="s">
        <v>147</v>
      </c>
    </row>
    <row r="224" s="2" customFormat="1" ht="24.15" customHeight="1">
      <c r="A224" s="39"/>
      <c r="B224" s="160"/>
      <c r="C224" s="161" t="s">
        <v>337</v>
      </c>
      <c r="D224" s="161" t="s">
        <v>150</v>
      </c>
      <c r="E224" s="162" t="s">
        <v>314</v>
      </c>
      <c r="F224" s="163" t="s">
        <v>315</v>
      </c>
      <c r="G224" s="164" t="s">
        <v>78</v>
      </c>
      <c r="H224" s="165">
        <v>34.957999999999998</v>
      </c>
      <c r="I224" s="166"/>
      <c r="J224" s="167">
        <f>ROUND(I224*H224,2)</f>
        <v>0</v>
      </c>
      <c r="K224" s="163" t="s">
        <v>153</v>
      </c>
      <c r="L224" s="40"/>
      <c r="M224" s="168" t="s">
        <v>3</v>
      </c>
      <c r="N224" s="169" t="s">
        <v>40</v>
      </c>
      <c r="O224" s="73"/>
      <c r="P224" s="170">
        <f>O224*H224</f>
        <v>0</v>
      </c>
      <c r="Q224" s="170">
        <v>0.034680000000000002</v>
      </c>
      <c r="R224" s="170">
        <f>Q224*H224</f>
        <v>1.2123434399999999</v>
      </c>
      <c r="S224" s="170">
        <v>0</v>
      </c>
      <c r="T224" s="171">
        <f>S224*H224</f>
        <v>0</v>
      </c>
      <c r="U224" s="39"/>
      <c r="V224" s="39"/>
      <c r="W224" s="39"/>
      <c r="X224" s="39"/>
      <c r="Y224" s="39"/>
      <c r="Z224" s="39"/>
      <c r="AA224" s="39"/>
      <c r="AB224" s="39"/>
      <c r="AC224" s="39"/>
      <c r="AD224" s="39"/>
      <c r="AE224" s="39"/>
      <c r="AR224" s="172" t="s">
        <v>171</v>
      </c>
      <c r="AT224" s="172" t="s">
        <v>150</v>
      </c>
      <c r="AU224" s="172" t="s">
        <v>80</v>
      </c>
      <c r="AY224" s="20" t="s">
        <v>147</v>
      </c>
      <c r="BE224" s="173">
        <f>IF(N224="základní",J224,0)</f>
        <v>0</v>
      </c>
      <c r="BF224" s="173">
        <f>IF(N224="snížená",J224,0)</f>
        <v>0</v>
      </c>
      <c r="BG224" s="173">
        <f>IF(N224="zákl. přenesená",J224,0)</f>
        <v>0</v>
      </c>
      <c r="BH224" s="173">
        <f>IF(N224="sníž. přenesená",J224,0)</f>
        <v>0</v>
      </c>
      <c r="BI224" s="173">
        <f>IF(N224="nulová",J224,0)</f>
        <v>0</v>
      </c>
      <c r="BJ224" s="20" t="s">
        <v>74</v>
      </c>
      <c r="BK224" s="173">
        <f>ROUND(I224*H224,2)</f>
        <v>0</v>
      </c>
      <c r="BL224" s="20" t="s">
        <v>171</v>
      </c>
      <c r="BM224" s="172" t="s">
        <v>338</v>
      </c>
    </row>
    <row r="225" s="2" customFormat="1">
      <c r="A225" s="39"/>
      <c r="B225" s="40"/>
      <c r="C225" s="39"/>
      <c r="D225" s="174" t="s">
        <v>156</v>
      </c>
      <c r="E225" s="39"/>
      <c r="F225" s="175" t="s">
        <v>317</v>
      </c>
      <c r="G225" s="39"/>
      <c r="H225" s="39"/>
      <c r="I225" s="176"/>
      <c r="J225" s="39"/>
      <c r="K225" s="39"/>
      <c r="L225" s="40"/>
      <c r="M225" s="177"/>
      <c r="N225" s="178"/>
      <c r="O225" s="73"/>
      <c r="P225" s="73"/>
      <c r="Q225" s="73"/>
      <c r="R225" s="73"/>
      <c r="S225" s="73"/>
      <c r="T225" s="74"/>
      <c r="U225" s="39"/>
      <c r="V225" s="39"/>
      <c r="W225" s="39"/>
      <c r="X225" s="39"/>
      <c r="Y225" s="39"/>
      <c r="Z225" s="39"/>
      <c r="AA225" s="39"/>
      <c r="AB225" s="39"/>
      <c r="AC225" s="39"/>
      <c r="AD225" s="39"/>
      <c r="AE225" s="39"/>
      <c r="AT225" s="20" t="s">
        <v>156</v>
      </c>
      <c r="AU225" s="20" t="s">
        <v>80</v>
      </c>
    </row>
    <row r="226" s="13" customFormat="1">
      <c r="A226" s="13"/>
      <c r="B226" s="179"/>
      <c r="C226" s="13"/>
      <c r="D226" s="180" t="s">
        <v>158</v>
      </c>
      <c r="E226" s="181" t="s">
        <v>3</v>
      </c>
      <c r="F226" s="182" t="s">
        <v>339</v>
      </c>
      <c r="G226" s="13"/>
      <c r="H226" s="183">
        <v>29.597000000000001</v>
      </c>
      <c r="I226" s="184"/>
      <c r="J226" s="13"/>
      <c r="K226" s="13"/>
      <c r="L226" s="179"/>
      <c r="M226" s="185"/>
      <c r="N226" s="186"/>
      <c r="O226" s="186"/>
      <c r="P226" s="186"/>
      <c r="Q226" s="186"/>
      <c r="R226" s="186"/>
      <c r="S226" s="186"/>
      <c r="T226" s="187"/>
      <c r="U226" s="13"/>
      <c r="V226" s="13"/>
      <c r="W226" s="13"/>
      <c r="X226" s="13"/>
      <c r="Y226" s="13"/>
      <c r="Z226" s="13"/>
      <c r="AA226" s="13"/>
      <c r="AB226" s="13"/>
      <c r="AC226" s="13"/>
      <c r="AD226" s="13"/>
      <c r="AE226" s="13"/>
      <c r="AT226" s="181" t="s">
        <v>158</v>
      </c>
      <c r="AU226" s="181" t="s">
        <v>80</v>
      </c>
      <c r="AV226" s="13" t="s">
        <v>81</v>
      </c>
      <c r="AW226" s="13" t="s">
        <v>31</v>
      </c>
      <c r="AX226" s="13" t="s">
        <v>69</v>
      </c>
      <c r="AY226" s="181" t="s">
        <v>147</v>
      </c>
    </row>
    <row r="227" s="13" customFormat="1">
      <c r="A227" s="13"/>
      <c r="B227" s="179"/>
      <c r="C227" s="13"/>
      <c r="D227" s="180" t="s">
        <v>158</v>
      </c>
      <c r="E227" s="181" t="s">
        <v>3</v>
      </c>
      <c r="F227" s="182" t="s">
        <v>340</v>
      </c>
      <c r="G227" s="13"/>
      <c r="H227" s="183">
        <v>5.3609999999999998</v>
      </c>
      <c r="I227" s="184"/>
      <c r="J227" s="13"/>
      <c r="K227" s="13"/>
      <c r="L227" s="179"/>
      <c r="M227" s="185"/>
      <c r="N227" s="186"/>
      <c r="O227" s="186"/>
      <c r="P227" s="186"/>
      <c r="Q227" s="186"/>
      <c r="R227" s="186"/>
      <c r="S227" s="186"/>
      <c r="T227" s="187"/>
      <c r="U227" s="13"/>
      <c r="V227" s="13"/>
      <c r="W227" s="13"/>
      <c r="X227" s="13"/>
      <c r="Y227" s="13"/>
      <c r="Z227" s="13"/>
      <c r="AA227" s="13"/>
      <c r="AB227" s="13"/>
      <c r="AC227" s="13"/>
      <c r="AD227" s="13"/>
      <c r="AE227" s="13"/>
      <c r="AT227" s="181" t="s">
        <v>158</v>
      </c>
      <c r="AU227" s="181" t="s">
        <v>80</v>
      </c>
      <c r="AV227" s="13" t="s">
        <v>81</v>
      </c>
      <c r="AW227" s="13" t="s">
        <v>31</v>
      </c>
      <c r="AX227" s="13" t="s">
        <v>69</v>
      </c>
      <c r="AY227" s="181" t="s">
        <v>147</v>
      </c>
    </row>
    <row r="228" s="14" customFormat="1">
      <c r="A228" s="14"/>
      <c r="B228" s="188"/>
      <c r="C228" s="14"/>
      <c r="D228" s="180" t="s">
        <v>158</v>
      </c>
      <c r="E228" s="189" t="s">
        <v>3</v>
      </c>
      <c r="F228" s="190" t="s">
        <v>170</v>
      </c>
      <c r="G228" s="14"/>
      <c r="H228" s="191">
        <v>34.957999999999998</v>
      </c>
      <c r="I228" s="192"/>
      <c r="J228" s="14"/>
      <c r="K228" s="14"/>
      <c r="L228" s="188"/>
      <c r="M228" s="193"/>
      <c r="N228" s="194"/>
      <c r="O228" s="194"/>
      <c r="P228" s="194"/>
      <c r="Q228" s="194"/>
      <c r="R228" s="194"/>
      <c r="S228" s="194"/>
      <c r="T228" s="195"/>
      <c r="U228" s="14"/>
      <c r="V228" s="14"/>
      <c r="W228" s="14"/>
      <c r="X228" s="14"/>
      <c r="Y228" s="14"/>
      <c r="Z228" s="14"/>
      <c r="AA228" s="14"/>
      <c r="AB228" s="14"/>
      <c r="AC228" s="14"/>
      <c r="AD228" s="14"/>
      <c r="AE228" s="14"/>
      <c r="AT228" s="189" t="s">
        <v>158</v>
      </c>
      <c r="AU228" s="189" t="s">
        <v>80</v>
      </c>
      <c r="AV228" s="14" t="s">
        <v>171</v>
      </c>
      <c r="AW228" s="14" t="s">
        <v>31</v>
      </c>
      <c r="AX228" s="14" t="s">
        <v>74</v>
      </c>
      <c r="AY228" s="189" t="s">
        <v>147</v>
      </c>
    </row>
    <row r="229" s="2" customFormat="1" ht="37.8" customHeight="1">
      <c r="A229" s="39"/>
      <c r="B229" s="160"/>
      <c r="C229" s="161" t="s">
        <v>341</v>
      </c>
      <c r="D229" s="161" t="s">
        <v>150</v>
      </c>
      <c r="E229" s="162" t="s">
        <v>323</v>
      </c>
      <c r="F229" s="163" t="s">
        <v>324</v>
      </c>
      <c r="G229" s="164" t="s">
        <v>325</v>
      </c>
      <c r="H229" s="165">
        <v>1</v>
      </c>
      <c r="I229" s="166"/>
      <c r="J229" s="167">
        <f>ROUND(I229*H229,2)</f>
        <v>0</v>
      </c>
      <c r="K229" s="163" t="s">
        <v>153</v>
      </c>
      <c r="L229" s="40"/>
      <c r="M229" s="168" t="s">
        <v>3</v>
      </c>
      <c r="N229" s="169" t="s">
        <v>40</v>
      </c>
      <c r="O229" s="73"/>
      <c r="P229" s="170">
        <f>O229*H229</f>
        <v>0</v>
      </c>
      <c r="Q229" s="170">
        <v>0.1658</v>
      </c>
      <c r="R229" s="170">
        <f>Q229*H229</f>
        <v>0.1658</v>
      </c>
      <c r="S229" s="170">
        <v>0</v>
      </c>
      <c r="T229" s="171">
        <f>S229*H229</f>
        <v>0</v>
      </c>
      <c r="U229" s="39"/>
      <c r="V229" s="39"/>
      <c r="W229" s="39"/>
      <c r="X229" s="39"/>
      <c r="Y229" s="39"/>
      <c r="Z229" s="39"/>
      <c r="AA229" s="39"/>
      <c r="AB229" s="39"/>
      <c r="AC229" s="39"/>
      <c r="AD229" s="39"/>
      <c r="AE229" s="39"/>
      <c r="AR229" s="172" t="s">
        <v>171</v>
      </c>
      <c r="AT229" s="172" t="s">
        <v>150</v>
      </c>
      <c r="AU229" s="172" t="s">
        <v>80</v>
      </c>
      <c r="AY229" s="20" t="s">
        <v>147</v>
      </c>
      <c r="BE229" s="173">
        <f>IF(N229="základní",J229,0)</f>
        <v>0</v>
      </c>
      <c r="BF229" s="173">
        <f>IF(N229="snížená",J229,0)</f>
        <v>0</v>
      </c>
      <c r="BG229" s="173">
        <f>IF(N229="zákl. přenesená",J229,0)</f>
        <v>0</v>
      </c>
      <c r="BH229" s="173">
        <f>IF(N229="sníž. přenesená",J229,0)</f>
        <v>0</v>
      </c>
      <c r="BI229" s="173">
        <f>IF(N229="nulová",J229,0)</f>
        <v>0</v>
      </c>
      <c r="BJ229" s="20" t="s">
        <v>74</v>
      </c>
      <c r="BK229" s="173">
        <f>ROUND(I229*H229,2)</f>
        <v>0</v>
      </c>
      <c r="BL229" s="20" t="s">
        <v>171</v>
      </c>
      <c r="BM229" s="172" t="s">
        <v>342</v>
      </c>
    </row>
    <row r="230" s="2" customFormat="1">
      <c r="A230" s="39"/>
      <c r="B230" s="40"/>
      <c r="C230" s="39"/>
      <c r="D230" s="174" t="s">
        <v>156</v>
      </c>
      <c r="E230" s="39"/>
      <c r="F230" s="175" t="s">
        <v>327</v>
      </c>
      <c r="G230" s="39"/>
      <c r="H230" s="39"/>
      <c r="I230" s="176"/>
      <c r="J230" s="39"/>
      <c r="K230" s="39"/>
      <c r="L230" s="40"/>
      <c r="M230" s="177"/>
      <c r="N230" s="178"/>
      <c r="O230" s="73"/>
      <c r="P230" s="73"/>
      <c r="Q230" s="73"/>
      <c r="R230" s="73"/>
      <c r="S230" s="73"/>
      <c r="T230" s="74"/>
      <c r="U230" s="39"/>
      <c r="V230" s="39"/>
      <c r="W230" s="39"/>
      <c r="X230" s="39"/>
      <c r="Y230" s="39"/>
      <c r="Z230" s="39"/>
      <c r="AA230" s="39"/>
      <c r="AB230" s="39"/>
      <c r="AC230" s="39"/>
      <c r="AD230" s="39"/>
      <c r="AE230" s="39"/>
      <c r="AT230" s="20" t="s">
        <v>156</v>
      </c>
      <c r="AU230" s="20" t="s">
        <v>80</v>
      </c>
    </row>
    <row r="231" s="13" customFormat="1">
      <c r="A231" s="13"/>
      <c r="B231" s="179"/>
      <c r="C231" s="13"/>
      <c r="D231" s="180" t="s">
        <v>158</v>
      </c>
      <c r="E231" s="181" t="s">
        <v>3</v>
      </c>
      <c r="F231" s="182" t="s">
        <v>328</v>
      </c>
      <c r="G231" s="13"/>
      <c r="H231" s="183">
        <v>1</v>
      </c>
      <c r="I231" s="184"/>
      <c r="J231" s="13"/>
      <c r="K231" s="13"/>
      <c r="L231" s="179"/>
      <c r="M231" s="185"/>
      <c r="N231" s="186"/>
      <c r="O231" s="186"/>
      <c r="P231" s="186"/>
      <c r="Q231" s="186"/>
      <c r="R231" s="186"/>
      <c r="S231" s="186"/>
      <c r="T231" s="187"/>
      <c r="U231" s="13"/>
      <c r="V231" s="13"/>
      <c r="W231" s="13"/>
      <c r="X231" s="13"/>
      <c r="Y231" s="13"/>
      <c r="Z231" s="13"/>
      <c r="AA231" s="13"/>
      <c r="AB231" s="13"/>
      <c r="AC231" s="13"/>
      <c r="AD231" s="13"/>
      <c r="AE231" s="13"/>
      <c r="AT231" s="181" t="s">
        <v>158</v>
      </c>
      <c r="AU231" s="181" t="s">
        <v>80</v>
      </c>
      <c r="AV231" s="13" t="s">
        <v>81</v>
      </c>
      <c r="AW231" s="13" t="s">
        <v>31</v>
      </c>
      <c r="AX231" s="13" t="s">
        <v>74</v>
      </c>
      <c r="AY231" s="181" t="s">
        <v>147</v>
      </c>
    </row>
    <row r="232" s="2" customFormat="1" ht="37.8" customHeight="1">
      <c r="A232" s="39"/>
      <c r="B232" s="160"/>
      <c r="C232" s="161" t="s">
        <v>343</v>
      </c>
      <c r="D232" s="161" t="s">
        <v>150</v>
      </c>
      <c r="E232" s="162" t="s">
        <v>344</v>
      </c>
      <c r="F232" s="163" t="s">
        <v>345</v>
      </c>
      <c r="G232" s="164" t="s">
        <v>78</v>
      </c>
      <c r="H232" s="165">
        <v>39.957999999999998</v>
      </c>
      <c r="I232" s="166"/>
      <c r="J232" s="167">
        <f>ROUND(I232*H232,2)</f>
        <v>0</v>
      </c>
      <c r="K232" s="163" t="s">
        <v>153</v>
      </c>
      <c r="L232" s="40"/>
      <c r="M232" s="168" t="s">
        <v>3</v>
      </c>
      <c r="N232" s="169" t="s">
        <v>40</v>
      </c>
      <c r="O232" s="73"/>
      <c r="P232" s="170">
        <f>O232*H232</f>
        <v>0</v>
      </c>
      <c r="Q232" s="170">
        <v>0.00010000000000000001</v>
      </c>
      <c r="R232" s="170">
        <f>Q232*H232</f>
        <v>0.0039957999999999999</v>
      </c>
      <c r="S232" s="170">
        <v>0</v>
      </c>
      <c r="T232" s="171">
        <f>S232*H232</f>
        <v>0</v>
      </c>
      <c r="U232" s="39"/>
      <c r="V232" s="39"/>
      <c r="W232" s="39"/>
      <c r="X232" s="39"/>
      <c r="Y232" s="39"/>
      <c r="Z232" s="39"/>
      <c r="AA232" s="39"/>
      <c r="AB232" s="39"/>
      <c r="AC232" s="39"/>
      <c r="AD232" s="39"/>
      <c r="AE232" s="39"/>
      <c r="AR232" s="172" t="s">
        <v>171</v>
      </c>
      <c r="AT232" s="172" t="s">
        <v>150</v>
      </c>
      <c r="AU232" s="172" t="s">
        <v>80</v>
      </c>
      <c r="AY232" s="20" t="s">
        <v>147</v>
      </c>
      <c r="BE232" s="173">
        <f>IF(N232="základní",J232,0)</f>
        <v>0</v>
      </c>
      <c r="BF232" s="173">
        <f>IF(N232="snížená",J232,0)</f>
        <v>0</v>
      </c>
      <c r="BG232" s="173">
        <f>IF(N232="zákl. přenesená",J232,0)</f>
        <v>0</v>
      </c>
      <c r="BH232" s="173">
        <f>IF(N232="sníž. přenesená",J232,0)</f>
        <v>0</v>
      </c>
      <c r="BI232" s="173">
        <f>IF(N232="nulová",J232,0)</f>
        <v>0</v>
      </c>
      <c r="BJ232" s="20" t="s">
        <v>74</v>
      </c>
      <c r="BK232" s="173">
        <f>ROUND(I232*H232,2)</f>
        <v>0</v>
      </c>
      <c r="BL232" s="20" t="s">
        <v>171</v>
      </c>
      <c r="BM232" s="172" t="s">
        <v>346</v>
      </c>
    </row>
    <row r="233" s="2" customFormat="1">
      <c r="A233" s="39"/>
      <c r="B233" s="40"/>
      <c r="C233" s="39"/>
      <c r="D233" s="174" t="s">
        <v>156</v>
      </c>
      <c r="E233" s="39"/>
      <c r="F233" s="175" t="s">
        <v>347</v>
      </c>
      <c r="G233" s="39"/>
      <c r="H233" s="39"/>
      <c r="I233" s="176"/>
      <c r="J233" s="39"/>
      <c r="K233" s="39"/>
      <c r="L233" s="40"/>
      <c r="M233" s="177"/>
      <c r="N233" s="178"/>
      <c r="O233" s="73"/>
      <c r="P233" s="73"/>
      <c r="Q233" s="73"/>
      <c r="R233" s="73"/>
      <c r="S233" s="73"/>
      <c r="T233" s="74"/>
      <c r="U233" s="39"/>
      <c r="V233" s="39"/>
      <c r="W233" s="39"/>
      <c r="X233" s="39"/>
      <c r="Y233" s="39"/>
      <c r="Z233" s="39"/>
      <c r="AA233" s="39"/>
      <c r="AB233" s="39"/>
      <c r="AC233" s="39"/>
      <c r="AD233" s="39"/>
      <c r="AE233" s="39"/>
      <c r="AT233" s="20" t="s">
        <v>156</v>
      </c>
      <c r="AU233" s="20" t="s">
        <v>80</v>
      </c>
    </row>
    <row r="234" s="13" customFormat="1">
      <c r="A234" s="13"/>
      <c r="B234" s="179"/>
      <c r="C234" s="13"/>
      <c r="D234" s="180" t="s">
        <v>158</v>
      </c>
      <c r="E234" s="181" t="s">
        <v>3</v>
      </c>
      <c r="F234" s="182" t="s">
        <v>339</v>
      </c>
      <c r="G234" s="13"/>
      <c r="H234" s="183">
        <v>29.597000000000001</v>
      </c>
      <c r="I234" s="184"/>
      <c r="J234" s="13"/>
      <c r="K234" s="13"/>
      <c r="L234" s="179"/>
      <c r="M234" s="185"/>
      <c r="N234" s="186"/>
      <c r="O234" s="186"/>
      <c r="P234" s="186"/>
      <c r="Q234" s="186"/>
      <c r="R234" s="186"/>
      <c r="S234" s="186"/>
      <c r="T234" s="187"/>
      <c r="U234" s="13"/>
      <c r="V234" s="13"/>
      <c r="W234" s="13"/>
      <c r="X234" s="13"/>
      <c r="Y234" s="13"/>
      <c r="Z234" s="13"/>
      <c r="AA234" s="13"/>
      <c r="AB234" s="13"/>
      <c r="AC234" s="13"/>
      <c r="AD234" s="13"/>
      <c r="AE234" s="13"/>
      <c r="AT234" s="181" t="s">
        <v>158</v>
      </c>
      <c r="AU234" s="181" t="s">
        <v>80</v>
      </c>
      <c r="AV234" s="13" t="s">
        <v>81</v>
      </c>
      <c r="AW234" s="13" t="s">
        <v>31</v>
      </c>
      <c r="AX234" s="13" t="s">
        <v>69</v>
      </c>
      <c r="AY234" s="181" t="s">
        <v>147</v>
      </c>
    </row>
    <row r="235" s="13" customFormat="1">
      <c r="A235" s="13"/>
      <c r="B235" s="179"/>
      <c r="C235" s="13"/>
      <c r="D235" s="180" t="s">
        <v>158</v>
      </c>
      <c r="E235" s="181" t="s">
        <v>3</v>
      </c>
      <c r="F235" s="182" t="s">
        <v>340</v>
      </c>
      <c r="G235" s="13"/>
      <c r="H235" s="183">
        <v>5.3609999999999998</v>
      </c>
      <c r="I235" s="184"/>
      <c r="J235" s="13"/>
      <c r="K235" s="13"/>
      <c r="L235" s="179"/>
      <c r="M235" s="185"/>
      <c r="N235" s="186"/>
      <c r="O235" s="186"/>
      <c r="P235" s="186"/>
      <c r="Q235" s="186"/>
      <c r="R235" s="186"/>
      <c r="S235" s="186"/>
      <c r="T235" s="187"/>
      <c r="U235" s="13"/>
      <c r="V235" s="13"/>
      <c r="W235" s="13"/>
      <c r="X235" s="13"/>
      <c r="Y235" s="13"/>
      <c r="Z235" s="13"/>
      <c r="AA235" s="13"/>
      <c r="AB235" s="13"/>
      <c r="AC235" s="13"/>
      <c r="AD235" s="13"/>
      <c r="AE235" s="13"/>
      <c r="AT235" s="181" t="s">
        <v>158</v>
      </c>
      <c r="AU235" s="181" t="s">
        <v>80</v>
      </c>
      <c r="AV235" s="13" t="s">
        <v>81</v>
      </c>
      <c r="AW235" s="13" t="s">
        <v>31</v>
      </c>
      <c r="AX235" s="13" t="s">
        <v>69</v>
      </c>
      <c r="AY235" s="181" t="s">
        <v>147</v>
      </c>
    </row>
    <row r="236" s="13" customFormat="1">
      <c r="A236" s="13"/>
      <c r="B236" s="179"/>
      <c r="C236" s="13"/>
      <c r="D236" s="180" t="s">
        <v>158</v>
      </c>
      <c r="E236" s="181" t="s">
        <v>3</v>
      </c>
      <c r="F236" s="182" t="s">
        <v>348</v>
      </c>
      <c r="G236" s="13"/>
      <c r="H236" s="183">
        <v>5</v>
      </c>
      <c r="I236" s="184"/>
      <c r="J236" s="13"/>
      <c r="K236" s="13"/>
      <c r="L236" s="179"/>
      <c r="M236" s="185"/>
      <c r="N236" s="186"/>
      <c r="O236" s="186"/>
      <c r="P236" s="186"/>
      <c r="Q236" s="186"/>
      <c r="R236" s="186"/>
      <c r="S236" s="186"/>
      <c r="T236" s="187"/>
      <c r="U236" s="13"/>
      <c r="V236" s="13"/>
      <c r="W236" s="13"/>
      <c r="X236" s="13"/>
      <c r="Y236" s="13"/>
      <c r="Z236" s="13"/>
      <c r="AA236" s="13"/>
      <c r="AB236" s="13"/>
      <c r="AC236" s="13"/>
      <c r="AD236" s="13"/>
      <c r="AE236" s="13"/>
      <c r="AT236" s="181" t="s">
        <v>158</v>
      </c>
      <c r="AU236" s="181" t="s">
        <v>80</v>
      </c>
      <c r="AV236" s="13" t="s">
        <v>81</v>
      </c>
      <c r="AW236" s="13" t="s">
        <v>31</v>
      </c>
      <c r="AX236" s="13" t="s">
        <v>69</v>
      </c>
      <c r="AY236" s="181" t="s">
        <v>147</v>
      </c>
    </row>
    <row r="237" s="14" customFormat="1">
      <c r="A237" s="14"/>
      <c r="B237" s="188"/>
      <c r="C237" s="14"/>
      <c r="D237" s="180" t="s">
        <v>158</v>
      </c>
      <c r="E237" s="189" t="s">
        <v>3</v>
      </c>
      <c r="F237" s="190" t="s">
        <v>170</v>
      </c>
      <c r="G237" s="14"/>
      <c r="H237" s="191">
        <v>39.957999999999998</v>
      </c>
      <c r="I237" s="192"/>
      <c r="J237" s="14"/>
      <c r="K237" s="14"/>
      <c r="L237" s="188"/>
      <c r="M237" s="193"/>
      <c r="N237" s="194"/>
      <c r="O237" s="194"/>
      <c r="P237" s="194"/>
      <c r="Q237" s="194"/>
      <c r="R237" s="194"/>
      <c r="S237" s="194"/>
      <c r="T237" s="195"/>
      <c r="U237" s="14"/>
      <c r="V237" s="14"/>
      <c r="W237" s="14"/>
      <c r="X237" s="14"/>
      <c r="Y237" s="14"/>
      <c r="Z237" s="14"/>
      <c r="AA237" s="14"/>
      <c r="AB237" s="14"/>
      <c r="AC237" s="14"/>
      <c r="AD237" s="14"/>
      <c r="AE237" s="14"/>
      <c r="AT237" s="189" t="s">
        <v>158</v>
      </c>
      <c r="AU237" s="189" t="s">
        <v>80</v>
      </c>
      <c r="AV237" s="14" t="s">
        <v>171</v>
      </c>
      <c r="AW237" s="14" t="s">
        <v>31</v>
      </c>
      <c r="AX237" s="14" t="s">
        <v>74</v>
      </c>
      <c r="AY237" s="189" t="s">
        <v>147</v>
      </c>
    </row>
    <row r="238" s="2" customFormat="1" ht="44.25" customHeight="1">
      <c r="A238" s="39"/>
      <c r="B238" s="160"/>
      <c r="C238" s="161" t="s">
        <v>349</v>
      </c>
      <c r="D238" s="161" t="s">
        <v>150</v>
      </c>
      <c r="E238" s="162" t="s">
        <v>350</v>
      </c>
      <c r="F238" s="163" t="s">
        <v>351</v>
      </c>
      <c r="G238" s="164" t="s">
        <v>78</v>
      </c>
      <c r="H238" s="165">
        <v>39.957999999999998</v>
      </c>
      <c r="I238" s="166"/>
      <c r="J238" s="167">
        <f>ROUND(I238*H238,2)</f>
        <v>0</v>
      </c>
      <c r="K238" s="163" t="s">
        <v>153</v>
      </c>
      <c r="L238" s="40"/>
      <c r="M238" s="168" t="s">
        <v>3</v>
      </c>
      <c r="N238" s="169" t="s">
        <v>40</v>
      </c>
      <c r="O238" s="73"/>
      <c r="P238" s="170">
        <f>O238*H238</f>
        <v>0</v>
      </c>
      <c r="Q238" s="170">
        <v>0.00036288</v>
      </c>
      <c r="R238" s="170">
        <f>Q238*H238</f>
        <v>0.01449995904</v>
      </c>
      <c r="S238" s="170">
        <v>0</v>
      </c>
      <c r="T238" s="171">
        <f>S238*H238</f>
        <v>0</v>
      </c>
      <c r="U238" s="39"/>
      <c r="V238" s="39"/>
      <c r="W238" s="39"/>
      <c r="X238" s="39"/>
      <c r="Y238" s="39"/>
      <c r="Z238" s="39"/>
      <c r="AA238" s="39"/>
      <c r="AB238" s="39"/>
      <c r="AC238" s="39"/>
      <c r="AD238" s="39"/>
      <c r="AE238" s="39"/>
      <c r="AR238" s="172" t="s">
        <v>171</v>
      </c>
      <c r="AT238" s="172" t="s">
        <v>150</v>
      </c>
      <c r="AU238" s="172" t="s">
        <v>80</v>
      </c>
      <c r="AY238" s="20" t="s">
        <v>147</v>
      </c>
      <c r="BE238" s="173">
        <f>IF(N238="základní",J238,0)</f>
        <v>0</v>
      </c>
      <c r="BF238" s="173">
        <f>IF(N238="snížená",J238,0)</f>
        <v>0</v>
      </c>
      <c r="BG238" s="173">
        <f>IF(N238="zákl. přenesená",J238,0)</f>
        <v>0</v>
      </c>
      <c r="BH238" s="173">
        <f>IF(N238="sníž. přenesená",J238,0)</f>
        <v>0</v>
      </c>
      <c r="BI238" s="173">
        <f>IF(N238="nulová",J238,0)</f>
        <v>0</v>
      </c>
      <c r="BJ238" s="20" t="s">
        <v>74</v>
      </c>
      <c r="BK238" s="173">
        <f>ROUND(I238*H238,2)</f>
        <v>0</v>
      </c>
      <c r="BL238" s="20" t="s">
        <v>171</v>
      </c>
      <c r="BM238" s="172" t="s">
        <v>352</v>
      </c>
    </row>
    <row r="239" s="2" customFormat="1">
      <c r="A239" s="39"/>
      <c r="B239" s="40"/>
      <c r="C239" s="39"/>
      <c r="D239" s="174" t="s">
        <v>156</v>
      </c>
      <c r="E239" s="39"/>
      <c r="F239" s="175" t="s">
        <v>353</v>
      </c>
      <c r="G239" s="39"/>
      <c r="H239" s="39"/>
      <c r="I239" s="176"/>
      <c r="J239" s="39"/>
      <c r="K239" s="39"/>
      <c r="L239" s="40"/>
      <c r="M239" s="177"/>
      <c r="N239" s="178"/>
      <c r="O239" s="73"/>
      <c r="P239" s="73"/>
      <c r="Q239" s="73"/>
      <c r="R239" s="73"/>
      <c r="S239" s="73"/>
      <c r="T239" s="74"/>
      <c r="U239" s="39"/>
      <c r="V239" s="39"/>
      <c r="W239" s="39"/>
      <c r="X239" s="39"/>
      <c r="Y239" s="39"/>
      <c r="Z239" s="39"/>
      <c r="AA239" s="39"/>
      <c r="AB239" s="39"/>
      <c r="AC239" s="39"/>
      <c r="AD239" s="39"/>
      <c r="AE239" s="39"/>
      <c r="AT239" s="20" t="s">
        <v>156</v>
      </c>
      <c r="AU239" s="20" t="s">
        <v>80</v>
      </c>
    </row>
    <row r="240" s="12" customFormat="1" ht="22.8" customHeight="1">
      <c r="A240" s="12"/>
      <c r="B240" s="147"/>
      <c r="C240" s="12"/>
      <c r="D240" s="148" t="s">
        <v>68</v>
      </c>
      <c r="E240" s="158" t="s">
        <v>232</v>
      </c>
      <c r="F240" s="158" t="s">
        <v>354</v>
      </c>
      <c r="G240" s="12"/>
      <c r="H240" s="12"/>
      <c r="I240" s="150"/>
      <c r="J240" s="159">
        <f>BK240</f>
        <v>0</v>
      </c>
      <c r="K240" s="12"/>
      <c r="L240" s="147"/>
      <c r="M240" s="152"/>
      <c r="N240" s="153"/>
      <c r="O240" s="153"/>
      <c r="P240" s="154">
        <f>SUM(P241:P247)</f>
        <v>0</v>
      </c>
      <c r="Q240" s="153"/>
      <c r="R240" s="154">
        <f>SUM(R241:R247)</f>
        <v>0.010849999999999999</v>
      </c>
      <c r="S240" s="153"/>
      <c r="T240" s="155">
        <f>SUM(T241:T247)</f>
        <v>0</v>
      </c>
      <c r="U240" s="12"/>
      <c r="V240" s="12"/>
      <c r="W240" s="12"/>
      <c r="X240" s="12"/>
      <c r="Y240" s="12"/>
      <c r="Z240" s="12"/>
      <c r="AA240" s="12"/>
      <c r="AB240" s="12"/>
      <c r="AC240" s="12"/>
      <c r="AD240" s="12"/>
      <c r="AE240" s="12"/>
      <c r="AR240" s="148" t="s">
        <v>74</v>
      </c>
      <c r="AT240" s="156" t="s">
        <v>68</v>
      </c>
      <c r="AU240" s="156" t="s">
        <v>74</v>
      </c>
      <c r="AY240" s="148" t="s">
        <v>147</v>
      </c>
      <c r="BK240" s="157">
        <f>SUM(BK241:BK247)</f>
        <v>0</v>
      </c>
    </row>
    <row r="241" s="2" customFormat="1" ht="37.8" customHeight="1">
      <c r="A241" s="39"/>
      <c r="B241" s="160"/>
      <c r="C241" s="161" t="s">
        <v>355</v>
      </c>
      <c r="D241" s="161" t="s">
        <v>150</v>
      </c>
      <c r="E241" s="162" t="s">
        <v>356</v>
      </c>
      <c r="F241" s="163" t="s">
        <v>357</v>
      </c>
      <c r="G241" s="164" t="s">
        <v>78</v>
      </c>
      <c r="H241" s="165">
        <v>310</v>
      </c>
      <c r="I241" s="166"/>
      <c r="J241" s="167">
        <f>ROUND(I241*H241,2)</f>
        <v>0</v>
      </c>
      <c r="K241" s="163" t="s">
        <v>153</v>
      </c>
      <c r="L241" s="40"/>
      <c r="M241" s="168" t="s">
        <v>3</v>
      </c>
      <c r="N241" s="169" t="s">
        <v>40</v>
      </c>
      <c r="O241" s="73"/>
      <c r="P241" s="170">
        <f>O241*H241</f>
        <v>0</v>
      </c>
      <c r="Q241" s="170">
        <v>3.4999999999999997E-05</v>
      </c>
      <c r="R241" s="170">
        <f>Q241*H241</f>
        <v>0.010849999999999999</v>
      </c>
      <c r="S241" s="170">
        <v>0</v>
      </c>
      <c r="T241" s="171">
        <f>S241*H241</f>
        <v>0</v>
      </c>
      <c r="U241" s="39"/>
      <c r="V241" s="39"/>
      <c r="W241" s="39"/>
      <c r="X241" s="39"/>
      <c r="Y241" s="39"/>
      <c r="Z241" s="39"/>
      <c r="AA241" s="39"/>
      <c r="AB241" s="39"/>
      <c r="AC241" s="39"/>
      <c r="AD241" s="39"/>
      <c r="AE241" s="39"/>
      <c r="AR241" s="172" t="s">
        <v>154</v>
      </c>
      <c r="AT241" s="172" t="s">
        <v>150</v>
      </c>
      <c r="AU241" s="172" t="s">
        <v>81</v>
      </c>
      <c r="AY241" s="20" t="s">
        <v>147</v>
      </c>
      <c r="BE241" s="173">
        <f>IF(N241="základní",J241,0)</f>
        <v>0</v>
      </c>
      <c r="BF241" s="173">
        <f>IF(N241="snížená",J241,0)</f>
        <v>0</v>
      </c>
      <c r="BG241" s="173">
        <f>IF(N241="zákl. přenesená",J241,0)</f>
        <v>0</v>
      </c>
      <c r="BH241" s="173">
        <f>IF(N241="sníž. přenesená",J241,0)</f>
        <v>0</v>
      </c>
      <c r="BI241" s="173">
        <f>IF(N241="nulová",J241,0)</f>
        <v>0</v>
      </c>
      <c r="BJ241" s="20" t="s">
        <v>74</v>
      </c>
      <c r="BK241" s="173">
        <f>ROUND(I241*H241,2)</f>
        <v>0</v>
      </c>
      <c r="BL241" s="20" t="s">
        <v>154</v>
      </c>
      <c r="BM241" s="172" t="s">
        <v>358</v>
      </c>
    </row>
    <row r="242" s="2" customFormat="1">
      <c r="A242" s="39"/>
      <c r="B242" s="40"/>
      <c r="C242" s="39"/>
      <c r="D242" s="174" t="s">
        <v>156</v>
      </c>
      <c r="E242" s="39"/>
      <c r="F242" s="175" t="s">
        <v>359</v>
      </c>
      <c r="G242" s="39"/>
      <c r="H242" s="39"/>
      <c r="I242" s="176"/>
      <c r="J242" s="39"/>
      <c r="K242" s="39"/>
      <c r="L242" s="40"/>
      <c r="M242" s="177"/>
      <c r="N242" s="178"/>
      <c r="O242" s="73"/>
      <c r="P242" s="73"/>
      <c r="Q242" s="73"/>
      <c r="R242" s="73"/>
      <c r="S242" s="73"/>
      <c r="T242" s="74"/>
      <c r="U242" s="39"/>
      <c r="V242" s="39"/>
      <c r="W242" s="39"/>
      <c r="X242" s="39"/>
      <c r="Y242" s="39"/>
      <c r="Z242" s="39"/>
      <c r="AA242" s="39"/>
      <c r="AB242" s="39"/>
      <c r="AC242" s="39"/>
      <c r="AD242" s="39"/>
      <c r="AE242" s="39"/>
      <c r="AT242" s="20" t="s">
        <v>156</v>
      </c>
      <c r="AU242" s="20" t="s">
        <v>81</v>
      </c>
    </row>
    <row r="243" s="15" customFormat="1">
      <c r="A243" s="15"/>
      <c r="B243" s="196"/>
      <c r="C243" s="15"/>
      <c r="D243" s="180" t="s">
        <v>158</v>
      </c>
      <c r="E243" s="197" t="s">
        <v>3</v>
      </c>
      <c r="F243" s="198" t="s">
        <v>360</v>
      </c>
      <c r="G243" s="15"/>
      <c r="H243" s="197" t="s">
        <v>3</v>
      </c>
      <c r="I243" s="199"/>
      <c r="J243" s="15"/>
      <c r="K243" s="15"/>
      <c r="L243" s="196"/>
      <c r="M243" s="200"/>
      <c r="N243" s="201"/>
      <c r="O243" s="201"/>
      <c r="P243" s="201"/>
      <c r="Q243" s="201"/>
      <c r="R243" s="201"/>
      <c r="S243" s="201"/>
      <c r="T243" s="202"/>
      <c r="U243" s="15"/>
      <c r="V243" s="15"/>
      <c r="W243" s="15"/>
      <c r="X243" s="15"/>
      <c r="Y243" s="15"/>
      <c r="Z243" s="15"/>
      <c r="AA243" s="15"/>
      <c r="AB243" s="15"/>
      <c r="AC243" s="15"/>
      <c r="AD243" s="15"/>
      <c r="AE243" s="15"/>
      <c r="AT243" s="197" t="s">
        <v>158</v>
      </c>
      <c r="AU243" s="197" t="s">
        <v>81</v>
      </c>
      <c r="AV243" s="15" t="s">
        <v>74</v>
      </c>
      <c r="AW243" s="15" t="s">
        <v>31</v>
      </c>
      <c r="AX243" s="15" t="s">
        <v>69</v>
      </c>
      <c r="AY243" s="197" t="s">
        <v>147</v>
      </c>
    </row>
    <row r="244" s="13" customFormat="1">
      <c r="A244" s="13"/>
      <c r="B244" s="179"/>
      <c r="C244" s="13"/>
      <c r="D244" s="180" t="s">
        <v>158</v>
      </c>
      <c r="E244" s="181" t="s">
        <v>3</v>
      </c>
      <c r="F244" s="182" t="s">
        <v>361</v>
      </c>
      <c r="G244" s="13"/>
      <c r="H244" s="183">
        <v>115</v>
      </c>
      <c r="I244" s="184"/>
      <c r="J244" s="13"/>
      <c r="K244" s="13"/>
      <c r="L244" s="179"/>
      <c r="M244" s="185"/>
      <c r="N244" s="186"/>
      <c r="O244" s="186"/>
      <c r="P244" s="186"/>
      <c r="Q244" s="186"/>
      <c r="R244" s="186"/>
      <c r="S244" s="186"/>
      <c r="T244" s="187"/>
      <c r="U244" s="13"/>
      <c r="V244" s="13"/>
      <c r="W244" s="13"/>
      <c r="X244" s="13"/>
      <c r="Y244" s="13"/>
      <c r="Z244" s="13"/>
      <c r="AA244" s="13"/>
      <c r="AB244" s="13"/>
      <c r="AC244" s="13"/>
      <c r="AD244" s="13"/>
      <c r="AE244" s="13"/>
      <c r="AT244" s="181" t="s">
        <v>158</v>
      </c>
      <c r="AU244" s="181" t="s">
        <v>81</v>
      </c>
      <c r="AV244" s="13" t="s">
        <v>81</v>
      </c>
      <c r="AW244" s="13" t="s">
        <v>31</v>
      </c>
      <c r="AX244" s="13" t="s">
        <v>69</v>
      </c>
      <c r="AY244" s="181" t="s">
        <v>147</v>
      </c>
    </row>
    <row r="245" s="13" customFormat="1">
      <c r="A245" s="13"/>
      <c r="B245" s="179"/>
      <c r="C245" s="13"/>
      <c r="D245" s="180" t="s">
        <v>158</v>
      </c>
      <c r="E245" s="181" t="s">
        <v>3</v>
      </c>
      <c r="F245" s="182" t="s">
        <v>362</v>
      </c>
      <c r="G245" s="13"/>
      <c r="H245" s="183">
        <v>95</v>
      </c>
      <c r="I245" s="184"/>
      <c r="J245" s="13"/>
      <c r="K245" s="13"/>
      <c r="L245" s="179"/>
      <c r="M245" s="185"/>
      <c r="N245" s="186"/>
      <c r="O245" s="186"/>
      <c r="P245" s="186"/>
      <c r="Q245" s="186"/>
      <c r="R245" s="186"/>
      <c r="S245" s="186"/>
      <c r="T245" s="187"/>
      <c r="U245" s="13"/>
      <c r="V245" s="13"/>
      <c r="W245" s="13"/>
      <c r="X245" s="13"/>
      <c r="Y245" s="13"/>
      <c r="Z245" s="13"/>
      <c r="AA245" s="13"/>
      <c r="AB245" s="13"/>
      <c r="AC245" s="13"/>
      <c r="AD245" s="13"/>
      <c r="AE245" s="13"/>
      <c r="AT245" s="181" t="s">
        <v>158</v>
      </c>
      <c r="AU245" s="181" t="s">
        <v>81</v>
      </c>
      <c r="AV245" s="13" t="s">
        <v>81</v>
      </c>
      <c r="AW245" s="13" t="s">
        <v>31</v>
      </c>
      <c r="AX245" s="13" t="s">
        <v>69</v>
      </c>
      <c r="AY245" s="181" t="s">
        <v>147</v>
      </c>
    </row>
    <row r="246" s="13" customFormat="1">
      <c r="A246" s="13"/>
      <c r="B246" s="179"/>
      <c r="C246" s="13"/>
      <c r="D246" s="180" t="s">
        <v>158</v>
      </c>
      <c r="E246" s="181" t="s">
        <v>3</v>
      </c>
      <c r="F246" s="182" t="s">
        <v>363</v>
      </c>
      <c r="G246" s="13"/>
      <c r="H246" s="183">
        <v>100</v>
      </c>
      <c r="I246" s="184"/>
      <c r="J246" s="13"/>
      <c r="K246" s="13"/>
      <c r="L246" s="179"/>
      <c r="M246" s="185"/>
      <c r="N246" s="186"/>
      <c r="O246" s="186"/>
      <c r="P246" s="186"/>
      <c r="Q246" s="186"/>
      <c r="R246" s="186"/>
      <c r="S246" s="186"/>
      <c r="T246" s="187"/>
      <c r="U246" s="13"/>
      <c r="V246" s="13"/>
      <c r="W246" s="13"/>
      <c r="X246" s="13"/>
      <c r="Y246" s="13"/>
      <c r="Z246" s="13"/>
      <c r="AA246" s="13"/>
      <c r="AB246" s="13"/>
      <c r="AC246" s="13"/>
      <c r="AD246" s="13"/>
      <c r="AE246" s="13"/>
      <c r="AT246" s="181" t="s">
        <v>158</v>
      </c>
      <c r="AU246" s="181" t="s">
        <v>81</v>
      </c>
      <c r="AV246" s="13" t="s">
        <v>81</v>
      </c>
      <c r="AW246" s="13" t="s">
        <v>31</v>
      </c>
      <c r="AX246" s="13" t="s">
        <v>69</v>
      </c>
      <c r="AY246" s="181" t="s">
        <v>147</v>
      </c>
    </row>
    <row r="247" s="14" customFormat="1">
      <c r="A247" s="14"/>
      <c r="B247" s="188"/>
      <c r="C247" s="14"/>
      <c r="D247" s="180" t="s">
        <v>158</v>
      </c>
      <c r="E247" s="189" t="s">
        <v>3</v>
      </c>
      <c r="F247" s="190" t="s">
        <v>170</v>
      </c>
      <c r="G247" s="14"/>
      <c r="H247" s="191">
        <v>310</v>
      </c>
      <c r="I247" s="192"/>
      <c r="J247" s="14"/>
      <c r="K247" s="14"/>
      <c r="L247" s="188"/>
      <c r="M247" s="193"/>
      <c r="N247" s="194"/>
      <c r="O247" s="194"/>
      <c r="P247" s="194"/>
      <c r="Q247" s="194"/>
      <c r="R247" s="194"/>
      <c r="S247" s="194"/>
      <c r="T247" s="195"/>
      <c r="U247" s="14"/>
      <c r="V247" s="14"/>
      <c r="W247" s="14"/>
      <c r="X247" s="14"/>
      <c r="Y247" s="14"/>
      <c r="Z247" s="14"/>
      <c r="AA247" s="14"/>
      <c r="AB247" s="14"/>
      <c r="AC247" s="14"/>
      <c r="AD247" s="14"/>
      <c r="AE247" s="14"/>
      <c r="AT247" s="189" t="s">
        <v>158</v>
      </c>
      <c r="AU247" s="189" t="s">
        <v>81</v>
      </c>
      <c r="AV247" s="14" t="s">
        <v>171</v>
      </c>
      <c r="AW247" s="14" t="s">
        <v>31</v>
      </c>
      <c r="AX247" s="14" t="s">
        <v>74</v>
      </c>
      <c r="AY247" s="189" t="s">
        <v>147</v>
      </c>
    </row>
    <row r="248" s="12" customFormat="1" ht="22.8" customHeight="1">
      <c r="A248" s="12"/>
      <c r="B248" s="147"/>
      <c r="C248" s="12"/>
      <c r="D248" s="148" t="s">
        <v>68</v>
      </c>
      <c r="E248" s="158" t="s">
        <v>364</v>
      </c>
      <c r="F248" s="158" t="s">
        <v>365</v>
      </c>
      <c r="G248" s="12"/>
      <c r="H248" s="12"/>
      <c r="I248" s="150"/>
      <c r="J248" s="159">
        <f>BK248</f>
        <v>0</v>
      </c>
      <c r="K248" s="12"/>
      <c r="L248" s="147"/>
      <c r="M248" s="152"/>
      <c r="N248" s="153"/>
      <c r="O248" s="153"/>
      <c r="P248" s="154">
        <f>SUM(P249:P257)</f>
        <v>0</v>
      </c>
      <c r="Q248" s="153"/>
      <c r="R248" s="154">
        <f>SUM(R249:R257)</f>
        <v>0</v>
      </c>
      <c r="S248" s="153"/>
      <c r="T248" s="155">
        <f>SUM(T249:T257)</f>
        <v>0</v>
      </c>
      <c r="U248" s="12"/>
      <c r="V248" s="12"/>
      <c r="W248" s="12"/>
      <c r="X248" s="12"/>
      <c r="Y248" s="12"/>
      <c r="Z248" s="12"/>
      <c r="AA248" s="12"/>
      <c r="AB248" s="12"/>
      <c r="AC248" s="12"/>
      <c r="AD248" s="12"/>
      <c r="AE248" s="12"/>
      <c r="AR248" s="148" t="s">
        <v>74</v>
      </c>
      <c r="AT248" s="156" t="s">
        <v>68</v>
      </c>
      <c r="AU248" s="156" t="s">
        <v>74</v>
      </c>
      <c r="AY248" s="148" t="s">
        <v>147</v>
      </c>
      <c r="BK248" s="157">
        <f>SUM(BK249:BK257)</f>
        <v>0</v>
      </c>
    </row>
    <row r="249" s="2" customFormat="1" ht="44.25" customHeight="1">
      <c r="A249" s="39"/>
      <c r="B249" s="160"/>
      <c r="C249" s="161" t="s">
        <v>366</v>
      </c>
      <c r="D249" s="161" t="s">
        <v>150</v>
      </c>
      <c r="E249" s="162" t="s">
        <v>367</v>
      </c>
      <c r="F249" s="163" t="s">
        <v>368</v>
      </c>
      <c r="G249" s="164" t="s">
        <v>325</v>
      </c>
      <c r="H249" s="165">
        <v>1</v>
      </c>
      <c r="I249" s="166"/>
      <c r="J249" s="167">
        <f>ROUND(I249*H249,2)</f>
        <v>0</v>
      </c>
      <c r="K249" s="163" t="s">
        <v>153</v>
      </c>
      <c r="L249" s="40"/>
      <c r="M249" s="168" t="s">
        <v>3</v>
      </c>
      <c r="N249" s="169" t="s">
        <v>40</v>
      </c>
      <c r="O249" s="73"/>
      <c r="P249" s="170">
        <f>O249*H249</f>
        <v>0</v>
      </c>
      <c r="Q249" s="170">
        <v>0</v>
      </c>
      <c r="R249" s="170">
        <f>Q249*H249</f>
        <v>0</v>
      </c>
      <c r="S249" s="170">
        <v>0</v>
      </c>
      <c r="T249" s="171">
        <f>S249*H249</f>
        <v>0</v>
      </c>
      <c r="U249" s="39"/>
      <c r="V249" s="39"/>
      <c r="W249" s="39"/>
      <c r="X249" s="39"/>
      <c r="Y249" s="39"/>
      <c r="Z249" s="39"/>
      <c r="AA249" s="39"/>
      <c r="AB249" s="39"/>
      <c r="AC249" s="39"/>
      <c r="AD249" s="39"/>
      <c r="AE249" s="39"/>
      <c r="AR249" s="172" t="s">
        <v>171</v>
      </c>
      <c r="AT249" s="172" t="s">
        <v>150</v>
      </c>
      <c r="AU249" s="172" t="s">
        <v>81</v>
      </c>
      <c r="AY249" s="20" t="s">
        <v>147</v>
      </c>
      <c r="BE249" s="173">
        <f>IF(N249="základní",J249,0)</f>
        <v>0</v>
      </c>
      <c r="BF249" s="173">
        <f>IF(N249="snížená",J249,0)</f>
        <v>0</v>
      </c>
      <c r="BG249" s="173">
        <f>IF(N249="zákl. přenesená",J249,0)</f>
        <v>0</v>
      </c>
      <c r="BH249" s="173">
        <f>IF(N249="sníž. přenesená",J249,0)</f>
        <v>0</v>
      </c>
      <c r="BI249" s="173">
        <f>IF(N249="nulová",J249,0)</f>
        <v>0</v>
      </c>
      <c r="BJ249" s="20" t="s">
        <v>74</v>
      </c>
      <c r="BK249" s="173">
        <f>ROUND(I249*H249,2)</f>
        <v>0</v>
      </c>
      <c r="BL249" s="20" t="s">
        <v>171</v>
      </c>
      <c r="BM249" s="172" t="s">
        <v>369</v>
      </c>
    </row>
    <row r="250" s="2" customFormat="1">
      <c r="A250" s="39"/>
      <c r="B250" s="40"/>
      <c r="C250" s="39"/>
      <c r="D250" s="174" t="s">
        <v>156</v>
      </c>
      <c r="E250" s="39"/>
      <c r="F250" s="175" t="s">
        <v>370</v>
      </c>
      <c r="G250" s="39"/>
      <c r="H250" s="39"/>
      <c r="I250" s="176"/>
      <c r="J250" s="39"/>
      <c r="K250" s="39"/>
      <c r="L250" s="40"/>
      <c r="M250" s="177"/>
      <c r="N250" s="178"/>
      <c r="O250" s="73"/>
      <c r="P250" s="73"/>
      <c r="Q250" s="73"/>
      <c r="R250" s="73"/>
      <c r="S250" s="73"/>
      <c r="T250" s="74"/>
      <c r="U250" s="39"/>
      <c r="V250" s="39"/>
      <c r="W250" s="39"/>
      <c r="X250" s="39"/>
      <c r="Y250" s="39"/>
      <c r="Z250" s="39"/>
      <c r="AA250" s="39"/>
      <c r="AB250" s="39"/>
      <c r="AC250" s="39"/>
      <c r="AD250" s="39"/>
      <c r="AE250" s="39"/>
      <c r="AT250" s="20" t="s">
        <v>156</v>
      </c>
      <c r="AU250" s="20" t="s">
        <v>81</v>
      </c>
    </row>
    <row r="251" s="15" customFormat="1">
      <c r="A251" s="15"/>
      <c r="B251" s="196"/>
      <c r="C251" s="15"/>
      <c r="D251" s="180" t="s">
        <v>158</v>
      </c>
      <c r="E251" s="197" t="s">
        <v>3</v>
      </c>
      <c r="F251" s="198" t="s">
        <v>371</v>
      </c>
      <c r="G251" s="15"/>
      <c r="H251" s="197" t="s">
        <v>3</v>
      </c>
      <c r="I251" s="199"/>
      <c r="J251" s="15"/>
      <c r="K251" s="15"/>
      <c r="L251" s="196"/>
      <c r="M251" s="200"/>
      <c r="N251" s="201"/>
      <c r="O251" s="201"/>
      <c r="P251" s="201"/>
      <c r="Q251" s="201"/>
      <c r="R251" s="201"/>
      <c r="S251" s="201"/>
      <c r="T251" s="202"/>
      <c r="U251" s="15"/>
      <c r="V251" s="15"/>
      <c r="W251" s="15"/>
      <c r="X251" s="15"/>
      <c r="Y251" s="15"/>
      <c r="Z251" s="15"/>
      <c r="AA251" s="15"/>
      <c r="AB251" s="15"/>
      <c r="AC251" s="15"/>
      <c r="AD251" s="15"/>
      <c r="AE251" s="15"/>
      <c r="AT251" s="197" t="s">
        <v>158</v>
      </c>
      <c r="AU251" s="197" t="s">
        <v>81</v>
      </c>
      <c r="AV251" s="15" t="s">
        <v>74</v>
      </c>
      <c r="AW251" s="15" t="s">
        <v>31</v>
      </c>
      <c r="AX251" s="15" t="s">
        <v>69</v>
      </c>
      <c r="AY251" s="197" t="s">
        <v>147</v>
      </c>
    </row>
    <row r="252" s="13" customFormat="1">
      <c r="A252" s="13"/>
      <c r="B252" s="179"/>
      <c r="C252" s="13"/>
      <c r="D252" s="180" t="s">
        <v>158</v>
      </c>
      <c r="E252" s="181" t="s">
        <v>3</v>
      </c>
      <c r="F252" s="182" t="s">
        <v>74</v>
      </c>
      <c r="G252" s="13"/>
      <c r="H252" s="183">
        <v>1</v>
      </c>
      <c r="I252" s="184"/>
      <c r="J252" s="13"/>
      <c r="K252" s="13"/>
      <c r="L252" s="179"/>
      <c r="M252" s="185"/>
      <c r="N252" s="186"/>
      <c r="O252" s="186"/>
      <c r="P252" s="186"/>
      <c r="Q252" s="186"/>
      <c r="R252" s="186"/>
      <c r="S252" s="186"/>
      <c r="T252" s="187"/>
      <c r="U252" s="13"/>
      <c r="V252" s="13"/>
      <c r="W252" s="13"/>
      <c r="X252" s="13"/>
      <c r="Y252" s="13"/>
      <c r="Z252" s="13"/>
      <c r="AA252" s="13"/>
      <c r="AB252" s="13"/>
      <c r="AC252" s="13"/>
      <c r="AD252" s="13"/>
      <c r="AE252" s="13"/>
      <c r="AT252" s="181" t="s">
        <v>158</v>
      </c>
      <c r="AU252" s="181" t="s">
        <v>81</v>
      </c>
      <c r="AV252" s="13" t="s">
        <v>81</v>
      </c>
      <c r="AW252" s="13" t="s">
        <v>31</v>
      </c>
      <c r="AX252" s="13" t="s">
        <v>74</v>
      </c>
      <c r="AY252" s="181" t="s">
        <v>147</v>
      </c>
    </row>
    <row r="253" s="2" customFormat="1" ht="55.5" customHeight="1">
      <c r="A253" s="39"/>
      <c r="B253" s="160"/>
      <c r="C253" s="161" t="s">
        <v>372</v>
      </c>
      <c r="D253" s="161" t="s">
        <v>150</v>
      </c>
      <c r="E253" s="162" t="s">
        <v>373</v>
      </c>
      <c r="F253" s="163" t="s">
        <v>374</v>
      </c>
      <c r="G253" s="164" t="s">
        <v>325</v>
      </c>
      <c r="H253" s="165">
        <v>30</v>
      </c>
      <c r="I253" s="166"/>
      <c r="J253" s="167">
        <f>ROUND(I253*H253,2)</f>
        <v>0</v>
      </c>
      <c r="K253" s="163" t="s">
        <v>153</v>
      </c>
      <c r="L253" s="40"/>
      <c r="M253" s="168" t="s">
        <v>3</v>
      </c>
      <c r="N253" s="169" t="s">
        <v>40</v>
      </c>
      <c r="O253" s="73"/>
      <c r="P253" s="170">
        <f>O253*H253</f>
        <v>0</v>
      </c>
      <c r="Q253" s="170">
        <v>0</v>
      </c>
      <c r="R253" s="170">
        <f>Q253*H253</f>
        <v>0</v>
      </c>
      <c r="S253" s="170">
        <v>0</v>
      </c>
      <c r="T253" s="171">
        <f>S253*H253</f>
        <v>0</v>
      </c>
      <c r="U253" s="39"/>
      <c r="V253" s="39"/>
      <c r="W253" s="39"/>
      <c r="X253" s="39"/>
      <c r="Y253" s="39"/>
      <c r="Z253" s="39"/>
      <c r="AA253" s="39"/>
      <c r="AB253" s="39"/>
      <c r="AC253" s="39"/>
      <c r="AD253" s="39"/>
      <c r="AE253" s="39"/>
      <c r="AR253" s="172" t="s">
        <v>171</v>
      </c>
      <c r="AT253" s="172" t="s">
        <v>150</v>
      </c>
      <c r="AU253" s="172" t="s">
        <v>81</v>
      </c>
      <c r="AY253" s="20" t="s">
        <v>147</v>
      </c>
      <c r="BE253" s="173">
        <f>IF(N253="základní",J253,0)</f>
        <v>0</v>
      </c>
      <c r="BF253" s="173">
        <f>IF(N253="snížená",J253,0)</f>
        <v>0</v>
      </c>
      <c r="BG253" s="173">
        <f>IF(N253="zákl. přenesená",J253,0)</f>
        <v>0</v>
      </c>
      <c r="BH253" s="173">
        <f>IF(N253="sníž. přenesená",J253,0)</f>
        <v>0</v>
      </c>
      <c r="BI253" s="173">
        <f>IF(N253="nulová",J253,0)</f>
        <v>0</v>
      </c>
      <c r="BJ253" s="20" t="s">
        <v>74</v>
      </c>
      <c r="BK253" s="173">
        <f>ROUND(I253*H253,2)</f>
        <v>0</v>
      </c>
      <c r="BL253" s="20" t="s">
        <v>171</v>
      </c>
      <c r="BM253" s="172" t="s">
        <v>375</v>
      </c>
    </row>
    <row r="254" s="2" customFormat="1">
      <c r="A254" s="39"/>
      <c r="B254" s="40"/>
      <c r="C254" s="39"/>
      <c r="D254" s="174" t="s">
        <v>156</v>
      </c>
      <c r="E254" s="39"/>
      <c r="F254" s="175" t="s">
        <v>376</v>
      </c>
      <c r="G254" s="39"/>
      <c r="H254" s="39"/>
      <c r="I254" s="176"/>
      <c r="J254" s="39"/>
      <c r="K254" s="39"/>
      <c r="L254" s="40"/>
      <c r="M254" s="177"/>
      <c r="N254" s="178"/>
      <c r="O254" s="73"/>
      <c r="P254" s="73"/>
      <c r="Q254" s="73"/>
      <c r="R254" s="73"/>
      <c r="S254" s="73"/>
      <c r="T254" s="74"/>
      <c r="U254" s="39"/>
      <c r="V254" s="39"/>
      <c r="W254" s="39"/>
      <c r="X254" s="39"/>
      <c r="Y254" s="39"/>
      <c r="Z254" s="39"/>
      <c r="AA254" s="39"/>
      <c r="AB254" s="39"/>
      <c r="AC254" s="39"/>
      <c r="AD254" s="39"/>
      <c r="AE254" s="39"/>
      <c r="AT254" s="20" t="s">
        <v>156</v>
      </c>
      <c r="AU254" s="20" t="s">
        <v>81</v>
      </c>
    </row>
    <row r="255" s="13" customFormat="1">
      <c r="A255" s="13"/>
      <c r="B255" s="179"/>
      <c r="C255" s="13"/>
      <c r="D255" s="180" t="s">
        <v>158</v>
      </c>
      <c r="E255" s="13"/>
      <c r="F255" s="182" t="s">
        <v>377</v>
      </c>
      <c r="G255" s="13"/>
      <c r="H255" s="183">
        <v>30</v>
      </c>
      <c r="I255" s="184"/>
      <c r="J255" s="13"/>
      <c r="K255" s="13"/>
      <c r="L255" s="179"/>
      <c r="M255" s="185"/>
      <c r="N255" s="186"/>
      <c r="O255" s="186"/>
      <c r="P255" s="186"/>
      <c r="Q255" s="186"/>
      <c r="R255" s="186"/>
      <c r="S255" s="186"/>
      <c r="T255" s="187"/>
      <c r="U255" s="13"/>
      <c r="V255" s="13"/>
      <c r="W255" s="13"/>
      <c r="X255" s="13"/>
      <c r="Y255" s="13"/>
      <c r="Z255" s="13"/>
      <c r="AA255" s="13"/>
      <c r="AB255" s="13"/>
      <c r="AC255" s="13"/>
      <c r="AD255" s="13"/>
      <c r="AE255" s="13"/>
      <c r="AT255" s="181" t="s">
        <v>158</v>
      </c>
      <c r="AU255" s="181" t="s">
        <v>81</v>
      </c>
      <c r="AV255" s="13" t="s">
        <v>81</v>
      </c>
      <c r="AW255" s="13" t="s">
        <v>4</v>
      </c>
      <c r="AX255" s="13" t="s">
        <v>74</v>
      </c>
      <c r="AY255" s="181" t="s">
        <v>147</v>
      </c>
    </row>
    <row r="256" s="2" customFormat="1" ht="44.25" customHeight="1">
      <c r="A256" s="39"/>
      <c r="B256" s="160"/>
      <c r="C256" s="161" t="s">
        <v>378</v>
      </c>
      <c r="D256" s="161" t="s">
        <v>150</v>
      </c>
      <c r="E256" s="162" t="s">
        <v>379</v>
      </c>
      <c r="F256" s="163" t="s">
        <v>380</v>
      </c>
      <c r="G256" s="164" t="s">
        <v>325</v>
      </c>
      <c r="H256" s="165">
        <v>1</v>
      </c>
      <c r="I256" s="166"/>
      <c r="J256" s="167">
        <f>ROUND(I256*H256,2)</f>
        <v>0</v>
      </c>
      <c r="K256" s="163" t="s">
        <v>153</v>
      </c>
      <c r="L256" s="40"/>
      <c r="M256" s="168" t="s">
        <v>3</v>
      </c>
      <c r="N256" s="169" t="s">
        <v>40</v>
      </c>
      <c r="O256" s="73"/>
      <c r="P256" s="170">
        <f>O256*H256</f>
        <v>0</v>
      </c>
      <c r="Q256" s="170">
        <v>0</v>
      </c>
      <c r="R256" s="170">
        <f>Q256*H256</f>
        <v>0</v>
      </c>
      <c r="S256" s="170">
        <v>0</v>
      </c>
      <c r="T256" s="171">
        <f>S256*H256</f>
        <v>0</v>
      </c>
      <c r="U256" s="39"/>
      <c r="V256" s="39"/>
      <c r="W256" s="39"/>
      <c r="X256" s="39"/>
      <c r="Y256" s="39"/>
      <c r="Z256" s="39"/>
      <c r="AA256" s="39"/>
      <c r="AB256" s="39"/>
      <c r="AC256" s="39"/>
      <c r="AD256" s="39"/>
      <c r="AE256" s="39"/>
      <c r="AR256" s="172" t="s">
        <v>171</v>
      </c>
      <c r="AT256" s="172" t="s">
        <v>150</v>
      </c>
      <c r="AU256" s="172" t="s">
        <v>81</v>
      </c>
      <c r="AY256" s="20" t="s">
        <v>147</v>
      </c>
      <c r="BE256" s="173">
        <f>IF(N256="základní",J256,0)</f>
        <v>0</v>
      </c>
      <c r="BF256" s="173">
        <f>IF(N256="snížená",J256,0)</f>
        <v>0</v>
      </c>
      <c r="BG256" s="173">
        <f>IF(N256="zákl. přenesená",J256,0)</f>
        <v>0</v>
      </c>
      <c r="BH256" s="173">
        <f>IF(N256="sníž. přenesená",J256,0)</f>
        <v>0</v>
      </c>
      <c r="BI256" s="173">
        <f>IF(N256="nulová",J256,0)</f>
        <v>0</v>
      </c>
      <c r="BJ256" s="20" t="s">
        <v>74</v>
      </c>
      <c r="BK256" s="173">
        <f>ROUND(I256*H256,2)</f>
        <v>0</v>
      </c>
      <c r="BL256" s="20" t="s">
        <v>171</v>
      </c>
      <c r="BM256" s="172" t="s">
        <v>381</v>
      </c>
    </row>
    <row r="257" s="2" customFormat="1">
      <c r="A257" s="39"/>
      <c r="B257" s="40"/>
      <c r="C257" s="39"/>
      <c r="D257" s="174" t="s">
        <v>156</v>
      </c>
      <c r="E257" s="39"/>
      <c r="F257" s="175" t="s">
        <v>382</v>
      </c>
      <c r="G257" s="39"/>
      <c r="H257" s="39"/>
      <c r="I257" s="176"/>
      <c r="J257" s="39"/>
      <c r="K257" s="39"/>
      <c r="L257" s="40"/>
      <c r="M257" s="177"/>
      <c r="N257" s="178"/>
      <c r="O257" s="73"/>
      <c r="P257" s="73"/>
      <c r="Q257" s="73"/>
      <c r="R257" s="73"/>
      <c r="S257" s="73"/>
      <c r="T257" s="74"/>
      <c r="U257" s="39"/>
      <c r="V257" s="39"/>
      <c r="W257" s="39"/>
      <c r="X257" s="39"/>
      <c r="Y257" s="39"/>
      <c r="Z257" s="39"/>
      <c r="AA257" s="39"/>
      <c r="AB257" s="39"/>
      <c r="AC257" s="39"/>
      <c r="AD257" s="39"/>
      <c r="AE257" s="39"/>
      <c r="AT257" s="20" t="s">
        <v>156</v>
      </c>
      <c r="AU257" s="20" t="s">
        <v>81</v>
      </c>
    </row>
    <row r="258" s="12" customFormat="1" ht="22.8" customHeight="1">
      <c r="A258" s="12"/>
      <c r="B258" s="147"/>
      <c r="C258" s="12"/>
      <c r="D258" s="148" t="s">
        <v>68</v>
      </c>
      <c r="E258" s="158" t="s">
        <v>383</v>
      </c>
      <c r="F258" s="158" t="s">
        <v>384</v>
      </c>
      <c r="G258" s="12"/>
      <c r="H258" s="12"/>
      <c r="I258" s="150"/>
      <c r="J258" s="159">
        <f>BK258</f>
        <v>0</v>
      </c>
      <c r="K258" s="12"/>
      <c r="L258" s="147"/>
      <c r="M258" s="152"/>
      <c r="N258" s="153"/>
      <c r="O258" s="153"/>
      <c r="P258" s="154">
        <f>SUM(P259:P260)</f>
        <v>0</v>
      </c>
      <c r="Q258" s="153"/>
      <c r="R258" s="154">
        <f>SUM(R259:R260)</f>
        <v>0</v>
      </c>
      <c r="S258" s="153"/>
      <c r="T258" s="155">
        <f>SUM(T259:T260)</f>
        <v>0</v>
      </c>
      <c r="U258" s="12"/>
      <c r="V258" s="12"/>
      <c r="W258" s="12"/>
      <c r="X258" s="12"/>
      <c r="Y258" s="12"/>
      <c r="Z258" s="12"/>
      <c r="AA258" s="12"/>
      <c r="AB258" s="12"/>
      <c r="AC258" s="12"/>
      <c r="AD258" s="12"/>
      <c r="AE258" s="12"/>
      <c r="AR258" s="148" t="s">
        <v>74</v>
      </c>
      <c r="AT258" s="156" t="s">
        <v>68</v>
      </c>
      <c r="AU258" s="156" t="s">
        <v>74</v>
      </c>
      <c r="AY258" s="148" t="s">
        <v>147</v>
      </c>
      <c r="BK258" s="157">
        <f>SUM(BK259:BK260)</f>
        <v>0</v>
      </c>
    </row>
    <row r="259" s="2" customFormat="1" ht="55.5" customHeight="1">
      <c r="A259" s="39"/>
      <c r="B259" s="160"/>
      <c r="C259" s="161" t="s">
        <v>385</v>
      </c>
      <c r="D259" s="161" t="s">
        <v>150</v>
      </c>
      <c r="E259" s="162" t="s">
        <v>386</v>
      </c>
      <c r="F259" s="163" t="s">
        <v>387</v>
      </c>
      <c r="G259" s="164" t="s">
        <v>235</v>
      </c>
      <c r="H259" s="165">
        <v>9.8179999999999996</v>
      </c>
      <c r="I259" s="166"/>
      <c r="J259" s="167">
        <f>ROUND(I259*H259,2)</f>
        <v>0</v>
      </c>
      <c r="K259" s="163" t="s">
        <v>153</v>
      </c>
      <c r="L259" s="40"/>
      <c r="M259" s="168" t="s">
        <v>3</v>
      </c>
      <c r="N259" s="169" t="s">
        <v>40</v>
      </c>
      <c r="O259" s="73"/>
      <c r="P259" s="170">
        <f>O259*H259</f>
        <v>0</v>
      </c>
      <c r="Q259" s="170">
        <v>0</v>
      </c>
      <c r="R259" s="170">
        <f>Q259*H259</f>
        <v>0</v>
      </c>
      <c r="S259" s="170">
        <v>0</v>
      </c>
      <c r="T259" s="171">
        <f>S259*H259</f>
        <v>0</v>
      </c>
      <c r="U259" s="39"/>
      <c r="V259" s="39"/>
      <c r="W259" s="39"/>
      <c r="X259" s="39"/>
      <c r="Y259" s="39"/>
      <c r="Z259" s="39"/>
      <c r="AA259" s="39"/>
      <c r="AB259" s="39"/>
      <c r="AC259" s="39"/>
      <c r="AD259" s="39"/>
      <c r="AE259" s="39"/>
      <c r="AR259" s="172" t="s">
        <v>171</v>
      </c>
      <c r="AT259" s="172" t="s">
        <v>150</v>
      </c>
      <c r="AU259" s="172" t="s">
        <v>81</v>
      </c>
      <c r="AY259" s="20" t="s">
        <v>147</v>
      </c>
      <c r="BE259" s="173">
        <f>IF(N259="základní",J259,0)</f>
        <v>0</v>
      </c>
      <c r="BF259" s="173">
        <f>IF(N259="snížená",J259,0)</f>
        <v>0</v>
      </c>
      <c r="BG259" s="173">
        <f>IF(N259="zákl. přenesená",J259,0)</f>
        <v>0</v>
      </c>
      <c r="BH259" s="173">
        <f>IF(N259="sníž. přenesená",J259,0)</f>
        <v>0</v>
      </c>
      <c r="BI259" s="173">
        <f>IF(N259="nulová",J259,0)</f>
        <v>0</v>
      </c>
      <c r="BJ259" s="20" t="s">
        <v>74</v>
      </c>
      <c r="BK259" s="173">
        <f>ROUND(I259*H259,2)</f>
        <v>0</v>
      </c>
      <c r="BL259" s="20" t="s">
        <v>171</v>
      </c>
      <c r="BM259" s="172" t="s">
        <v>388</v>
      </c>
    </row>
    <row r="260" s="2" customFormat="1">
      <c r="A260" s="39"/>
      <c r="B260" s="40"/>
      <c r="C260" s="39"/>
      <c r="D260" s="174" t="s">
        <v>156</v>
      </c>
      <c r="E260" s="39"/>
      <c r="F260" s="175" t="s">
        <v>389</v>
      </c>
      <c r="G260" s="39"/>
      <c r="H260" s="39"/>
      <c r="I260" s="176"/>
      <c r="J260" s="39"/>
      <c r="K260" s="39"/>
      <c r="L260" s="40"/>
      <c r="M260" s="177"/>
      <c r="N260" s="178"/>
      <c r="O260" s="73"/>
      <c r="P260" s="73"/>
      <c r="Q260" s="73"/>
      <c r="R260" s="73"/>
      <c r="S260" s="73"/>
      <c r="T260" s="74"/>
      <c r="U260" s="39"/>
      <c r="V260" s="39"/>
      <c r="W260" s="39"/>
      <c r="X260" s="39"/>
      <c r="Y260" s="39"/>
      <c r="Z260" s="39"/>
      <c r="AA260" s="39"/>
      <c r="AB260" s="39"/>
      <c r="AC260" s="39"/>
      <c r="AD260" s="39"/>
      <c r="AE260" s="39"/>
      <c r="AT260" s="20" t="s">
        <v>156</v>
      </c>
      <c r="AU260" s="20" t="s">
        <v>81</v>
      </c>
    </row>
    <row r="261" s="12" customFormat="1" ht="25.92" customHeight="1">
      <c r="A261" s="12"/>
      <c r="B261" s="147"/>
      <c r="C261" s="12"/>
      <c r="D261" s="148" t="s">
        <v>68</v>
      </c>
      <c r="E261" s="149" t="s">
        <v>390</v>
      </c>
      <c r="F261" s="149" t="s">
        <v>391</v>
      </c>
      <c r="G261" s="12"/>
      <c r="H261" s="12"/>
      <c r="I261" s="150"/>
      <c r="J261" s="151">
        <f>BK261</f>
        <v>0</v>
      </c>
      <c r="K261" s="12"/>
      <c r="L261" s="147"/>
      <c r="M261" s="152"/>
      <c r="N261" s="153"/>
      <c r="O261" s="153"/>
      <c r="P261" s="154">
        <f>P262+P319+P384+P390+P405</f>
        <v>0</v>
      </c>
      <c r="Q261" s="153"/>
      <c r="R261" s="154">
        <f>R262+R319+R384+R390+R405</f>
        <v>0.32420516720000003</v>
      </c>
      <c r="S261" s="153"/>
      <c r="T261" s="155">
        <f>T262+T319+T384+T390+T405</f>
        <v>0</v>
      </c>
      <c r="U261" s="12"/>
      <c r="V261" s="12"/>
      <c r="W261" s="12"/>
      <c r="X261" s="12"/>
      <c r="Y261" s="12"/>
      <c r="Z261" s="12"/>
      <c r="AA261" s="12"/>
      <c r="AB261" s="12"/>
      <c r="AC261" s="12"/>
      <c r="AD261" s="12"/>
      <c r="AE261" s="12"/>
      <c r="AR261" s="148" t="s">
        <v>81</v>
      </c>
      <c r="AT261" s="156" t="s">
        <v>68</v>
      </c>
      <c r="AU261" s="156" t="s">
        <v>69</v>
      </c>
      <c r="AY261" s="148" t="s">
        <v>147</v>
      </c>
      <c r="BK261" s="157">
        <f>BK262+BK319+BK384+BK390+BK405</f>
        <v>0</v>
      </c>
    </row>
    <row r="262" s="12" customFormat="1" ht="22.8" customHeight="1">
      <c r="A262" s="12"/>
      <c r="B262" s="147"/>
      <c r="C262" s="12"/>
      <c r="D262" s="148" t="s">
        <v>68</v>
      </c>
      <c r="E262" s="158" t="s">
        <v>392</v>
      </c>
      <c r="F262" s="158" t="s">
        <v>393</v>
      </c>
      <c r="G262" s="12"/>
      <c r="H262" s="12"/>
      <c r="I262" s="150"/>
      <c r="J262" s="159">
        <f>BK262</f>
        <v>0</v>
      </c>
      <c r="K262" s="12"/>
      <c r="L262" s="147"/>
      <c r="M262" s="152"/>
      <c r="N262" s="153"/>
      <c r="O262" s="153"/>
      <c r="P262" s="154">
        <f>SUM(P263:P318)</f>
        <v>0</v>
      </c>
      <c r="Q262" s="153"/>
      <c r="R262" s="154">
        <f>SUM(R263:R318)</f>
        <v>0.12759053819999999</v>
      </c>
      <c r="S262" s="153"/>
      <c r="T262" s="155">
        <f>SUM(T263:T318)</f>
        <v>0</v>
      </c>
      <c r="U262" s="12"/>
      <c r="V262" s="12"/>
      <c r="W262" s="12"/>
      <c r="X262" s="12"/>
      <c r="Y262" s="12"/>
      <c r="Z262" s="12"/>
      <c r="AA262" s="12"/>
      <c r="AB262" s="12"/>
      <c r="AC262" s="12"/>
      <c r="AD262" s="12"/>
      <c r="AE262" s="12"/>
      <c r="AR262" s="148" t="s">
        <v>81</v>
      </c>
      <c r="AT262" s="156" t="s">
        <v>68</v>
      </c>
      <c r="AU262" s="156" t="s">
        <v>74</v>
      </c>
      <c r="AY262" s="148" t="s">
        <v>147</v>
      </c>
      <c r="BK262" s="157">
        <f>SUM(BK263:BK318)</f>
        <v>0</v>
      </c>
    </row>
    <row r="263" s="2" customFormat="1" ht="55.5" customHeight="1">
      <c r="A263" s="39"/>
      <c r="B263" s="160"/>
      <c r="C263" s="161" t="s">
        <v>394</v>
      </c>
      <c r="D263" s="161" t="s">
        <v>150</v>
      </c>
      <c r="E263" s="162" t="s">
        <v>395</v>
      </c>
      <c r="F263" s="163" t="s">
        <v>396</v>
      </c>
      <c r="G263" s="164" t="s">
        <v>235</v>
      </c>
      <c r="H263" s="165">
        <v>0.128</v>
      </c>
      <c r="I263" s="166"/>
      <c r="J263" s="167">
        <f>ROUND(I263*H263,2)</f>
        <v>0</v>
      </c>
      <c r="K263" s="163" t="s">
        <v>153</v>
      </c>
      <c r="L263" s="40"/>
      <c r="M263" s="168" t="s">
        <v>3</v>
      </c>
      <c r="N263" s="169" t="s">
        <v>40</v>
      </c>
      <c r="O263" s="73"/>
      <c r="P263" s="170">
        <f>O263*H263</f>
        <v>0</v>
      </c>
      <c r="Q263" s="170">
        <v>0</v>
      </c>
      <c r="R263" s="170">
        <f>Q263*H263</f>
        <v>0</v>
      </c>
      <c r="S263" s="170">
        <v>0</v>
      </c>
      <c r="T263" s="171">
        <f>S263*H263</f>
        <v>0</v>
      </c>
      <c r="U263" s="39"/>
      <c r="V263" s="39"/>
      <c r="W263" s="39"/>
      <c r="X263" s="39"/>
      <c r="Y263" s="39"/>
      <c r="Z263" s="39"/>
      <c r="AA263" s="39"/>
      <c r="AB263" s="39"/>
      <c r="AC263" s="39"/>
      <c r="AD263" s="39"/>
      <c r="AE263" s="39"/>
      <c r="AR263" s="172" t="s">
        <v>154</v>
      </c>
      <c r="AT263" s="172" t="s">
        <v>150</v>
      </c>
      <c r="AU263" s="172" t="s">
        <v>81</v>
      </c>
      <c r="AY263" s="20" t="s">
        <v>147</v>
      </c>
      <c r="BE263" s="173">
        <f>IF(N263="základní",J263,0)</f>
        <v>0</v>
      </c>
      <c r="BF263" s="173">
        <f>IF(N263="snížená",J263,0)</f>
        <v>0</v>
      </c>
      <c r="BG263" s="173">
        <f>IF(N263="zákl. přenesená",J263,0)</f>
        <v>0</v>
      </c>
      <c r="BH263" s="173">
        <f>IF(N263="sníž. přenesená",J263,0)</f>
        <v>0</v>
      </c>
      <c r="BI263" s="173">
        <f>IF(N263="nulová",J263,0)</f>
        <v>0</v>
      </c>
      <c r="BJ263" s="20" t="s">
        <v>74</v>
      </c>
      <c r="BK263" s="173">
        <f>ROUND(I263*H263,2)</f>
        <v>0</v>
      </c>
      <c r="BL263" s="20" t="s">
        <v>154</v>
      </c>
      <c r="BM263" s="172" t="s">
        <v>397</v>
      </c>
    </row>
    <row r="264" s="2" customFormat="1">
      <c r="A264" s="39"/>
      <c r="B264" s="40"/>
      <c r="C264" s="39"/>
      <c r="D264" s="174" t="s">
        <v>156</v>
      </c>
      <c r="E264" s="39"/>
      <c r="F264" s="175" t="s">
        <v>398</v>
      </c>
      <c r="G264" s="39"/>
      <c r="H264" s="39"/>
      <c r="I264" s="176"/>
      <c r="J264" s="39"/>
      <c r="K264" s="39"/>
      <c r="L264" s="40"/>
      <c r="M264" s="177"/>
      <c r="N264" s="178"/>
      <c r="O264" s="73"/>
      <c r="P264" s="73"/>
      <c r="Q264" s="73"/>
      <c r="R264" s="73"/>
      <c r="S264" s="73"/>
      <c r="T264" s="74"/>
      <c r="U264" s="39"/>
      <c r="V264" s="39"/>
      <c r="W264" s="39"/>
      <c r="X264" s="39"/>
      <c r="Y264" s="39"/>
      <c r="Z264" s="39"/>
      <c r="AA264" s="39"/>
      <c r="AB264" s="39"/>
      <c r="AC264" s="39"/>
      <c r="AD264" s="39"/>
      <c r="AE264" s="39"/>
      <c r="AT264" s="20" t="s">
        <v>156</v>
      </c>
      <c r="AU264" s="20" t="s">
        <v>81</v>
      </c>
    </row>
    <row r="265" s="2" customFormat="1" ht="37.8" customHeight="1">
      <c r="A265" s="39"/>
      <c r="B265" s="160"/>
      <c r="C265" s="161" t="s">
        <v>399</v>
      </c>
      <c r="D265" s="161" t="s">
        <v>150</v>
      </c>
      <c r="E265" s="162" t="s">
        <v>400</v>
      </c>
      <c r="F265" s="163" t="s">
        <v>401</v>
      </c>
      <c r="G265" s="164" t="s">
        <v>217</v>
      </c>
      <c r="H265" s="165">
        <v>26.504000000000001</v>
      </c>
      <c r="I265" s="166"/>
      <c r="J265" s="167">
        <f>ROUND(I265*H265,2)</f>
        <v>0</v>
      </c>
      <c r="K265" s="163" t="s">
        <v>153</v>
      </c>
      <c r="L265" s="40"/>
      <c r="M265" s="168" t="s">
        <v>3</v>
      </c>
      <c r="N265" s="169" t="s">
        <v>40</v>
      </c>
      <c r="O265" s="73"/>
      <c r="P265" s="170">
        <f>O265*H265</f>
        <v>0</v>
      </c>
      <c r="Q265" s="170">
        <v>0.0035544000000000001</v>
      </c>
      <c r="R265" s="170">
        <f>Q265*H265</f>
        <v>0.094205817600000005</v>
      </c>
      <c r="S265" s="170">
        <v>0</v>
      </c>
      <c r="T265" s="171">
        <f>S265*H265</f>
        <v>0</v>
      </c>
      <c r="U265" s="39"/>
      <c r="V265" s="39"/>
      <c r="W265" s="39"/>
      <c r="X265" s="39"/>
      <c r="Y265" s="39"/>
      <c r="Z265" s="39"/>
      <c r="AA265" s="39"/>
      <c r="AB265" s="39"/>
      <c r="AC265" s="39"/>
      <c r="AD265" s="39"/>
      <c r="AE265" s="39"/>
      <c r="AR265" s="172" t="s">
        <v>154</v>
      </c>
      <c r="AT265" s="172" t="s">
        <v>150</v>
      </c>
      <c r="AU265" s="172" t="s">
        <v>81</v>
      </c>
      <c r="AY265" s="20" t="s">
        <v>147</v>
      </c>
      <c r="BE265" s="173">
        <f>IF(N265="základní",J265,0)</f>
        <v>0</v>
      </c>
      <c r="BF265" s="173">
        <f>IF(N265="snížená",J265,0)</f>
        <v>0</v>
      </c>
      <c r="BG265" s="173">
        <f>IF(N265="zákl. přenesená",J265,0)</f>
        <v>0</v>
      </c>
      <c r="BH265" s="173">
        <f>IF(N265="sníž. přenesená",J265,0)</f>
        <v>0</v>
      </c>
      <c r="BI265" s="173">
        <f>IF(N265="nulová",J265,0)</f>
        <v>0</v>
      </c>
      <c r="BJ265" s="20" t="s">
        <v>74</v>
      </c>
      <c r="BK265" s="173">
        <f>ROUND(I265*H265,2)</f>
        <v>0</v>
      </c>
      <c r="BL265" s="20" t="s">
        <v>154</v>
      </c>
      <c r="BM265" s="172" t="s">
        <v>402</v>
      </c>
    </row>
    <row r="266" s="2" customFormat="1">
      <c r="A266" s="39"/>
      <c r="B266" s="40"/>
      <c r="C266" s="39"/>
      <c r="D266" s="174" t="s">
        <v>156</v>
      </c>
      <c r="E266" s="39"/>
      <c r="F266" s="175" t="s">
        <v>403</v>
      </c>
      <c r="G266" s="39"/>
      <c r="H266" s="39"/>
      <c r="I266" s="176"/>
      <c r="J266" s="39"/>
      <c r="K266" s="39"/>
      <c r="L266" s="40"/>
      <c r="M266" s="177"/>
      <c r="N266" s="178"/>
      <c r="O266" s="73"/>
      <c r="P266" s="73"/>
      <c r="Q266" s="73"/>
      <c r="R266" s="73"/>
      <c r="S266" s="73"/>
      <c r="T266" s="74"/>
      <c r="U266" s="39"/>
      <c r="V266" s="39"/>
      <c r="W266" s="39"/>
      <c r="X266" s="39"/>
      <c r="Y266" s="39"/>
      <c r="Z266" s="39"/>
      <c r="AA266" s="39"/>
      <c r="AB266" s="39"/>
      <c r="AC266" s="39"/>
      <c r="AD266" s="39"/>
      <c r="AE266" s="39"/>
      <c r="AT266" s="20" t="s">
        <v>156</v>
      </c>
      <c r="AU266" s="20" t="s">
        <v>81</v>
      </c>
    </row>
    <row r="267" s="13" customFormat="1">
      <c r="A267" s="13"/>
      <c r="B267" s="179"/>
      <c r="C267" s="13"/>
      <c r="D267" s="180" t="s">
        <v>158</v>
      </c>
      <c r="E267" s="181" t="s">
        <v>3</v>
      </c>
      <c r="F267" s="182" t="s">
        <v>404</v>
      </c>
      <c r="G267" s="13"/>
      <c r="H267" s="183">
        <v>1.135</v>
      </c>
      <c r="I267" s="184"/>
      <c r="J267" s="13"/>
      <c r="K267" s="13"/>
      <c r="L267" s="179"/>
      <c r="M267" s="185"/>
      <c r="N267" s="186"/>
      <c r="O267" s="186"/>
      <c r="P267" s="186"/>
      <c r="Q267" s="186"/>
      <c r="R267" s="186"/>
      <c r="S267" s="186"/>
      <c r="T267" s="187"/>
      <c r="U267" s="13"/>
      <c r="V267" s="13"/>
      <c r="W267" s="13"/>
      <c r="X267" s="13"/>
      <c r="Y267" s="13"/>
      <c r="Z267" s="13"/>
      <c r="AA267" s="13"/>
      <c r="AB267" s="13"/>
      <c r="AC267" s="13"/>
      <c r="AD267" s="13"/>
      <c r="AE267" s="13"/>
      <c r="AT267" s="181" t="s">
        <v>158</v>
      </c>
      <c r="AU267" s="181" t="s">
        <v>81</v>
      </c>
      <c r="AV267" s="13" t="s">
        <v>81</v>
      </c>
      <c r="AW267" s="13" t="s">
        <v>31</v>
      </c>
      <c r="AX267" s="13" t="s">
        <v>69</v>
      </c>
      <c r="AY267" s="181" t="s">
        <v>147</v>
      </c>
    </row>
    <row r="268" s="13" customFormat="1">
      <c r="A268" s="13"/>
      <c r="B268" s="179"/>
      <c r="C268" s="13"/>
      <c r="D268" s="180" t="s">
        <v>158</v>
      </c>
      <c r="E268" s="181" t="s">
        <v>3</v>
      </c>
      <c r="F268" s="182" t="s">
        <v>405</v>
      </c>
      <c r="G268" s="13"/>
      <c r="H268" s="183">
        <v>1.1499999999999999</v>
      </c>
      <c r="I268" s="184"/>
      <c r="J268" s="13"/>
      <c r="K268" s="13"/>
      <c r="L268" s="179"/>
      <c r="M268" s="185"/>
      <c r="N268" s="186"/>
      <c r="O268" s="186"/>
      <c r="P268" s="186"/>
      <c r="Q268" s="186"/>
      <c r="R268" s="186"/>
      <c r="S268" s="186"/>
      <c r="T268" s="187"/>
      <c r="U268" s="13"/>
      <c r="V268" s="13"/>
      <c r="W268" s="13"/>
      <c r="X268" s="13"/>
      <c r="Y268" s="13"/>
      <c r="Z268" s="13"/>
      <c r="AA268" s="13"/>
      <c r="AB268" s="13"/>
      <c r="AC268" s="13"/>
      <c r="AD268" s="13"/>
      <c r="AE268" s="13"/>
      <c r="AT268" s="181" t="s">
        <v>158</v>
      </c>
      <c r="AU268" s="181" t="s">
        <v>81</v>
      </c>
      <c r="AV268" s="13" t="s">
        <v>81</v>
      </c>
      <c r="AW268" s="13" t="s">
        <v>31</v>
      </c>
      <c r="AX268" s="13" t="s">
        <v>69</v>
      </c>
      <c r="AY268" s="181" t="s">
        <v>147</v>
      </c>
    </row>
    <row r="269" s="13" customFormat="1">
      <c r="A269" s="13"/>
      <c r="B269" s="179"/>
      <c r="C269" s="13"/>
      <c r="D269" s="180" t="s">
        <v>158</v>
      </c>
      <c r="E269" s="181" t="s">
        <v>3</v>
      </c>
      <c r="F269" s="182" t="s">
        <v>406</v>
      </c>
      <c r="G269" s="13"/>
      <c r="H269" s="183">
        <v>1.1419999999999999</v>
      </c>
      <c r="I269" s="184"/>
      <c r="J269" s="13"/>
      <c r="K269" s="13"/>
      <c r="L269" s="179"/>
      <c r="M269" s="185"/>
      <c r="N269" s="186"/>
      <c r="O269" s="186"/>
      <c r="P269" s="186"/>
      <c r="Q269" s="186"/>
      <c r="R269" s="186"/>
      <c r="S269" s="186"/>
      <c r="T269" s="187"/>
      <c r="U269" s="13"/>
      <c r="V269" s="13"/>
      <c r="W269" s="13"/>
      <c r="X269" s="13"/>
      <c r="Y269" s="13"/>
      <c r="Z269" s="13"/>
      <c r="AA269" s="13"/>
      <c r="AB269" s="13"/>
      <c r="AC269" s="13"/>
      <c r="AD269" s="13"/>
      <c r="AE269" s="13"/>
      <c r="AT269" s="181" t="s">
        <v>158</v>
      </c>
      <c r="AU269" s="181" t="s">
        <v>81</v>
      </c>
      <c r="AV269" s="13" t="s">
        <v>81</v>
      </c>
      <c r="AW269" s="13" t="s">
        <v>31</v>
      </c>
      <c r="AX269" s="13" t="s">
        <v>69</v>
      </c>
      <c r="AY269" s="181" t="s">
        <v>147</v>
      </c>
    </row>
    <row r="270" s="13" customFormat="1">
      <c r="A270" s="13"/>
      <c r="B270" s="179"/>
      <c r="C270" s="13"/>
      <c r="D270" s="180" t="s">
        <v>158</v>
      </c>
      <c r="E270" s="181" t="s">
        <v>3</v>
      </c>
      <c r="F270" s="182" t="s">
        <v>407</v>
      </c>
      <c r="G270" s="13"/>
      <c r="H270" s="183">
        <v>1.1499999999999999</v>
      </c>
      <c r="I270" s="184"/>
      <c r="J270" s="13"/>
      <c r="K270" s="13"/>
      <c r="L270" s="179"/>
      <c r="M270" s="185"/>
      <c r="N270" s="186"/>
      <c r="O270" s="186"/>
      <c r="P270" s="186"/>
      <c r="Q270" s="186"/>
      <c r="R270" s="186"/>
      <c r="S270" s="186"/>
      <c r="T270" s="187"/>
      <c r="U270" s="13"/>
      <c r="V270" s="13"/>
      <c r="W270" s="13"/>
      <c r="X270" s="13"/>
      <c r="Y270" s="13"/>
      <c r="Z270" s="13"/>
      <c r="AA270" s="13"/>
      <c r="AB270" s="13"/>
      <c r="AC270" s="13"/>
      <c r="AD270" s="13"/>
      <c r="AE270" s="13"/>
      <c r="AT270" s="181" t="s">
        <v>158</v>
      </c>
      <c r="AU270" s="181" t="s">
        <v>81</v>
      </c>
      <c r="AV270" s="13" t="s">
        <v>81</v>
      </c>
      <c r="AW270" s="13" t="s">
        <v>31</v>
      </c>
      <c r="AX270" s="13" t="s">
        <v>69</v>
      </c>
      <c r="AY270" s="181" t="s">
        <v>147</v>
      </c>
    </row>
    <row r="271" s="13" customFormat="1">
      <c r="A271" s="13"/>
      <c r="B271" s="179"/>
      <c r="C271" s="13"/>
      <c r="D271" s="180" t="s">
        <v>158</v>
      </c>
      <c r="E271" s="181" t="s">
        <v>3</v>
      </c>
      <c r="F271" s="182" t="s">
        <v>408</v>
      </c>
      <c r="G271" s="13"/>
      <c r="H271" s="183">
        <v>1.1599999999999999</v>
      </c>
      <c r="I271" s="184"/>
      <c r="J271" s="13"/>
      <c r="K271" s="13"/>
      <c r="L271" s="179"/>
      <c r="M271" s="185"/>
      <c r="N271" s="186"/>
      <c r="O271" s="186"/>
      <c r="P271" s="186"/>
      <c r="Q271" s="186"/>
      <c r="R271" s="186"/>
      <c r="S271" s="186"/>
      <c r="T271" s="187"/>
      <c r="U271" s="13"/>
      <c r="V271" s="13"/>
      <c r="W271" s="13"/>
      <c r="X271" s="13"/>
      <c r="Y271" s="13"/>
      <c r="Z271" s="13"/>
      <c r="AA271" s="13"/>
      <c r="AB271" s="13"/>
      <c r="AC271" s="13"/>
      <c r="AD271" s="13"/>
      <c r="AE271" s="13"/>
      <c r="AT271" s="181" t="s">
        <v>158</v>
      </c>
      <c r="AU271" s="181" t="s">
        <v>81</v>
      </c>
      <c r="AV271" s="13" t="s">
        <v>81</v>
      </c>
      <c r="AW271" s="13" t="s">
        <v>31</v>
      </c>
      <c r="AX271" s="13" t="s">
        <v>69</v>
      </c>
      <c r="AY271" s="181" t="s">
        <v>147</v>
      </c>
    </row>
    <row r="272" s="13" customFormat="1">
      <c r="A272" s="13"/>
      <c r="B272" s="179"/>
      <c r="C272" s="13"/>
      <c r="D272" s="180" t="s">
        <v>158</v>
      </c>
      <c r="E272" s="181" t="s">
        <v>3</v>
      </c>
      <c r="F272" s="182" t="s">
        <v>409</v>
      </c>
      <c r="G272" s="13"/>
      <c r="H272" s="183">
        <v>1.135</v>
      </c>
      <c r="I272" s="184"/>
      <c r="J272" s="13"/>
      <c r="K272" s="13"/>
      <c r="L272" s="179"/>
      <c r="M272" s="185"/>
      <c r="N272" s="186"/>
      <c r="O272" s="186"/>
      <c r="P272" s="186"/>
      <c r="Q272" s="186"/>
      <c r="R272" s="186"/>
      <c r="S272" s="186"/>
      <c r="T272" s="187"/>
      <c r="U272" s="13"/>
      <c r="V272" s="13"/>
      <c r="W272" s="13"/>
      <c r="X272" s="13"/>
      <c r="Y272" s="13"/>
      <c r="Z272" s="13"/>
      <c r="AA272" s="13"/>
      <c r="AB272" s="13"/>
      <c r="AC272" s="13"/>
      <c r="AD272" s="13"/>
      <c r="AE272" s="13"/>
      <c r="AT272" s="181" t="s">
        <v>158</v>
      </c>
      <c r="AU272" s="181" t="s">
        <v>81</v>
      </c>
      <c r="AV272" s="13" t="s">
        <v>81</v>
      </c>
      <c r="AW272" s="13" t="s">
        <v>31</v>
      </c>
      <c r="AX272" s="13" t="s">
        <v>69</v>
      </c>
      <c r="AY272" s="181" t="s">
        <v>147</v>
      </c>
    </row>
    <row r="273" s="13" customFormat="1">
      <c r="A273" s="13"/>
      <c r="B273" s="179"/>
      <c r="C273" s="13"/>
      <c r="D273" s="180" t="s">
        <v>158</v>
      </c>
      <c r="E273" s="181" t="s">
        <v>3</v>
      </c>
      <c r="F273" s="182" t="s">
        <v>410</v>
      </c>
      <c r="G273" s="13"/>
      <c r="H273" s="183">
        <v>1.1200000000000001</v>
      </c>
      <c r="I273" s="184"/>
      <c r="J273" s="13"/>
      <c r="K273" s="13"/>
      <c r="L273" s="179"/>
      <c r="M273" s="185"/>
      <c r="N273" s="186"/>
      <c r="O273" s="186"/>
      <c r="P273" s="186"/>
      <c r="Q273" s="186"/>
      <c r="R273" s="186"/>
      <c r="S273" s="186"/>
      <c r="T273" s="187"/>
      <c r="U273" s="13"/>
      <c r="V273" s="13"/>
      <c r="W273" s="13"/>
      <c r="X273" s="13"/>
      <c r="Y273" s="13"/>
      <c r="Z273" s="13"/>
      <c r="AA273" s="13"/>
      <c r="AB273" s="13"/>
      <c r="AC273" s="13"/>
      <c r="AD273" s="13"/>
      <c r="AE273" s="13"/>
      <c r="AT273" s="181" t="s">
        <v>158</v>
      </c>
      <c r="AU273" s="181" t="s">
        <v>81</v>
      </c>
      <c r="AV273" s="13" t="s">
        <v>81</v>
      </c>
      <c r="AW273" s="13" t="s">
        <v>31</v>
      </c>
      <c r="AX273" s="13" t="s">
        <v>69</v>
      </c>
      <c r="AY273" s="181" t="s">
        <v>147</v>
      </c>
    </row>
    <row r="274" s="13" customFormat="1">
      <c r="A274" s="13"/>
      <c r="B274" s="179"/>
      <c r="C274" s="13"/>
      <c r="D274" s="180" t="s">
        <v>158</v>
      </c>
      <c r="E274" s="181" t="s">
        <v>3</v>
      </c>
      <c r="F274" s="182" t="s">
        <v>411</v>
      </c>
      <c r="G274" s="13"/>
      <c r="H274" s="183">
        <v>1.135</v>
      </c>
      <c r="I274" s="184"/>
      <c r="J274" s="13"/>
      <c r="K274" s="13"/>
      <c r="L274" s="179"/>
      <c r="M274" s="185"/>
      <c r="N274" s="186"/>
      <c r="O274" s="186"/>
      <c r="P274" s="186"/>
      <c r="Q274" s="186"/>
      <c r="R274" s="186"/>
      <c r="S274" s="186"/>
      <c r="T274" s="187"/>
      <c r="U274" s="13"/>
      <c r="V274" s="13"/>
      <c r="W274" s="13"/>
      <c r="X274" s="13"/>
      <c r="Y274" s="13"/>
      <c r="Z274" s="13"/>
      <c r="AA274" s="13"/>
      <c r="AB274" s="13"/>
      <c r="AC274" s="13"/>
      <c r="AD274" s="13"/>
      <c r="AE274" s="13"/>
      <c r="AT274" s="181" t="s">
        <v>158</v>
      </c>
      <c r="AU274" s="181" t="s">
        <v>81</v>
      </c>
      <c r="AV274" s="13" t="s">
        <v>81</v>
      </c>
      <c r="AW274" s="13" t="s">
        <v>31</v>
      </c>
      <c r="AX274" s="13" t="s">
        <v>69</v>
      </c>
      <c r="AY274" s="181" t="s">
        <v>147</v>
      </c>
    </row>
    <row r="275" s="13" customFormat="1">
      <c r="A275" s="13"/>
      <c r="B275" s="179"/>
      <c r="C275" s="13"/>
      <c r="D275" s="180" t="s">
        <v>158</v>
      </c>
      <c r="E275" s="181" t="s">
        <v>3</v>
      </c>
      <c r="F275" s="182" t="s">
        <v>412</v>
      </c>
      <c r="G275" s="13"/>
      <c r="H275" s="183">
        <v>1.1399999999999999</v>
      </c>
      <c r="I275" s="184"/>
      <c r="J275" s="13"/>
      <c r="K275" s="13"/>
      <c r="L275" s="179"/>
      <c r="M275" s="185"/>
      <c r="N275" s="186"/>
      <c r="O275" s="186"/>
      <c r="P275" s="186"/>
      <c r="Q275" s="186"/>
      <c r="R275" s="186"/>
      <c r="S275" s="186"/>
      <c r="T275" s="187"/>
      <c r="U275" s="13"/>
      <c r="V275" s="13"/>
      <c r="W275" s="13"/>
      <c r="X275" s="13"/>
      <c r="Y275" s="13"/>
      <c r="Z275" s="13"/>
      <c r="AA275" s="13"/>
      <c r="AB275" s="13"/>
      <c r="AC275" s="13"/>
      <c r="AD275" s="13"/>
      <c r="AE275" s="13"/>
      <c r="AT275" s="181" t="s">
        <v>158</v>
      </c>
      <c r="AU275" s="181" t="s">
        <v>81</v>
      </c>
      <c r="AV275" s="13" t="s">
        <v>81</v>
      </c>
      <c r="AW275" s="13" t="s">
        <v>31</v>
      </c>
      <c r="AX275" s="13" t="s">
        <v>69</v>
      </c>
      <c r="AY275" s="181" t="s">
        <v>147</v>
      </c>
    </row>
    <row r="276" s="13" customFormat="1">
      <c r="A276" s="13"/>
      <c r="B276" s="179"/>
      <c r="C276" s="13"/>
      <c r="D276" s="180" t="s">
        <v>158</v>
      </c>
      <c r="E276" s="181" t="s">
        <v>3</v>
      </c>
      <c r="F276" s="182" t="s">
        <v>413</v>
      </c>
      <c r="G276" s="13"/>
      <c r="H276" s="183">
        <v>1.125</v>
      </c>
      <c r="I276" s="184"/>
      <c r="J276" s="13"/>
      <c r="K276" s="13"/>
      <c r="L276" s="179"/>
      <c r="M276" s="185"/>
      <c r="N276" s="186"/>
      <c r="O276" s="186"/>
      <c r="P276" s="186"/>
      <c r="Q276" s="186"/>
      <c r="R276" s="186"/>
      <c r="S276" s="186"/>
      <c r="T276" s="187"/>
      <c r="U276" s="13"/>
      <c r="V276" s="13"/>
      <c r="W276" s="13"/>
      <c r="X276" s="13"/>
      <c r="Y276" s="13"/>
      <c r="Z276" s="13"/>
      <c r="AA276" s="13"/>
      <c r="AB276" s="13"/>
      <c r="AC276" s="13"/>
      <c r="AD276" s="13"/>
      <c r="AE276" s="13"/>
      <c r="AT276" s="181" t="s">
        <v>158</v>
      </c>
      <c r="AU276" s="181" t="s">
        <v>81</v>
      </c>
      <c r="AV276" s="13" t="s">
        <v>81</v>
      </c>
      <c r="AW276" s="13" t="s">
        <v>31</v>
      </c>
      <c r="AX276" s="13" t="s">
        <v>69</v>
      </c>
      <c r="AY276" s="181" t="s">
        <v>147</v>
      </c>
    </row>
    <row r="277" s="13" customFormat="1">
      <c r="A277" s="13"/>
      <c r="B277" s="179"/>
      <c r="C277" s="13"/>
      <c r="D277" s="180" t="s">
        <v>158</v>
      </c>
      <c r="E277" s="181" t="s">
        <v>3</v>
      </c>
      <c r="F277" s="182" t="s">
        <v>414</v>
      </c>
      <c r="G277" s="13"/>
      <c r="H277" s="183">
        <v>1.165</v>
      </c>
      <c r="I277" s="184"/>
      <c r="J277" s="13"/>
      <c r="K277" s="13"/>
      <c r="L277" s="179"/>
      <c r="M277" s="185"/>
      <c r="N277" s="186"/>
      <c r="O277" s="186"/>
      <c r="P277" s="186"/>
      <c r="Q277" s="186"/>
      <c r="R277" s="186"/>
      <c r="S277" s="186"/>
      <c r="T277" s="187"/>
      <c r="U277" s="13"/>
      <c r="V277" s="13"/>
      <c r="W277" s="13"/>
      <c r="X277" s="13"/>
      <c r="Y277" s="13"/>
      <c r="Z277" s="13"/>
      <c r="AA277" s="13"/>
      <c r="AB277" s="13"/>
      <c r="AC277" s="13"/>
      <c r="AD277" s="13"/>
      <c r="AE277" s="13"/>
      <c r="AT277" s="181" t="s">
        <v>158</v>
      </c>
      <c r="AU277" s="181" t="s">
        <v>81</v>
      </c>
      <c r="AV277" s="13" t="s">
        <v>81</v>
      </c>
      <c r="AW277" s="13" t="s">
        <v>31</v>
      </c>
      <c r="AX277" s="13" t="s">
        <v>69</v>
      </c>
      <c r="AY277" s="181" t="s">
        <v>147</v>
      </c>
    </row>
    <row r="278" s="13" customFormat="1">
      <c r="A278" s="13"/>
      <c r="B278" s="179"/>
      <c r="C278" s="13"/>
      <c r="D278" s="180" t="s">
        <v>158</v>
      </c>
      <c r="E278" s="181" t="s">
        <v>3</v>
      </c>
      <c r="F278" s="182" t="s">
        <v>415</v>
      </c>
      <c r="G278" s="13"/>
      <c r="H278" s="183">
        <v>0.85199999999999998</v>
      </c>
      <c r="I278" s="184"/>
      <c r="J278" s="13"/>
      <c r="K278" s="13"/>
      <c r="L278" s="179"/>
      <c r="M278" s="185"/>
      <c r="N278" s="186"/>
      <c r="O278" s="186"/>
      <c r="P278" s="186"/>
      <c r="Q278" s="186"/>
      <c r="R278" s="186"/>
      <c r="S278" s="186"/>
      <c r="T278" s="187"/>
      <c r="U278" s="13"/>
      <c r="V278" s="13"/>
      <c r="W278" s="13"/>
      <c r="X278" s="13"/>
      <c r="Y278" s="13"/>
      <c r="Z278" s="13"/>
      <c r="AA278" s="13"/>
      <c r="AB278" s="13"/>
      <c r="AC278" s="13"/>
      <c r="AD278" s="13"/>
      <c r="AE278" s="13"/>
      <c r="AT278" s="181" t="s">
        <v>158</v>
      </c>
      <c r="AU278" s="181" t="s">
        <v>81</v>
      </c>
      <c r="AV278" s="13" t="s">
        <v>81</v>
      </c>
      <c r="AW278" s="13" t="s">
        <v>31</v>
      </c>
      <c r="AX278" s="13" t="s">
        <v>69</v>
      </c>
      <c r="AY278" s="181" t="s">
        <v>147</v>
      </c>
    </row>
    <row r="279" s="13" customFormat="1">
      <c r="A279" s="13"/>
      <c r="B279" s="179"/>
      <c r="C279" s="13"/>
      <c r="D279" s="180" t="s">
        <v>158</v>
      </c>
      <c r="E279" s="181" t="s">
        <v>3</v>
      </c>
      <c r="F279" s="182" t="s">
        <v>416</v>
      </c>
      <c r="G279" s="13"/>
      <c r="H279" s="183">
        <v>1.159</v>
      </c>
      <c r="I279" s="184"/>
      <c r="J279" s="13"/>
      <c r="K279" s="13"/>
      <c r="L279" s="179"/>
      <c r="M279" s="185"/>
      <c r="N279" s="186"/>
      <c r="O279" s="186"/>
      <c r="P279" s="186"/>
      <c r="Q279" s="186"/>
      <c r="R279" s="186"/>
      <c r="S279" s="186"/>
      <c r="T279" s="187"/>
      <c r="U279" s="13"/>
      <c r="V279" s="13"/>
      <c r="W279" s="13"/>
      <c r="X279" s="13"/>
      <c r="Y279" s="13"/>
      <c r="Z279" s="13"/>
      <c r="AA279" s="13"/>
      <c r="AB279" s="13"/>
      <c r="AC279" s="13"/>
      <c r="AD279" s="13"/>
      <c r="AE279" s="13"/>
      <c r="AT279" s="181" t="s">
        <v>158</v>
      </c>
      <c r="AU279" s="181" t="s">
        <v>81</v>
      </c>
      <c r="AV279" s="13" t="s">
        <v>81</v>
      </c>
      <c r="AW279" s="13" t="s">
        <v>31</v>
      </c>
      <c r="AX279" s="13" t="s">
        <v>69</v>
      </c>
      <c r="AY279" s="181" t="s">
        <v>147</v>
      </c>
    </row>
    <row r="280" s="13" customFormat="1">
      <c r="A280" s="13"/>
      <c r="B280" s="179"/>
      <c r="C280" s="13"/>
      <c r="D280" s="180" t="s">
        <v>158</v>
      </c>
      <c r="E280" s="181" t="s">
        <v>3</v>
      </c>
      <c r="F280" s="182" t="s">
        <v>417</v>
      </c>
      <c r="G280" s="13"/>
      <c r="H280" s="183">
        <v>1.159</v>
      </c>
      <c r="I280" s="184"/>
      <c r="J280" s="13"/>
      <c r="K280" s="13"/>
      <c r="L280" s="179"/>
      <c r="M280" s="185"/>
      <c r="N280" s="186"/>
      <c r="O280" s="186"/>
      <c r="P280" s="186"/>
      <c r="Q280" s="186"/>
      <c r="R280" s="186"/>
      <c r="S280" s="186"/>
      <c r="T280" s="187"/>
      <c r="U280" s="13"/>
      <c r="V280" s="13"/>
      <c r="W280" s="13"/>
      <c r="X280" s="13"/>
      <c r="Y280" s="13"/>
      <c r="Z280" s="13"/>
      <c r="AA280" s="13"/>
      <c r="AB280" s="13"/>
      <c r="AC280" s="13"/>
      <c r="AD280" s="13"/>
      <c r="AE280" s="13"/>
      <c r="AT280" s="181" t="s">
        <v>158</v>
      </c>
      <c r="AU280" s="181" t="s">
        <v>81</v>
      </c>
      <c r="AV280" s="13" t="s">
        <v>81</v>
      </c>
      <c r="AW280" s="13" t="s">
        <v>31</v>
      </c>
      <c r="AX280" s="13" t="s">
        <v>69</v>
      </c>
      <c r="AY280" s="181" t="s">
        <v>147</v>
      </c>
    </row>
    <row r="281" s="13" customFormat="1">
      <c r="A281" s="13"/>
      <c r="B281" s="179"/>
      <c r="C281" s="13"/>
      <c r="D281" s="180" t="s">
        <v>158</v>
      </c>
      <c r="E281" s="181" t="s">
        <v>3</v>
      </c>
      <c r="F281" s="182" t="s">
        <v>418</v>
      </c>
      <c r="G281" s="13"/>
      <c r="H281" s="183">
        <v>1.159</v>
      </c>
      <c r="I281" s="184"/>
      <c r="J281" s="13"/>
      <c r="K281" s="13"/>
      <c r="L281" s="179"/>
      <c r="M281" s="185"/>
      <c r="N281" s="186"/>
      <c r="O281" s="186"/>
      <c r="P281" s="186"/>
      <c r="Q281" s="186"/>
      <c r="R281" s="186"/>
      <c r="S281" s="186"/>
      <c r="T281" s="187"/>
      <c r="U281" s="13"/>
      <c r="V281" s="13"/>
      <c r="W281" s="13"/>
      <c r="X281" s="13"/>
      <c r="Y281" s="13"/>
      <c r="Z281" s="13"/>
      <c r="AA281" s="13"/>
      <c r="AB281" s="13"/>
      <c r="AC281" s="13"/>
      <c r="AD281" s="13"/>
      <c r="AE281" s="13"/>
      <c r="AT281" s="181" t="s">
        <v>158</v>
      </c>
      <c r="AU281" s="181" t="s">
        <v>81</v>
      </c>
      <c r="AV281" s="13" t="s">
        <v>81</v>
      </c>
      <c r="AW281" s="13" t="s">
        <v>31</v>
      </c>
      <c r="AX281" s="13" t="s">
        <v>69</v>
      </c>
      <c r="AY281" s="181" t="s">
        <v>147</v>
      </c>
    </row>
    <row r="282" s="13" customFormat="1">
      <c r="A282" s="13"/>
      <c r="B282" s="179"/>
      <c r="C282" s="13"/>
      <c r="D282" s="180" t="s">
        <v>158</v>
      </c>
      <c r="E282" s="181" t="s">
        <v>3</v>
      </c>
      <c r="F282" s="182" t="s">
        <v>419</v>
      </c>
      <c r="G282" s="13"/>
      <c r="H282" s="183">
        <v>1.159</v>
      </c>
      <c r="I282" s="184"/>
      <c r="J282" s="13"/>
      <c r="K282" s="13"/>
      <c r="L282" s="179"/>
      <c r="M282" s="185"/>
      <c r="N282" s="186"/>
      <c r="O282" s="186"/>
      <c r="P282" s="186"/>
      <c r="Q282" s="186"/>
      <c r="R282" s="186"/>
      <c r="S282" s="186"/>
      <c r="T282" s="187"/>
      <c r="U282" s="13"/>
      <c r="V282" s="13"/>
      <c r="W282" s="13"/>
      <c r="X282" s="13"/>
      <c r="Y282" s="13"/>
      <c r="Z282" s="13"/>
      <c r="AA282" s="13"/>
      <c r="AB282" s="13"/>
      <c r="AC282" s="13"/>
      <c r="AD282" s="13"/>
      <c r="AE282" s="13"/>
      <c r="AT282" s="181" t="s">
        <v>158</v>
      </c>
      <c r="AU282" s="181" t="s">
        <v>81</v>
      </c>
      <c r="AV282" s="13" t="s">
        <v>81</v>
      </c>
      <c r="AW282" s="13" t="s">
        <v>31</v>
      </c>
      <c r="AX282" s="13" t="s">
        <v>69</v>
      </c>
      <c r="AY282" s="181" t="s">
        <v>147</v>
      </c>
    </row>
    <row r="283" s="13" customFormat="1">
      <c r="A283" s="13"/>
      <c r="B283" s="179"/>
      <c r="C283" s="13"/>
      <c r="D283" s="180" t="s">
        <v>158</v>
      </c>
      <c r="E283" s="181" t="s">
        <v>3</v>
      </c>
      <c r="F283" s="182" t="s">
        <v>420</v>
      </c>
      <c r="G283" s="13"/>
      <c r="H283" s="183">
        <v>1.159</v>
      </c>
      <c r="I283" s="184"/>
      <c r="J283" s="13"/>
      <c r="K283" s="13"/>
      <c r="L283" s="179"/>
      <c r="M283" s="185"/>
      <c r="N283" s="186"/>
      <c r="O283" s="186"/>
      <c r="P283" s="186"/>
      <c r="Q283" s="186"/>
      <c r="R283" s="186"/>
      <c r="S283" s="186"/>
      <c r="T283" s="187"/>
      <c r="U283" s="13"/>
      <c r="V283" s="13"/>
      <c r="W283" s="13"/>
      <c r="X283" s="13"/>
      <c r="Y283" s="13"/>
      <c r="Z283" s="13"/>
      <c r="AA283" s="13"/>
      <c r="AB283" s="13"/>
      <c r="AC283" s="13"/>
      <c r="AD283" s="13"/>
      <c r="AE283" s="13"/>
      <c r="AT283" s="181" t="s">
        <v>158</v>
      </c>
      <c r="AU283" s="181" t="s">
        <v>81</v>
      </c>
      <c r="AV283" s="13" t="s">
        <v>81</v>
      </c>
      <c r="AW283" s="13" t="s">
        <v>31</v>
      </c>
      <c r="AX283" s="13" t="s">
        <v>69</v>
      </c>
      <c r="AY283" s="181" t="s">
        <v>147</v>
      </c>
    </row>
    <row r="284" s="13" customFormat="1">
      <c r="A284" s="13"/>
      <c r="B284" s="179"/>
      <c r="C284" s="13"/>
      <c r="D284" s="180" t="s">
        <v>158</v>
      </c>
      <c r="E284" s="181" t="s">
        <v>3</v>
      </c>
      <c r="F284" s="182" t="s">
        <v>421</v>
      </c>
      <c r="G284" s="13"/>
      <c r="H284" s="183">
        <v>1.46</v>
      </c>
      <c r="I284" s="184"/>
      <c r="J284" s="13"/>
      <c r="K284" s="13"/>
      <c r="L284" s="179"/>
      <c r="M284" s="185"/>
      <c r="N284" s="186"/>
      <c r="O284" s="186"/>
      <c r="P284" s="186"/>
      <c r="Q284" s="186"/>
      <c r="R284" s="186"/>
      <c r="S284" s="186"/>
      <c r="T284" s="187"/>
      <c r="U284" s="13"/>
      <c r="V284" s="13"/>
      <c r="W284" s="13"/>
      <c r="X284" s="13"/>
      <c r="Y284" s="13"/>
      <c r="Z284" s="13"/>
      <c r="AA284" s="13"/>
      <c r="AB284" s="13"/>
      <c r="AC284" s="13"/>
      <c r="AD284" s="13"/>
      <c r="AE284" s="13"/>
      <c r="AT284" s="181" t="s">
        <v>158</v>
      </c>
      <c r="AU284" s="181" t="s">
        <v>81</v>
      </c>
      <c r="AV284" s="13" t="s">
        <v>81</v>
      </c>
      <c r="AW284" s="13" t="s">
        <v>31</v>
      </c>
      <c r="AX284" s="13" t="s">
        <v>69</v>
      </c>
      <c r="AY284" s="181" t="s">
        <v>147</v>
      </c>
    </row>
    <row r="285" s="13" customFormat="1">
      <c r="A285" s="13"/>
      <c r="B285" s="179"/>
      <c r="C285" s="13"/>
      <c r="D285" s="180" t="s">
        <v>158</v>
      </c>
      <c r="E285" s="181" t="s">
        <v>3</v>
      </c>
      <c r="F285" s="182" t="s">
        <v>422</v>
      </c>
      <c r="G285" s="13"/>
      <c r="H285" s="183">
        <v>1.46</v>
      </c>
      <c r="I285" s="184"/>
      <c r="J285" s="13"/>
      <c r="K285" s="13"/>
      <c r="L285" s="179"/>
      <c r="M285" s="185"/>
      <c r="N285" s="186"/>
      <c r="O285" s="186"/>
      <c r="P285" s="186"/>
      <c r="Q285" s="186"/>
      <c r="R285" s="186"/>
      <c r="S285" s="186"/>
      <c r="T285" s="187"/>
      <c r="U285" s="13"/>
      <c r="V285" s="13"/>
      <c r="W285" s="13"/>
      <c r="X285" s="13"/>
      <c r="Y285" s="13"/>
      <c r="Z285" s="13"/>
      <c r="AA285" s="13"/>
      <c r="AB285" s="13"/>
      <c r="AC285" s="13"/>
      <c r="AD285" s="13"/>
      <c r="AE285" s="13"/>
      <c r="AT285" s="181" t="s">
        <v>158</v>
      </c>
      <c r="AU285" s="181" t="s">
        <v>81</v>
      </c>
      <c r="AV285" s="13" t="s">
        <v>81</v>
      </c>
      <c r="AW285" s="13" t="s">
        <v>31</v>
      </c>
      <c r="AX285" s="13" t="s">
        <v>69</v>
      </c>
      <c r="AY285" s="181" t="s">
        <v>147</v>
      </c>
    </row>
    <row r="286" s="13" customFormat="1">
      <c r="A286" s="13"/>
      <c r="B286" s="179"/>
      <c r="C286" s="13"/>
      <c r="D286" s="180" t="s">
        <v>158</v>
      </c>
      <c r="E286" s="181" t="s">
        <v>3</v>
      </c>
      <c r="F286" s="182" t="s">
        <v>423</v>
      </c>
      <c r="G286" s="13"/>
      <c r="H286" s="183">
        <v>1.46</v>
      </c>
      <c r="I286" s="184"/>
      <c r="J286" s="13"/>
      <c r="K286" s="13"/>
      <c r="L286" s="179"/>
      <c r="M286" s="185"/>
      <c r="N286" s="186"/>
      <c r="O286" s="186"/>
      <c r="P286" s="186"/>
      <c r="Q286" s="186"/>
      <c r="R286" s="186"/>
      <c r="S286" s="186"/>
      <c r="T286" s="187"/>
      <c r="U286" s="13"/>
      <c r="V286" s="13"/>
      <c r="W286" s="13"/>
      <c r="X286" s="13"/>
      <c r="Y286" s="13"/>
      <c r="Z286" s="13"/>
      <c r="AA286" s="13"/>
      <c r="AB286" s="13"/>
      <c r="AC286" s="13"/>
      <c r="AD286" s="13"/>
      <c r="AE286" s="13"/>
      <c r="AT286" s="181" t="s">
        <v>158</v>
      </c>
      <c r="AU286" s="181" t="s">
        <v>81</v>
      </c>
      <c r="AV286" s="13" t="s">
        <v>81</v>
      </c>
      <c r="AW286" s="13" t="s">
        <v>31</v>
      </c>
      <c r="AX286" s="13" t="s">
        <v>69</v>
      </c>
      <c r="AY286" s="181" t="s">
        <v>147</v>
      </c>
    </row>
    <row r="287" s="13" customFormat="1">
      <c r="A287" s="13"/>
      <c r="B287" s="179"/>
      <c r="C287" s="13"/>
      <c r="D287" s="180" t="s">
        <v>158</v>
      </c>
      <c r="E287" s="181" t="s">
        <v>3</v>
      </c>
      <c r="F287" s="182" t="s">
        <v>424</v>
      </c>
      <c r="G287" s="13"/>
      <c r="H287" s="183">
        <v>1.46</v>
      </c>
      <c r="I287" s="184"/>
      <c r="J287" s="13"/>
      <c r="K287" s="13"/>
      <c r="L287" s="179"/>
      <c r="M287" s="185"/>
      <c r="N287" s="186"/>
      <c r="O287" s="186"/>
      <c r="P287" s="186"/>
      <c r="Q287" s="186"/>
      <c r="R287" s="186"/>
      <c r="S287" s="186"/>
      <c r="T287" s="187"/>
      <c r="U287" s="13"/>
      <c r="V287" s="13"/>
      <c r="W287" s="13"/>
      <c r="X287" s="13"/>
      <c r="Y287" s="13"/>
      <c r="Z287" s="13"/>
      <c r="AA287" s="13"/>
      <c r="AB287" s="13"/>
      <c r="AC287" s="13"/>
      <c r="AD287" s="13"/>
      <c r="AE287" s="13"/>
      <c r="AT287" s="181" t="s">
        <v>158</v>
      </c>
      <c r="AU287" s="181" t="s">
        <v>81</v>
      </c>
      <c r="AV287" s="13" t="s">
        <v>81</v>
      </c>
      <c r="AW287" s="13" t="s">
        <v>31</v>
      </c>
      <c r="AX287" s="13" t="s">
        <v>69</v>
      </c>
      <c r="AY287" s="181" t="s">
        <v>147</v>
      </c>
    </row>
    <row r="288" s="13" customFormat="1">
      <c r="A288" s="13"/>
      <c r="B288" s="179"/>
      <c r="C288" s="13"/>
      <c r="D288" s="180" t="s">
        <v>158</v>
      </c>
      <c r="E288" s="181" t="s">
        <v>3</v>
      </c>
      <c r="F288" s="182" t="s">
        <v>425</v>
      </c>
      <c r="G288" s="13"/>
      <c r="H288" s="183">
        <v>1.46</v>
      </c>
      <c r="I288" s="184"/>
      <c r="J288" s="13"/>
      <c r="K288" s="13"/>
      <c r="L288" s="179"/>
      <c r="M288" s="185"/>
      <c r="N288" s="186"/>
      <c r="O288" s="186"/>
      <c r="P288" s="186"/>
      <c r="Q288" s="186"/>
      <c r="R288" s="186"/>
      <c r="S288" s="186"/>
      <c r="T288" s="187"/>
      <c r="U288" s="13"/>
      <c r="V288" s="13"/>
      <c r="W288" s="13"/>
      <c r="X288" s="13"/>
      <c r="Y288" s="13"/>
      <c r="Z288" s="13"/>
      <c r="AA288" s="13"/>
      <c r="AB288" s="13"/>
      <c r="AC288" s="13"/>
      <c r="AD288" s="13"/>
      <c r="AE288" s="13"/>
      <c r="AT288" s="181" t="s">
        <v>158</v>
      </c>
      <c r="AU288" s="181" t="s">
        <v>81</v>
      </c>
      <c r="AV288" s="13" t="s">
        <v>81</v>
      </c>
      <c r="AW288" s="13" t="s">
        <v>31</v>
      </c>
      <c r="AX288" s="13" t="s">
        <v>69</v>
      </c>
      <c r="AY288" s="181" t="s">
        <v>147</v>
      </c>
    </row>
    <row r="289" s="14" customFormat="1">
      <c r="A289" s="14"/>
      <c r="B289" s="188"/>
      <c r="C289" s="14"/>
      <c r="D289" s="180" t="s">
        <v>158</v>
      </c>
      <c r="E289" s="189" t="s">
        <v>3</v>
      </c>
      <c r="F289" s="190" t="s">
        <v>170</v>
      </c>
      <c r="G289" s="14"/>
      <c r="H289" s="191">
        <v>26.504000000000005</v>
      </c>
      <c r="I289" s="192"/>
      <c r="J289" s="14"/>
      <c r="K289" s="14"/>
      <c r="L289" s="188"/>
      <c r="M289" s="193"/>
      <c r="N289" s="194"/>
      <c r="O289" s="194"/>
      <c r="P289" s="194"/>
      <c r="Q289" s="194"/>
      <c r="R289" s="194"/>
      <c r="S289" s="194"/>
      <c r="T289" s="195"/>
      <c r="U289" s="14"/>
      <c r="V289" s="14"/>
      <c r="W289" s="14"/>
      <c r="X289" s="14"/>
      <c r="Y289" s="14"/>
      <c r="Z289" s="14"/>
      <c r="AA289" s="14"/>
      <c r="AB289" s="14"/>
      <c r="AC289" s="14"/>
      <c r="AD289" s="14"/>
      <c r="AE289" s="14"/>
      <c r="AT289" s="189" t="s">
        <v>158</v>
      </c>
      <c r="AU289" s="189" t="s">
        <v>81</v>
      </c>
      <c r="AV289" s="14" t="s">
        <v>171</v>
      </c>
      <c r="AW289" s="14" t="s">
        <v>31</v>
      </c>
      <c r="AX289" s="14" t="s">
        <v>74</v>
      </c>
      <c r="AY289" s="189" t="s">
        <v>147</v>
      </c>
    </row>
    <row r="290" s="2" customFormat="1" ht="37.8" customHeight="1">
      <c r="A290" s="39"/>
      <c r="B290" s="160"/>
      <c r="C290" s="161" t="s">
        <v>426</v>
      </c>
      <c r="D290" s="161" t="s">
        <v>150</v>
      </c>
      <c r="E290" s="162" t="s">
        <v>427</v>
      </c>
      <c r="F290" s="163" t="s">
        <v>428</v>
      </c>
      <c r="G290" s="164" t="s">
        <v>217</v>
      </c>
      <c r="H290" s="165">
        <v>18.248999999999999</v>
      </c>
      <c r="I290" s="166"/>
      <c r="J290" s="167">
        <f>ROUND(I290*H290,2)</f>
        <v>0</v>
      </c>
      <c r="K290" s="163" t="s">
        <v>153</v>
      </c>
      <c r="L290" s="40"/>
      <c r="M290" s="168" t="s">
        <v>3</v>
      </c>
      <c r="N290" s="169" t="s">
        <v>40</v>
      </c>
      <c r="O290" s="73"/>
      <c r="P290" s="170">
        <f>O290*H290</f>
        <v>0</v>
      </c>
      <c r="Q290" s="170">
        <v>0.0018293999999999999</v>
      </c>
      <c r="R290" s="170">
        <f>Q290*H290</f>
        <v>0.033384720599999994</v>
      </c>
      <c r="S290" s="170">
        <v>0</v>
      </c>
      <c r="T290" s="171">
        <f>S290*H290</f>
        <v>0</v>
      </c>
      <c r="U290" s="39"/>
      <c r="V290" s="39"/>
      <c r="W290" s="39"/>
      <c r="X290" s="39"/>
      <c r="Y290" s="39"/>
      <c r="Z290" s="39"/>
      <c r="AA290" s="39"/>
      <c r="AB290" s="39"/>
      <c r="AC290" s="39"/>
      <c r="AD290" s="39"/>
      <c r="AE290" s="39"/>
      <c r="AR290" s="172" t="s">
        <v>154</v>
      </c>
      <c r="AT290" s="172" t="s">
        <v>150</v>
      </c>
      <c r="AU290" s="172" t="s">
        <v>81</v>
      </c>
      <c r="AY290" s="20" t="s">
        <v>147</v>
      </c>
      <c r="BE290" s="173">
        <f>IF(N290="základní",J290,0)</f>
        <v>0</v>
      </c>
      <c r="BF290" s="173">
        <f>IF(N290="snížená",J290,0)</f>
        <v>0</v>
      </c>
      <c r="BG290" s="173">
        <f>IF(N290="zákl. přenesená",J290,0)</f>
        <v>0</v>
      </c>
      <c r="BH290" s="173">
        <f>IF(N290="sníž. přenesená",J290,0)</f>
        <v>0</v>
      </c>
      <c r="BI290" s="173">
        <f>IF(N290="nulová",J290,0)</f>
        <v>0</v>
      </c>
      <c r="BJ290" s="20" t="s">
        <v>74</v>
      </c>
      <c r="BK290" s="173">
        <f>ROUND(I290*H290,2)</f>
        <v>0</v>
      </c>
      <c r="BL290" s="20" t="s">
        <v>154</v>
      </c>
      <c r="BM290" s="172" t="s">
        <v>429</v>
      </c>
    </row>
    <row r="291" s="2" customFormat="1">
      <c r="A291" s="39"/>
      <c r="B291" s="40"/>
      <c r="C291" s="39"/>
      <c r="D291" s="174" t="s">
        <v>156</v>
      </c>
      <c r="E291" s="39"/>
      <c r="F291" s="175" t="s">
        <v>430</v>
      </c>
      <c r="G291" s="39"/>
      <c r="H291" s="39"/>
      <c r="I291" s="176"/>
      <c r="J291" s="39"/>
      <c r="K291" s="39"/>
      <c r="L291" s="40"/>
      <c r="M291" s="177"/>
      <c r="N291" s="178"/>
      <c r="O291" s="73"/>
      <c r="P291" s="73"/>
      <c r="Q291" s="73"/>
      <c r="R291" s="73"/>
      <c r="S291" s="73"/>
      <c r="T291" s="74"/>
      <c r="U291" s="39"/>
      <c r="V291" s="39"/>
      <c r="W291" s="39"/>
      <c r="X291" s="39"/>
      <c r="Y291" s="39"/>
      <c r="Z291" s="39"/>
      <c r="AA291" s="39"/>
      <c r="AB291" s="39"/>
      <c r="AC291" s="39"/>
      <c r="AD291" s="39"/>
      <c r="AE291" s="39"/>
      <c r="AT291" s="20" t="s">
        <v>156</v>
      </c>
      <c r="AU291" s="20" t="s">
        <v>81</v>
      </c>
    </row>
    <row r="292" s="13" customFormat="1">
      <c r="A292" s="13"/>
      <c r="B292" s="179"/>
      <c r="C292" s="13"/>
      <c r="D292" s="180" t="s">
        <v>158</v>
      </c>
      <c r="E292" s="181" t="s">
        <v>3</v>
      </c>
      <c r="F292" s="182" t="s">
        <v>431</v>
      </c>
      <c r="G292" s="13"/>
      <c r="H292" s="183">
        <v>0.25</v>
      </c>
      <c r="I292" s="184"/>
      <c r="J292" s="13"/>
      <c r="K292" s="13"/>
      <c r="L292" s="179"/>
      <c r="M292" s="185"/>
      <c r="N292" s="186"/>
      <c r="O292" s="186"/>
      <c r="P292" s="186"/>
      <c r="Q292" s="186"/>
      <c r="R292" s="186"/>
      <c r="S292" s="186"/>
      <c r="T292" s="187"/>
      <c r="U292" s="13"/>
      <c r="V292" s="13"/>
      <c r="W292" s="13"/>
      <c r="X292" s="13"/>
      <c r="Y292" s="13"/>
      <c r="Z292" s="13"/>
      <c r="AA292" s="13"/>
      <c r="AB292" s="13"/>
      <c r="AC292" s="13"/>
      <c r="AD292" s="13"/>
      <c r="AE292" s="13"/>
      <c r="AT292" s="181" t="s">
        <v>158</v>
      </c>
      <c r="AU292" s="181" t="s">
        <v>81</v>
      </c>
      <c r="AV292" s="13" t="s">
        <v>81</v>
      </c>
      <c r="AW292" s="13" t="s">
        <v>31</v>
      </c>
      <c r="AX292" s="13" t="s">
        <v>69</v>
      </c>
      <c r="AY292" s="181" t="s">
        <v>147</v>
      </c>
    </row>
    <row r="293" s="13" customFormat="1">
      <c r="A293" s="13"/>
      <c r="B293" s="179"/>
      <c r="C293" s="13"/>
      <c r="D293" s="180" t="s">
        <v>158</v>
      </c>
      <c r="E293" s="181" t="s">
        <v>3</v>
      </c>
      <c r="F293" s="182" t="s">
        <v>432</v>
      </c>
      <c r="G293" s="13"/>
      <c r="H293" s="183">
        <v>1.4350000000000001</v>
      </c>
      <c r="I293" s="184"/>
      <c r="J293" s="13"/>
      <c r="K293" s="13"/>
      <c r="L293" s="179"/>
      <c r="M293" s="185"/>
      <c r="N293" s="186"/>
      <c r="O293" s="186"/>
      <c r="P293" s="186"/>
      <c r="Q293" s="186"/>
      <c r="R293" s="186"/>
      <c r="S293" s="186"/>
      <c r="T293" s="187"/>
      <c r="U293" s="13"/>
      <c r="V293" s="13"/>
      <c r="W293" s="13"/>
      <c r="X293" s="13"/>
      <c r="Y293" s="13"/>
      <c r="Z293" s="13"/>
      <c r="AA293" s="13"/>
      <c r="AB293" s="13"/>
      <c r="AC293" s="13"/>
      <c r="AD293" s="13"/>
      <c r="AE293" s="13"/>
      <c r="AT293" s="181" t="s">
        <v>158</v>
      </c>
      <c r="AU293" s="181" t="s">
        <v>81</v>
      </c>
      <c r="AV293" s="13" t="s">
        <v>81</v>
      </c>
      <c r="AW293" s="13" t="s">
        <v>31</v>
      </c>
      <c r="AX293" s="13" t="s">
        <v>69</v>
      </c>
      <c r="AY293" s="181" t="s">
        <v>147</v>
      </c>
    </row>
    <row r="294" s="13" customFormat="1">
      <c r="A294" s="13"/>
      <c r="B294" s="179"/>
      <c r="C294" s="13"/>
      <c r="D294" s="180" t="s">
        <v>158</v>
      </c>
      <c r="E294" s="181" t="s">
        <v>3</v>
      </c>
      <c r="F294" s="182" t="s">
        <v>433</v>
      </c>
      <c r="G294" s="13"/>
      <c r="H294" s="183">
        <v>1.05</v>
      </c>
      <c r="I294" s="184"/>
      <c r="J294" s="13"/>
      <c r="K294" s="13"/>
      <c r="L294" s="179"/>
      <c r="M294" s="185"/>
      <c r="N294" s="186"/>
      <c r="O294" s="186"/>
      <c r="P294" s="186"/>
      <c r="Q294" s="186"/>
      <c r="R294" s="186"/>
      <c r="S294" s="186"/>
      <c r="T294" s="187"/>
      <c r="U294" s="13"/>
      <c r="V294" s="13"/>
      <c r="W294" s="13"/>
      <c r="X294" s="13"/>
      <c r="Y294" s="13"/>
      <c r="Z294" s="13"/>
      <c r="AA294" s="13"/>
      <c r="AB294" s="13"/>
      <c r="AC294" s="13"/>
      <c r="AD294" s="13"/>
      <c r="AE294" s="13"/>
      <c r="AT294" s="181" t="s">
        <v>158</v>
      </c>
      <c r="AU294" s="181" t="s">
        <v>81</v>
      </c>
      <c r="AV294" s="13" t="s">
        <v>81</v>
      </c>
      <c r="AW294" s="13" t="s">
        <v>31</v>
      </c>
      <c r="AX294" s="13" t="s">
        <v>69</v>
      </c>
      <c r="AY294" s="181" t="s">
        <v>147</v>
      </c>
    </row>
    <row r="295" s="13" customFormat="1">
      <c r="A295" s="13"/>
      <c r="B295" s="179"/>
      <c r="C295" s="13"/>
      <c r="D295" s="180" t="s">
        <v>158</v>
      </c>
      <c r="E295" s="181" t="s">
        <v>3</v>
      </c>
      <c r="F295" s="182" t="s">
        <v>434</v>
      </c>
      <c r="G295" s="13"/>
      <c r="H295" s="183">
        <v>0.20000000000000001</v>
      </c>
      <c r="I295" s="184"/>
      <c r="J295" s="13"/>
      <c r="K295" s="13"/>
      <c r="L295" s="179"/>
      <c r="M295" s="185"/>
      <c r="N295" s="186"/>
      <c r="O295" s="186"/>
      <c r="P295" s="186"/>
      <c r="Q295" s="186"/>
      <c r="R295" s="186"/>
      <c r="S295" s="186"/>
      <c r="T295" s="187"/>
      <c r="U295" s="13"/>
      <c r="V295" s="13"/>
      <c r="W295" s="13"/>
      <c r="X295" s="13"/>
      <c r="Y295" s="13"/>
      <c r="Z295" s="13"/>
      <c r="AA295" s="13"/>
      <c r="AB295" s="13"/>
      <c r="AC295" s="13"/>
      <c r="AD295" s="13"/>
      <c r="AE295" s="13"/>
      <c r="AT295" s="181" t="s">
        <v>158</v>
      </c>
      <c r="AU295" s="181" t="s">
        <v>81</v>
      </c>
      <c r="AV295" s="13" t="s">
        <v>81</v>
      </c>
      <c r="AW295" s="13" t="s">
        <v>31</v>
      </c>
      <c r="AX295" s="13" t="s">
        <v>69</v>
      </c>
      <c r="AY295" s="181" t="s">
        <v>147</v>
      </c>
    </row>
    <row r="296" s="13" customFormat="1">
      <c r="A296" s="13"/>
      <c r="B296" s="179"/>
      <c r="C296" s="13"/>
      <c r="D296" s="180" t="s">
        <v>158</v>
      </c>
      <c r="E296" s="181" t="s">
        <v>3</v>
      </c>
      <c r="F296" s="182" t="s">
        <v>435</v>
      </c>
      <c r="G296" s="13"/>
      <c r="H296" s="183">
        <v>0.20000000000000001</v>
      </c>
      <c r="I296" s="184"/>
      <c r="J296" s="13"/>
      <c r="K296" s="13"/>
      <c r="L296" s="179"/>
      <c r="M296" s="185"/>
      <c r="N296" s="186"/>
      <c r="O296" s="186"/>
      <c r="P296" s="186"/>
      <c r="Q296" s="186"/>
      <c r="R296" s="186"/>
      <c r="S296" s="186"/>
      <c r="T296" s="187"/>
      <c r="U296" s="13"/>
      <c r="V296" s="13"/>
      <c r="W296" s="13"/>
      <c r="X296" s="13"/>
      <c r="Y296" s="13"/>
      <c r="Z296" s="13"/>
      <c r="AA296" s="13"/>
      <c r="AB296" s="13"/>
      <c r="AC296" s="13"/>
      <c r="AD296" s="13"/>
      <c r="AE296" s="13"/>
      <c r="AT296" s="181" t="s">
        <v>158</v>
      </c>
      <c r="AU296" s="181" t="s">
        <v>81</v>
      </c>
      <c r="AV296" s="13" t="s">
        <v>81</v>
      </c>
      <c r="AW296" s="13" t="s">
        <v>31</v>
      </c>
      <c r="AX296" s="13" t="s">
        <v>69</v>
      </c>
      <c r="AY296" s="181" t="s">
        <v>147</v>
      </c>
    </row>
    <row r="297" s="13" customFormat="1">
      <c r="A297" s="13"/>
      <c r="B297" s="179"/>
      <c r="C297" s="13"/>
      <c r="D297" s="180" t="s">
        <v>158</v>
      </c>
      <c r="E297" s="181" t="s">
        <v>3</v>
      </c>
      <c r="F297" s="182" t="s">
        <v>436</v>
      </c>
      <c r="G297" s="13"/>
      <c r="H297" s="183">
        <v>0.97999999999999998</v>
      </c>
      <c r="I297" s="184"/>
      <c r="J297" s="13"/>
      <c r="K297" s="13"/>
      <c r="L297" s="179"/>
      <c r="M297" s="185"/>
      <c r="N297" s="186"/>
      <c r="O297" s="186"/>
      <c r="P297" s="186"/>
      <c r="Q297" s="186"/>
      <c r="R297" s="186"/>
      <c r="S297" s="186"/>
      <c r="T297" s="187"/>
      <c r="U297" s="13"/>
      <c r="V297" s="13"/>
      <c r="W297" s="13"/>
      <c r="X297" s="13"/>
      <c r="Y297" s="13"/>
      <c r="Z297" s="13"/>
      <c r="AA297" s="13"/>
      <c r="AB297" s="13"/>
      <c r="AC297" s="13"/>
      <c r="AD297" s="13"/>
      <c r="AE297" s="13"/>
      <c r="AT297" s="181" t="s">
        <v>158</v>
      </c>
      <c r="AU297" s="181" t="s">
        <v>81</v>
      </c>
      <c r="AV297" s="13" t="s">
        <v>81</v>
      </c>
      <c r="AW297" s="13" t="s">
        <v>31</v>
      </c>
      <c r="AX297" s="13" t="s">
        <v>69</v>
      </c>
      <c r="AY297" s="181" t="s">
        <v>147</v>
      </c>
    </row>
    <row r="298" s="13" customFormat="1">
      <c r="A298" s="13"/>
      <c r="B298" s="179"/>
      <c r="C298" s="13"/>
      <c r="D298" s="180" t="s">
        <v>158</v>
      </c>
      <c r="E298" s="181" t="s">
        <v>3</v>
      </c>
      <c r="F298" s="182" t="s">
        <v>437</v>
      </c>
      <c r="G298" s="13"/>
      <c r="H298" s="183">
        <v>1.25</v>
      </c>
      <c r="I298" s="184"/>
      <c r="J298" s="13"/>
      <c r="K298" s="13"/>
      <c r="L298" s="179"/>
      <c r="M298" s="185"/>
      <c r="N298" s="186"/>
      <c r="O298" s="186"/>
      <c r="P298" s="186"/>
      <c r="Q298" s="186"/>
      <c r="R298" s="186"/>
      <c r="S298" s="186"/>
      <c r="T298" s="187"/>
      <c r="U298" s="13"/>
      <c r="V298" s="13"/>
      <c r="W298" s="13"/>
      <c r="X298" s="13"/>
      <c r="Y298" s="13"/>
      <c r="Z298" s="13"/>
      <c r="AA298" s="13"/>
      <c r="AB298" s="13"/>
      <c r="AC298" s="13"/>
      <c r="AD298" s="13"/>
      <c r="AE298" s="13"/>
      <c r="AT298" s="181" t="s">
        <v>158</v>
      </c>
      <c r="AU298" s="181" t="s">
        <v>81</v>
      </c>
      <c r="AV298" s="13" t="s">
        <v>81</v>
      </c>
      <c r="AW298" s="13" t="s">
        <v>31</v>
      </c>
      <c r="AX298" s="13" t="s">
        <v>69</v>
      </c>
      <c r="AY298" s="181" t="s">
        <v>147</v>
      </c>
    </row>
    <row r="299" s="13" customFormat="1">
      <c r="A299" s="13"/>
      <c r="B299" s="179"/>
      <c r="C299" s="13"/>
      <c r="D299" s="180" t="s">
        <v>158</v>
      </c>
      <c r="E299" s="181" t="s">
        <v>3</v>
      </c>
      <c r="F299" s="182" t="s">
        <v>438</v>
      </c>
      <c r="G299" s="13"/>
      <c r="H299" s="183">
        <v>1.24</v>
      </c>
      <c r="I299" s="184"/>
      <c r="J299" s="13"/>
      <c r="K299" s="13"/>
      <c r="L299" s="179"/>
      <c r="M299" s="185"/>
      <c r="N299" s="186"/>
      <c r="O299" s="186"/>
      <c r="P299" s="186"/>
      <c r="Q299" s="186"/>
      <c r="R299" s="186"/>
      <c r="S299" s="186"/>
      <c r="T299" s="187"/>
      <c r="U299" s="13"/>
      <c r="V299" s="13"/>
      <c r="W299" s="13"/>
      <c r="X299" s="13"/>
      <c r="Y299" s="13"/>
      <c r="Z299" s="13"/>
      <c r="AA299" s="13"/>
      <c r="AB299" s="13"/>
      <c r="AC299" s="13"/>
      <c r="AD299" s="13"/>
      <c r="AE299" s="13"/>
      <c r="AT299" s="181" t="s">
        <v>158</v>
      </c>
      <c r="AU299" s="181" t="s">
        <v>81</v>
      </c>
      <c r="AV299" s="13" t="s">
        <v>81</v>
      </c>
      <c r="AW299" s="13" t="s">
        <v>31</v>
      </c>
      <c r="AX299" s="13" t="s">
        <v>69</v>
      </c>
      <c r="AY299" s="181" t="s">
        <v>147</v>
      </c>
    </row>
    <row r="300" s="13" customFormat="1">
      <c r="A300" s="13"/>
      <c r="B300" s="179"/>
      <c r="C300" s="13"/>
      <c r="D300" s="180" t="s">
        <v>158</v>
      </c>
      <c r="E300" s="181" t="s">
        <v>3</v>
      </c>
      <c r="F300" s="182" t="s">
        <v>439</v>
      </c>
      <c r="G300" s="13"/>
      <c r="H300" s="183">
        <v>1.2350000000000001</v>
      </c>
      <c r="I300" s="184"/>
      <c r="J300" s="13"/>
      <c r="K300" s="13"/>
      <c r="L300" s="179"/>
      <c r="M300" s="185"/>
      <c r="N300" s="186"/>
      <c r="O300" s="186"/>
      <c r="P300" s="186"/>
      <c r="Q300" s="186"/>
      <c r="R300" s="186"/>
      <c r="S300" s="186"/>
      <c r="T300" s="187"/>
      <c r="U300" s="13"/>
      <c r="V300" s="13"/>
      <c r="W300" s="13"/>
      <c r="X300" s="13"/>
      <c r="Y300" s="13"/>
      <c r="Z300" s="13"/>
      <c r="AA300" s="13"/>
      <c r="AB300" s="13"/>
      <c r="AC300" s="13"/>
      <c r="AD300" s="13"/>
      <c r="AE300" s="13"/>
      <c r="AT300" s="181" t="s">
        <v>158</v>
      </c>
      <c r="AU300" s="181" t="s">
        <v>81</v>
      </c>
      <c r="AV300" s="13" t="s">
        <v>81</v>
      </c>
      <c r="AW300" s="13" t="s">
        <v>31</v>
      </c>
      <c r="AX300" s="13" t="s">
        <v>69</v>
      </c>
      <c r="AY300" s="181" t="s">
        <v>147</v>
      </c>
    </row>
    <row r="301" s="13" customFormat="1">
      <c r="A301" s="13"/>
      <c r="B301" s="179"/>
      <c r="C301" s="13"/>
      <c r="D301" s="180" t="s">
        <v>158</v>
      </c>
      <c r="E301" s="181" t="s">
        <v>3</v>
      </c>
      <c r="F301" s="182" t="s">
        <v>440</v>
      </c>
      <c r="G301" s="13"/>
      <c r="H301" s="183">
        <v>1.2350000000000001</v>
      </c>
      <c r="I301" s="184"/>
      <c r="J301" s="13"/>
      <c r="K301" s="13"/>
      <c r="L301" s="179"/>
      <c r="M301" s="185"/>
      <c r="N301" s="186"/>
      <c r="O301" s="186"/>
      <c r="P301" s="186"/>
      <c r="Q301" s="186"/>
      <c r="R301" s="186"/>
      <c r="S301" s="186"/>
      <c r="T301" s="187"/>
      <c r="U301" s="13"/>
      <c r="V301" s="13"/>
      <c r="W301" s="13"/>
      <c r="X301" s="13"/>
      <c r="Y301" s="13"/>
      <c r="Z301" s="13"/>
      <c r="AA301" s="13"/>
      <c r="AB301" s="13"/>
      <c r="AC301" s="13"/>
      <c r="AD301" s="13"/>
      <c r="AE301" s="13"/>
      <c r="AT301" s="181" t="s">
        <v>158</v>
      </c>
      <c r="AU301" s="181" t="s">
        <v>81</v>
      </c>
      <c r="AV301" s="13" t="s">
        <v>81</v>
      </c>
      <c r="AW301" s="13" t="s">
        <v>31</v>
      </c>
      <c r="AX301" s="13" t="s">
        <v>69</v>
      </c>
      <c r="AY301" s="181" t="s">
        <v>147</v>
      </c>
    </row>
    <row r="302" s="13" customFormat="1">
      <c r="A302" s="13"/>
      <c r="B302" s="179"/>
      <c r="C302" s="13"/>
      <c r="D302" s="180" t="s">
        <v>158</v>
      </c>
      <c r="E302" s="181" t="s">
        <v>3</v>
      </c>
      <c r="F302" s="182" t="s">
        <v>441</v>
      </c>
      <c r="G302" s="13"/>
      <c r="H302" s="183">
        <v>1.258</v>
      </c>
      <c r="I302" s="184"/>
      <c r="J302" s="13"/>
      <c r="K302" s="13"/>
      <c r="L302" s="179"/>
      <c r="M302" s="185"/>
      <c r="N302" s="186"/>
      <c r="O302" s="186"/>
      <c r="P302" s="186"/>
      <c r="Q302" s="186"/>
      <c r="R302" s="186"/>
      <c r="S302" s="186"/>
      <c r="T302" s="187"/>
      <c r="U302" s="13"/>
      <c r="V302" s="13"/>
      <c r="W302" s="13"/>
      <c r="X302" s="13"/>
      <c r="Y302" s="13"/>
      <c r="Z302" s="13"/>
      <c r="AA302" s="13"/>
      <c r="AB302" s="13"/>
      <c r="AC302" s="13"/>
      <c r="AD302" s="13"/>
      <c r="AE302" s="13"/>
      <c r="AT302" s="181" t="s">
        <v>158</v>
      </c>
      <c r="AU302" s="181" t="s">
        <v>81</v>
      </c>
      <c r="AV302" s="13" t="s">
        <v>81</v>
      </c>
      <c r="AW302" s="13" t="s">
        <v>31</v>
      </c>
      <c r="AX302" s="13" t="s">
        <v>69</v>
      </c>
      <c r="AY302" s="181" t="s">
        <v>147</v>
      </c>
    </row>
    <row r="303" s="13" customFormat="1">
      <c r="A303" s="13"/>
      <c r="B303" s="179"/>
      <c r="C303" s="13"/>
      <c r="D303" s="180" t="s">
        <v>158</v>
      </c>
      <c r="E303" s="181" t="s">
        <v>3</v>
      </c>
      <c r="F303" s="182" t="s">
        <v>442</v>
      </c>
      <c r="G303" s="13"/>
      <c r="H303" s="183">
        <v>1.2450000000000001</v>
      </c>
      <c r="I303" s="184"/>
      <c r="J303" s="13"/>
      <c r="K303" s="13"/>
      <c r="L303" s="179"/>
      <c r="M303" s="185"/>
      <c r="N303" s="186"/>
      <c r="O303" s="186"/>
      <c r="P303" s="186"/>
      <c r="Q303" s="186"/>
      <c r="R303" s="186"/>
      <c r="S303" s="186"/>
      <c r="T303" s="187"/>
      <c r="U303" s="13"/>
      <c r="V303" s="13"/>
      <c r="W303" s="13"/>
      <c r="X303" s="13"/>
      <c r="Y303" s="13"/>
      <c r="Z303" s="13"/>
      <c r="AA303" s="13"/>
      <c r="AB303" s="13"/>
      <c r="AC303" s="13"/>
      <c r="AD303" s="13"/>
      <c r="AE303" s="13"/>
      <c r="AT303" s="181" t="s">
        <v>158</v>
      </c>
      <c r="AU303" s="181" t="s">
        <v>81</v>
      </c>
      <c r="AV303" s="13" t="s">
        <v>81</v>
      </c>
      <c r="AW303" s="13" t="s">
        <v>31</v>
      </c>
      <c r="AX303" s="13" t="s">
        <v>69</v>
      </c>
      <c r="AY303" s="181" t="s">
        <v>147</v>
      </c>
    </row>
    <row r="304" s="13" customFormat="1">
      <c r="A304" s="13"/>
      <c r="B304" s="179"/>
      <c r="C304" s="13"/>
      <c r="D304" s="180" t="s">
        <v>158</v>
      </c>
      <c r="E304" s="181" t="s">
        <v>3</v>
      </c>
      <c r="F304" s="182" t="s">
        <v>443</v>
      </c>
      <c r="G304" s="13"/>
      <c r="H304" s="183">
        <v>1.25</v>
      </c>
      <c r="I304" s="184"/>
      <c r="J304" s="13"/>
      <c r="K304" s="13"/>
      <c r="L304" s="179"/>
      <c r="M304" s="185"/>
      <c r="N304" s="186"/>
      <c r="O304" s="186"/>
      <c r="P304" s="186"/>
      <c r="Q304" s="186"/>
      <c r="R304" s="186"/>
      <c r="S304" s="186"/>
      <c r="T304" s="187"/>
      <c r="U304" s="13"/>
      <c r="V304" s="13"/>
      <c r="W304" s="13"/>
      <c r="X304" s="13"/>
      <c r="Y304" s="13"/>
      <c r="Z304" s="13"/>
      <c r="AA304" s="13"/>
      <c r="AB304" s="13"/>
      <c r="AC304" s="13"/>
      <c r="AD304" s="13"/>
      <c r="AE304" s="13"/>
      <c r="AT304" s="181" t="s">
        <v>158</v>
      </c>
      <c r="AU304" s="181" t="s">
        <v>81</v>
      </c>
      <c r="AV304" s="13" t="s">
        <v>81</v>
      </c>
      <c r="AW304" s="13" t="s">
        <v>31</v>
      </c>
      <c r="AX304" s="13" t="s">
        <v>69</v>
      </c>
      <c r="AY304" s="181" t="s">
        <v>147</v>
      </c>
    </row>
    <row r="305" s="13" customFormat="1">
      <c r="A305" s="13"/>
      <c r="B305" s="179"/>
      <c r="C305" s="13"/>
      <c r="D305" s="180" t="s">
        <v>158</v>
      </c>
      <c r="E305" s="181" t="s">
        <v>3</v>
      </c>
      <c r="F305" s="182" t="s">
        <v>444</v>
      </c>
      <c r="G305" s="13"/>
      <c r="H305" s="183">
        <v>1.24</v>
      </c>
      <c r="I305" s="184"/>
      <c r="J305" s="13"/>
      <c r="K305" s="13"/>
      <c r="L305" s="179"/>
      <c r="M305" s="185"/>
      <c r="N305" s="186"/>
      <c r="O305" s="186"/>
      <c r="P305" s="186"/>
      <c r="Q305" s="186"/>
      <c r="R305" s="186"/>
      <c r="S305" s="186"/>
      <c r="T305" s="187"/>
      <c r="U305" s="13"/>
      <c r="V305" s="13"/>
      <c r="W305" s="13"/>
      <c r="X305" s="13"/>
      <c r="Y305" s="13"/>
      <c r="Z305" s="13"/>
      <c r="AA305" s="13"/>
      <c r="AB305" s="13"/>
      <c r="AC305" s="13"/>
      <c r="AD305" s="13"/>
      <c r="AE305" s="13"/>
      <c r="AT305" s="181" t="s">
        <v>158</v>
      </c>
      <c r="AU305" s="181" t="s">
        <v>81</v>
      </c>
      <c r="AV305" s="13" t="s">
        <v>81</v>
      </c>
      <c r="AW305" s="13" t="s">
        <v>31</v>
      </c>
      <c r="AX305" s="13" t="s">
        <v>69</v>
      </c>
      <c r="AY305" s="181" t="s">
        <v>147</v>
      </c>
    </row>
    <row r="306" s="13" customFormat="1">
      <c r="A306" s="13"/>
      <c r="B306" s="179"/>
      <c r="C306" s="13"/>
      <c r="D306" s="180" t="s">
        <v>158</v>
      </c>
      <c r="E306" s="181" t="s">
        <v>3</v>
      </c>
      <c r="F306" s="182" t="s">
        <v>445</v>
      </c>
      <c r="G306" s="13"/>
      <c r="H306" s="183">
        <v>1.2450000000000001</v>
      </c>
      <c r="I306" s="184"/>
      <c r="J306" s="13"/>
      <c r="K306" s="13"/>
      <c r="L306" s="179"/>
      <c r="M306" s="185"/>
      <c r="N306" s="186"/>
      <c r="O306" s="186"/>
      <c r="P306" s="186"/>
      <c r="Q306" s="186"/>
      <c r="R306" s="186"/>
      <c r="S306" s="186"/>
      <c r="T306" s="187"/>
      <c r="U306" s="13"/>
      <c r="V306" s="13"/>
      <c r="W306" s="13"/>
      <c r="X306" s="13"/>
      <c r="Y306" s="13"/>
      <c r="Z306" s="13"/>
      <c r="AA306" s="13"/>
      <c r="AB306" s="13"/>
      <c r="AC306" s="13"/>
      <c r="AD306" s="13"/>
      <c r="AE306" s="13"/>
      <c r="AT306" s="181" t="s">
        <v>158</v>
      </c>
      <c r="AU306" s="181" t="s">
        <v>81</v>
      </c>
      <c r="AV306" s="13" t="s">
        <v>81</v>
      </c>
      <c r="AW306" s="13" t="s">
        <v>31</v>
      </c>
      <c r="AX306" s="13" t="s">
        <v>69</v>
      </c>
      <c r="AY306" s="181" t="s">
        <v>147</v>
      </c>
    </row>
    <row r="307" s="13" customFormat="1">
      <c r="A307" s="13"/>
      <c r="B307" s="179"/>
      <c r="C307" s="13"/>
      <c r="D307" s="180" t="s">
        <v>158</v>
      </c>
      <c r="E307" s="181" t="s">
        <v>3</v>
      </c>
      <c r="F307" s="182" t="s">
        <v>446</v>
      </c>
      <c r="G307" s="13"/>
      <c r="H307" s="183">
        <v>1.4350000000000001</v>
      </c>
      <c r="I307" s="184"/>
      <c r="J307" s="13"/>
      <c r="K307" s="13"/>
      <c r="L307" s="179"/>
      <c r="M307" s="185"/>
      <c r="N307" s="186"/>
      <c r="O307" s="186"/>
      <c r="P307" s="186"/>
      <c r="Q307" s="186"/>
      <c r="R307" s="186"/>
      <c r="S307" s="186"/>
      <c r="T307" s="187"/>
      <c r="U307" s="13"/>
      <c r="V307" s="13"/>
      <c r="W307" s="13"/>
      <c r="X307" s="13"/>
      <c r="Y307" s="13"/>
      <c r="Z307" s="13"/>
      <c r="AA307" s="13"/>
      <c r="AB307" s="13"/>
      <c r="AC307" s="13"/>
      <c r="AD307" s="13"/>
      <c r="AE307" s="13"/>
      <c r="AT307" s="181" t="s">
        <v>158</v>
      </c>
      <c r="AU307" s="181" t="s">
        <v>81</v>
      </c>
      <c r="AV307" s="13" t="s">
        <v>81</v>
      </c>
      <c r="AW307" s="13" t="s">
        <v>31</v>
      </c>
      <c r="AX307" s="13" t="s">
        <v>69</v>
      </c>
      <c r="AY307" s="181" t="s">
        <v>147</v>
      </c>
    </row>
    <row r="308" s="13" customFormat="1">
      <c r="A308" s="13"/>
      <c r="B308" s="179"/>
      <c r="C308" s="13"/>
      <c r="D308" s="180" t="s">
        <v>158</v>
      </c>
      <c r="E308" s="181" t="s">
        <v>3</v>
      </c>
      <c r="F308" s="182" t="s">
        <v>447</v>
      </c>
      <c r="G308" s="13"/>
      <c r="H308" s="183">
        <v>0.33200000000000002</v>
      </c>
      <c r="I308" s="184"/>
      <c r="J308" s="13"/>
      <c r="K308" s="13"/>
      <c r="L308" s="179"/>
      <c r="M308" s="185"/>
      <c r="N308" s="186"/>
      <c r="O308" s="186"/>
      <c r="P308" s="186"/>
      <c r="Q308" s="186"/>
      <c r="R308" s="186"/>
      <c r="S308" s="186"/>
      <c r="T308" s="187"/>
      <c r="U308" s="13"/>
      <c r="V308" s="13"/>
      <c r="W308" s="13"/>
      <c r="X308" s="13"/>
      <c r="Y308" s="13"/>
      <c r="Z308" s="13"/>
      <c r="AA308" s="13"/>
      <c r="AB308" s="13"/>
      <c r="AC308" s="13"/>
      <c r="AD308" s="13"/>
      <c r="AE308" s="13"/>
      <c r="AT308" s="181" t="s">
        <v>158</v>
      </c>
      <c r="AU308" s="181" t="s">
        <v>81</v>
      </c>
      <c r="AV308" s="13" t="s">
        <v>81</v>
      </c>
      <c r="AW308" s="13" t="s">
        <v>31</v>
      </c>
      <c r="AX308" s="13" t="s">
        <v>69</v>
      </c>
      <c r="AY308" s="181" t="s">
        <v>147</v>
      </c>
    </row>
    <row r="309" s="13" customFormat="1">
      <c r="A309" s="13"/>
      <c r="B309" s="179"/>
      <c r="C309" s="13"/>
      <c r="D309" s="180" t="s">
        <v>158</v>
      </c>
      <c r="E309" s="181" t="s">
        <v>3</v>
      </c>
      <c r="F309" s="182" t="s">
        <v>448</v>
      </c>
      <c r="G309" s="13"/>
      <c r="H309" s="183">
        <v>1.169</v>
      </c>
      <c r="I309" s="184"/>
      <c r="J309" s="13"/>
      <c r="K309" s="13"/>
      <c r="L309" s="179"/>
      <c r="M309" s="185"/>
      <c r="N309" s="186"/>
      <c r="O309" s="186"/>
      <c r="P309" s="186"/>
      <c r="Q309" s="186"/>
      <c r="R309" s="186"/>
      <c r="S309" s="186"/>
      <c r="T309" s="187"/>
      <c r="U309" s="13"/>
      <c r="V309" s="13"/>
      <c r="W309" s="13"/>
      <c r="X309" s="13"/>
      <c r="Y309" s="13"/>
      <c r="Z309" s="13"/>
      <c r="AA309" s="13"/>
      <c r="AB309" s="13"/>
      <c r="AC309" s="13"/>
      <c r="AD309" s="13"/>
      <c r="AE309" s="13"/>
      <c r="AT309" s="181" t="s">
        <v>158</v>
      </c>
      <c r="AU309" s="181" t="s">
        <v>81</v>
      </c>
      <c r="AV309" s="13" t="s">
        <v>81</v>
      </c>
      <c r="AW309" s="13" t="s">
        <v>31</v>
      </c>
      <c r="AX309" s="13" t="s">
        <v>69</v>
      </c>
      <c r="AY309" s="181" t="s">
        <v>147</v>
      </c>
    </row>
    <row r="310" s="14" customFormat="1">
      <c r="A310" s="14"/>
      <c r="B310" s="188"/>
      <c r="C310" s="14"/>
      <c r="D310" s="180" t="s">
        <v>158</v>
      </c>
      <c r="E310" s="189" t="s">
        <v>3</v>
      </c>
      <c r="F310" s="190" t="s">
        <v>170</v>
      </c>
      <c r="G310" s="14"/>
      <c r="H310" s="191">
        <v>18.249000000000002</v>
      </c>
      <c r="I310" s="192"/>
      <c r="J310" s="14"/>
      <c r="K310" s="14"/>
      <c r="L310" s="188"/>
      <c r="M310" s="193"/>
      <c r="N310" s="194"/>
      <c r="O310" s="194"/>
      <c r="P310" s="194"/>
      <c r="Q310" s="194"/>
      <c r="R310" s="194"/>
      <c r="S310" s="194"/>
      <c r="T310" s="195"/>
      <c r="U310" s="14"/>
      <c r="V310" s="14"/>
      <c r="W310" s="14"/>
      <c r="X310" s="14"/>
      <c r="Y310" s="14"/>
      <c r="Z310" s="14"/>
      <c r="AA310" s="14"/>
      <c r="AB310" s="14"/>
      <c r="AC310" s="14"/>
      <c r="AD310" s="14"/>
      <c r="AE310" s="14"/>
      <c r="AT310" s="189" t="s">
        <v>158</v>
      </c>
      <c r="AU310" s="189" t="s">
        <v>81</v>
      </c>
      <c r="AV310" s="14" t="s">
        <v>171</v>
      </c>
      <c r="AW310" s="14" t="s">
        <v>31</v>
      </c>
      <c r="AX310" s="14" t="s">
        <v>74</v>
      </c>
      <c r="AY310" s="189" t="s">
        <v>147</v>
      </c>
    </row>
    <row r="311" s="2" customFormat="1" ht="55.5" customHeight="1">
      <c r="A311" s="39"/>
      <c r="B311" s="160"/>
      <c r="C311" s="161" t="s">
        <v>449</v>
      </c>
      <c r="D311" s="161" t="s">
        <v>150</v>
      </c>
      <c r="E311" s="162" t="s">
        <v>450</v>
      </c>
      <c r="F311" s="163" t="s">
        <v>451</v>
      </c>
      <c r="G311" s="164" t="s">
        <v>325</v>
      </c>
      <c r="H311" s="165">
        <v>28</v>
      </c>
      <c r="I311" s="166"/>
      <c r="J311" s="167">
        <f>ROUND(I311*H311,2)</f>
        <v>0</v>
      </c>
      <c r="K311" s="163" t="s">
        <v>153</v>
      </c>
      <c r="L311" s="40"/>
      <c r="M311" s="168" t="s">
        <v>3</v>
      </c>
      <c r="N311" s="169" t="s">
        <v>40</v>
      </c>
      <c r="O311" s="73"/>
      <c r="P311" s="170">
        <f>O311*H311</f>
        <v>0</v>
      </c>
      <c r="Q311" s="170">
        <v>0</v>
      </c>
      <c r="R311" s="170">
        <f>Q311*H311</f>
        <v>0</v>
      </c>
      <c r="S311" s="170">
        <v>0</v>
      </c>
      <c r="T311" s="171">
        <f>S311*H311</f>
        <v>0</v>
      </c>
      <c r="U311" s="39"/>
      <c r="V311" s="39"/>
      <c r="W311" s="39"/>
      <c r="X311" s="39"/>
      <c r="Y311" s="39"/>
      <c r="Z311" s="39"/>
      <c r="AA311" s="39"/>
      <c r="AB311" s="39"/>
      <c r="AC311" s="39"/>
      <c r="AD311" s="39"/>
      <c r="AE311" s="39"/>
      <c r="AR311" s="172" t="s">
        <v>154</v>
      </c>
      <c r="AT311" s="172" t="s">
        <v>150</v>
      </c>
      <c r="AU311" s="172" t="s">
        <v>81</v>
      </c>
      <c r="AY311" s="20" t="s">
        <v>147</v>
      </c>
      <c r="BE311" s="173">
        <f>IF(N311="základní",J311,0)</f>
        <v>0</v>
      </c>
      <c r="BF311" s="173">
        <f>IF(N311="snížená",J311,0)</f>
        <v>0</v>
      </c>
      <c r="BG311" s="173">
        <f>IF(N311="zákl. přenesená",J311,0)</f>
        <v>0</v>
      </c>
      <c r="BH311" s="173">
        <f>IF(N311="sníž. přenesená",J311,0)</f>
        <v>0</v>
      </c>
      <c r="BI311" s="173">
        <f>IF(N311="nulová",J311,0)</f>
        <v>0</v>
      </c>
      <c r="BJ311" s="20" t="s">
        <v>74</v>
      </c>
      <c r="BK311" s="173">
        <f>ROUND(I311*H311,2)</f>
        <v>0</v>
      </c>
      <c r="BL311" s="20" t="s">
        <v>154</v>
      </c>
      <c r="BM311" s="172" t="s">
        <v>452</v>
      </c>
    </row>
    <row r="312" s="2" customFormat="1">
      <c r="A312" s="39"/>
      <c r="B312" s="40"/>
      <c r="C312" s="39"/>
      <c r="D312" s="174" t="s">
        <v>156</v>
      </c>
      <c r="E312" s="39"/>
      <c r="F312" s="175" t="s">
        <v>453</v>
      </c>
      <c r="G312" s="39"/>
      <c r="H312" s="39"/>
      <c r="I312" s="176"/>
      <c r="J312" s="39"/>
      <c r="K312" s="39"/>
      <c r="L312" s="40"/>
      <c r="M312" s="177"/>
      <c r="N312" s="178"/>
      <c r="O312" s="73"/>
      <c r="P312" s="73"/>
      <c r="Q312" s="73"/>
      <c r="R312" s="73"/>
      <c r="S312" s="73"/>
      <c r="T312" s="74"/>
      <c r="U312" s="39"/>
      <c r="V312" s="39"/>
      <c r="W312" s="39"/>
      <c r="X312" s="39"/>
      <c r="Y312" s="39"/>
      <c r="Z312" s="39"/>
      <c r="AA312" s="39"/>
      <c r="AB312" s="39"/>
      <c r="AC312" s="39"/>
      <c r="AD312" s="39"/>
      <c r="AE312" s="39"/>
      <c r="AT312" s="20" t="s">
        <v>156</v>
      </c>
      <c r="AU312" s="20" t="s">
        <v>81</v>
      </c>
    </row>
    <row r="313" s="13" customFormat="1">
      <c r="A313" s="13"/>
      <c r="B313" s="179"/>
      <c r="C313" s="13"/>
      <c r="D313" s="180" t="s">
        <v>158</v>
      </c>
      <c r="E313" s="181" t="s">
        <v>3</v>
      </c>
      <c r="F313" s="182" t="s">
        <v>171</v>
      </c>
      <c r="G313" s="13"/>
      <c r="H313" s="183">
        <v>4</v>
      </c>
      <c r="I313" s="184"/>
      <c r="J313" s="13"/>
      <c r="K313" s="13"/>
      <c r="L313" s="179"/>
      <c r="M313" s="185"/>
      <c r="N313" s="186"/>
      <c r="O313" s="186"/>
      <c r="P313" s="186"/>
      <c r="Q313" s="186"/>
      <c r="R313" s="186"/>
      <c r="S313" s="186"/>
      <c r="T313" s="187"/>
      <c r="U313" s="13"/>
      <c r="V313" s="13"/>
      <c r="W313" s="13"/>
      <c r="X313" s="13"/>
      <c r="Y313" s="13"/>
      <c r="Z313" s="13"/>
      <c r="AA313" s="13"/>
      <c r="AB313" s="13"/>
      <c r="AC313" s="13"/>
      <c r="AD313" s="13"/>
      <c r="AE313" s="13"/>
      <c r="AT313" s="181" t="s">
        <v>158</v>
      </c>
      <c r="AU313" s="181" t="s">
        <v>81</v>
      </c>
      <c r="AV313" s="13" t="s">
        <v>81</v>
      </c>
      <c r="AW313" s="13" t="s">
        <v>31</v>
      </c>
      <c r="AX313" s="13" t="s">
        <v>69</v>
      </c>
      <c r="AY313" s="181" t="s">
        <v>147</v>
      </c>
    </row>
    <row r="314" s="13" customFormat="1">
      <c r="A314" s="13"/>
      <c r="B314" s="179"/>
      <c r="C314" s="13"/>
      <c r="D314" s="180" t="s">
        <v>158</v>
      </c>
      <c r="E314" s="181" t="s">
        <v>3</v>
      </c>
      <c r="F314" s="182" t="s">
        <v>454</v>
      </c>
      <c r="G314" s="13"/>
      <c r="H314" s="183">
        <v>24</v>
      </c>
      <c r="I314" s="184"/>
      <c r="J314" s="13"/>
      <c r="K314" s="13"/>
      <c r="L314" s="179"/>
      <c r="M314" s="185"/>
      <c r="N314" s="186"/>
      <c r="O314" s="186"/>
      <c r="P314" s="186"/>
      <c r="Q314" s="186"/>
      <c r="R314" s="186"/>
      <c r="S314" s="186"/>
      <c r="T314" s="187"/>
      <c r="U314" s="13"/>
      <c r="V314" s="13"/>
      <c r="W314" s="13"/>
      <c r="X314" s="13"/>
      <c r="Y314" s="13"/>
      <c r="Z314" s="13"/>
      <c r="AA314" s="13"/>
      <c r="AB314" s="13"/>
      <c r="AC314" s="13"/>
      <c r="AD314" s="13"/>
      <c r="AE314" s="13"/>
      <c r="AT314" s="181" t="s">
        <v>158</v>
      </c>
      <c r="AU314" s="181" t="s">
        <v>81</v>
      </c>
      <c r="AV314" s="13" t="s">
        <v>81</v>
      </c>
      <c r="AW314" s="13" t="s">
        <v>31</v>
      </c>
      <c r="AX314" s="13" t="s">
        <v>69</v>
      </c>
      <c r="AY314" s="181" t="s">
        <v>147</v>
      </c>
    </row>
    <row r="315" s="14" customFormat="1">
      <c r="A315" s="14"/>
      <c r="B315" s="188"/>
      <c r="C315" s="14"/>
      <c r="D315" s="180" t="s">
        <v>158</v>
      </c>
      <c r="E315" s="189" t="s">
        <v>3</v>
      </c>
      <c r="F315" s="190" t="s">
        <v>170</v>
      </c>
      <c r="G315" s="14"/>
      <c r="H315" s="191">
        <v>28</v>
      </c>
      <c r="I315" s="192"/>
      <c r="J315" s="14"/>
      <c r="K315" s="14"/>
      <c r="L315" s="188"/>
      <c r="M315" s="193"/>
      <c r="N315" s="194"/>
      <c r="O315" s="194"/>
      <c r="P315" s="194"/>
      <c r="Q315" s="194"/>
      <c r="R315" s="194"/>
      <c r="S315" s="194"/>
      <c r="T315" s="195"/>
      <c r="U315" s="14"/>
      <c r="V315" s="14"/>
      <c r="W315" s="14"/>
      <c r="X315" s="14"/>
      <c r="Y315" s="14"/>
      <c r="Z315" s="14"/>
      <c r="AA315" s="14"/>
      <c r="AB315" s="14"/>
      <c r="AC315" s="14"/>
      <c r="AD315" s="14"/>
      <c r="AE315" s="14"/>
      <c r="AT315" s="189" t="s">
        <v>158</v>
      </c>
      <c r="AU315" s="189" t="s">
        <v>81</v>
      </c>
      <c r="AV315" s="14" t="s">
        <v>171</v>
      </c>
      <c r="AW315" s="14" t="s">
        <v>31</v>
      </c>
      <c r="AX315" s="14" t="s">
        <v>74</v>
      </c>
      <c r="AY315" s="189" t="s">
        <v>147</v>
      </c>
    </row>
    <row r="316" s="2" customFormat="1" ht="55.5" customHeight="1">
      <c r="A316" s="39"/>
      <c r="B316" s="160"/>
      <c r="C316" s="161" t="s">
        <v>455</v>
      </c>
      <c r="D316" s="161" t="s">
        <v>150</v>
      </c>
      <c r="E316" s="162" t="s">
        <v>456</v>
      </c>
      <c r="F316" s="163" t="s">
        <v>457</v>
      </c>
      <c r="G316" s="164" t="s">
        <v>325</v>
      </c>
      <c r="H316" s="165">
        <v>20</v>
      </c>
      <c r="I316" s="166"/>
      <c r="J316" s="167">
        <f>ROUND(I316*H316,2)</f>
        <v>0</v>
      </c>
      <c r="K316" s="163" t="s">
        <v>153</v>
      </c>
      <c r="L316" s="40"/>
      <c r="M316" s="168" t="s">
        <v>3</v>
      </c>
      <c r="N316" s="169" t="s">
        <v>40</v>
      </c>
      <c r="O316" s="73"/>
      <c r="P316" s="170">
        <f>O316*H316</f>
        <v>0</v>
      </c>
      <c r="Q316" s="170">
        <v>0</v>
      </c>
      <c r="R316" s="170">
        <f>Q316*H316</f>
        <v>0</v>
      </c>
      <c r="S316" s="170">
        <v>0</v>
      </c>
      <c r="T316" s="171">
        <f>S316*H316</f>
        <v>0</v>
      </c>
      <c r="U316" s="39"/>
      <c r="V316" s="39"/>
      <c r="W316" s="39"/>
      <c r="X316" s="39"/>
      <c r="Y316" s="39"/>
      <c r="Z316" s="39"/>
      <c r="AA316" s="39"/>
      <c r="AB316" s="39"/>
      <c r="AC316" s="39"/>
      <c r="AD316" s="39"/>
      <c r="AE316" s="39"/>
      <c r="AR316" s="172" t="s">
        <v>154</v>
      </c>
      <c r="AT316" s="172" t="s">
        <v>150</v>
      </c>
      <c r="AU316" s="172" t="s">
        <v>81</v>
      </c>
      <c r="AY316" s="20" t="s">
        <v>147</v>
      </c>
      <c r="BE316" s="173">
        <f>IF(N316="základní",J316,0)</f>
        <v>0</v>
      </c>
      <c r="BF316" s="173">
        <f>IF(N316="snížená",J316,0)</f>
        <v>0</v>
      </c>
      <c r="BG316" s="173">
        <f>IF(N316="zákl. přenesená",J316,0)</f>
        <v>0</v>
      </c>
      <c r="BH316" s="173">
        <f>IF(N316="sníž. přenesená",J316,0)</f>
        <v>0</v>
      </c>
      <c r="BI316" s="173">
        <f>IF(N316="nulová",J316,0)</f>
        <v>0</v>
      </c>
      <c r="BJ316" s="20" t="s">
        <v>74</v>
      </c>
      <c r="BK316" s="173">
        <f>ROUND(I316*H316,2)</f>
        <v>0</v>
      </c>
      <c r="BL316" s="20" t="s">
        <v>154</v>
      </c>
      <c r="BM316" s="172" t="s">
        <v>458</v>
      </c>
    </row>
    <row r="317" s="2" customFormat="1">
      <c r="A317" s="39"/>
      <c r="B317" s="40"/>
      <c r="C317" s="39"/>
      <c r="D317" s="174" t="s">
        <v>156</v>
      </c>
      <c r="E317" s="39"/>
      <c r="F317" s="175" t="s">
        <v>459</v>
      </c>
      <c r="G317" s="39"/>
      <c r="H317" s="39"/>
      <c r="I317" s="176"/>
      <c r="J317" s="39"/>
      <c r="K317" s="39"/>
      <c r="L317" s="40"/>
      <c r="M317" s="177"/>
      <c r="N317" s="178"/>
      <c r="O317" s="73"/>
      <c r="P317" s="73"/>
      <c r="Q317" s="73"/>
      <c r="R317" s="73"/>
      <c r="S317" s="73"/>
      <c r="T317" s="74"/>
      <c r="U317" s="39"/>
      <c r="V317" s="39"/>
      <c r="W317" s="39"/>
      <c r="X317" s="39"/>
      <c r="Y317" s="39"/>
      <c r="Z317" s="39"/>
      <c r="AA317" s="39"/>
      <c r="AB317" s="39"/>
      <c r="AC317" s="39"/>
      <c r="AD317" s="39"/>
      <c r="AE317" s="39"/>
      <c r="AT317" s="20" t="s">
        <v>156</v>
      </c>
      <c r="AU317" s="20" t="s">
        <v>81</v>
      </c>
    </row>
    <row r="318" s="13" customFormat="1">
      <c r="A318" s="13"/>
      <c r="B318" s="179"/>
      <c r="C318" s="13"/>
      <c r="D318" s="180" t="s">
        <v>158</v>
      </c>
      <c r="E318" s="181" t="s">
        <v>3</v>
      </c>
      <c r="F318" s="182" t="s">
        <v>460</v>
      </c>
      <c r="G318" s="13"/>
      <c r="H318" s="183">
        <v>20</v>
      </c>
      <c r="I318" s="184"/>
      <c r="J318" s="13"/>
      <c r="K318" s="13"/>
      <c r="L318" s="179"/>
      <c r="M318" s="185"/>
      <c r="N318" s="186"/>
      <c r="O318" s="186"/>
      <c r="P318" s="186"/>
      <c r="Q318" s="186"/>
      <c r="R318" s="186"/>
      <c r="S318" s="186"/>
      <c r="T318" s="187"/>
      <c r="U318" s="13"/>
      <c r="V318" s="13"/>
      <c r="W318" s="13"/>
      <c r="X318" s="13"/>
      <c r="Y318" s="13"/>
      <c r="Z318" s="13"/>
      <c r="AA318" s="13"/>
      <c r="AB318" s="13"/>
      <c r="AC318" s="13"/>
      <c r="AD318" s="13"/>
      <c r="AE318" s="13"/>
      <c r="AT318" s="181" t="s">
        <v>158</v>
      </c>
      <c r="AU318" s="181" t="s">
        <v>81</v>
      </c>
      <c r="AV318" s="13" t="s">
        <v>81</v>
      </c>
      <c r="AW318" s="13" t="s">
        <v>31</v>
      </c>
      <c r="AX318" s="13" t="s">
        <v>74</v>
      </c>
      <c r="AY318" s="181" t="s">
        <v>147</v>
      </c>
    </row>
    <row r="319" s="12" customFormat="1" ht="22.8" customHeight="1">
      <c r="A319" s="12"/>
      <c r="B319" s="147"/>
      <c r="C319" s="12"/>
      <c r="D319" s="148" t="s">
        <v>68</v>
      </c>
      <c r="E319" s="158" t="s">
        <v>461</v>
      </c>
      <c r="F319" s="158" t="s">
        <v>462</v>
      </c>
      <c r="G319" s="12"/>
      <c r="H319" s="12"/>
      <c r="I319" s="150"/>
      <c r="J319" s="159">
        <f>BK319</f>
        <v>0</v>
      </c>
      <c r="K319" s="12"/>
      <c r="L319" s="147"/>
      <c r="M319" s="152"/>
      <c r="N319" s="153"/>
      <c r="O319" s="153"/>
      <c r="P319" s="154">
        <f>P320+SUM(P321:P354)+P357+P381</f>
        <v>0</v>
      </c>
      <c r="Q319" s="153"/>
      <c r="R319" s="154">
        <f>R320+SUM(R321:R354)+R357+R381</f>
        <v>0.10305300000000001</v>
      </c>
      <c r="S319" s="153"/>
      <c r="T319" s="155">
        <f>T320+SUM(T321:T354)+T357+T381</f>
        <v>0</v>
      </c>
      <c r="U319" s="12"/>
      <c r="V319" s="12"/>
      <c r="W319" s="12"/>
      <c r="X319" s="12"/>
      <c r="Y319" s="12"/>
      <c r="Z319" s="12"/>
      <c r="AA319" s="12"/>
      <c r="AB319" s="12"/>
      <c r="AC319" s="12"/>
      <c r="AD319" s="12"/>
      <c r="AE319" s="12"/>
      <c r="AR319" s="148" t="s">
        <v>81</v>
      </c>
      <c r="AT319" s="156" t="s">
        <v>68</v>
      </c>
      <c r="AU319" s="156" t="s">
        <v>74</v>
      </c>
      <c r="AY319" s="148" t="s">
        <v>147</v>
      </c>
      <c r="BK319" s="157">
        <f>BK320+SUM(BK321:BK354)+BK357+BK381</f>
        <v>0</v>
      </c>
    </row>
    <row r="320" s="2" customFormat="1" ht="33" customHeight="1">
      <c r="A320" s="39"/>
      <c r="B320" s="160"/>
      <c r="C320" s="161" t="s">
        <v>463</v>
      </c>
      <c r="D320" s="161" t="s">
        <v>150</v>
      </c>
      <c r="E320" s="162" t="s">
        <v>464</v>
      </c>
      <c r="F320" s="163" t="s">
        <v>465</v>
      </c>
      <c r="G320" s="164" t="s">
        <v>217</v>
      </c>
      <c r="H320" s="165">
        <v>15.688000000000001</v>
      </c>
      <c r="I320" s="166"/>
      <c r="J320" s="167">
        <f>ROUND(I320*H320,2)</f>
        <v>0</v>
      </c>
      <c r="K320" s="163" t="s">
        <v>153</v>
      </c>
      <c r="L320" s="40"/>
      <c r="M320" s="168" t="s">
        <v>3</v>
      </c>
      <c r="N320" s="169" t="s">
        <v>40</v>
      </c>
      <c r="O320" s="73"/>
      <c r="P320" s="170">
        <f>O320*H320</f>
        <v>0</v>
      </c>
      <c r="Q320" s="170">
        <v>0</v>
      </c>
      <c r="R320" s="170">
        <f>Q320*H320</f>
        <v>0</v>
      </c>
      <c r="S320" s="170">
        <v>0</v>
      </c>
      <c r="T320" s="171">
        <f>S320*H320</f>
        <v>0</v>
      </c>
      <c r="U320" s="39"/>
      <c r="V320" s="39"/>
      <c r="W320" s="39"/>
      <c r="X320" s="39"/>
      <c r="Y320" s="39"/>
      <c r="Z320" s="39"/>
      <c r="AA320" s="39"/>
      <c r="AB320" s="39"/>
      <c r="AC320" s="39"/>
      <c r="AD320" s="39"/>
      <c r="AE320" s="39"/>
      <c r="AR320" s="172" t="s">
        <v>154</v>
      </c>
      <c r="AT320" s="172" t="s">
        <v>150</v>
      </c>
      <c r="AU320" s="172" t="s">
        <v>81</v>
      </c>
      <c r="AY320" s="20" t="s">
        <v>147</v>
      </c>
      <c r="BE320" s="173">
        <f>IF(N320="základní",J320,0)</f>
        <v>0</v>
      </c>
      <c r="BF320" s="173">
        <f>IF(N320="snížená",J320,0)</f>
        <v>0</v>
      </c>
      <c r="BG320" s="173">
        <f>IF(N320="zákl. přenesená",J320,0)</f>
        <v>0</v>
      </c>
      <c r="BH320" s="173">
        <f>IF(N320="sníž. přenesená",J320,0)</f>
        <v>0</v>
      </c>
      <c r="BI320" s="173">
        <f>IF(N320="nulová",J320,0)</f>
        <v>0</v>
      </c>
      <c r="BJ320" s="20" t="s">
        <v>74</v>
      </c>
      <c r="BK320" s="173">
        <f>ROUND(I320*H320,2)</f>
        <v>0</v>
      </c>
      <c r="BL320" s="20" t="s">
        <v>154</v>
      </c>
      <c r="BM320" s="172" t="s">
        <v>466</v>
      </c>
    </row>
    <row r="321" s="2" customFormat="1">
      <c r="A321" s="39"/>
      <c r="B321" s="40"/>
      <c r="C321" s="39"/>
      <c r="D321" s="174" t="s">
        <v>156</v>
      </c>
      <c r="E321" s="39"/>
      <c r="F321" s="175" t="s">
        <v>467</v>
      </c>
      <c r="G321" s="39"/>
      <c r="H321" s="39"/>
      <c r="I321" s="176"/>
      <c r="J321" s="39"/>
      <c r="K321" s="39"/>
      <c r="L321" s="40"/>
      <c r="M321" s="177"/>
      <c r="N321" s="178"/>
      <c r="O321" s="73"/>
      <c r="P321" s="73"/>
      <c r="Q321" s="73"/>
      <c r="R321" s="73"/>
      <c r="S321" s="73"/>
      <c r="T321" s="74"/>
      <c r="U321" s="39"/>
      <c r="V321" s="39"/>
      <c r="W321" s="39"/>
      <c r="X321" s="39"/>
      <c r="Y321" s="39"/>
      <c r="Z321" s="39"/>
      <c r="AA321" s="39"/>
      <c r="AB321" s="39"/>
      <c r="AC321" s="39"/>
      <c r="AD321" s="39"/>
      <c r="AE321" s="39"/>
      <c r="AT321" s="20" t="s">
        <v>156</v>
      </c>
      <c r="AU321" s="20" t="s">
        <v>81</v>
      </c>
    </row>
    <row r="322" s="13" customFormat="1">
      <c r="A322" s="13"/>
      <c r="B322" s="179"/>
      <c r="C322" s="13"/>
      <c r="D322" s="180" t="s">
        <v>158</v>
      </c>
      <c r="E322" s="181" t="s">
        <v>3</v>
      </c>
      <c r="F322" s="182" t="s">
        <v>468</v>
      </c>
      <c r="G322" s="13"/>
      <c r="H322" s="183">
        <v>1.425</v>
      </c>
      <c r="I322" s="184"/>
      <c r="J322" s="13"/>
      <c r="K322" s="13"/>
      <c r="L322" s="179"/>
      <c r="M322" s="185"/>
      <c r="N322" s="186"/>
      <c r="O322" s="186"/>
      <c r="P322" s="186"/>
      <c r="Q322" s="186"/>
      <c r="R322" s="186"/>
      <c r="S322" s="186"/>
      <c r="T322" s="187"/>
      <c r="U322" s="13"/>
      <c r="V322" s="13"/>
      <c r="W322" s="13"/>
      <c r="X322" s="13"/>
      <c r="Y322" s="13"/>
      <c r="Z322" s="13"/>
      <c r="AA322" s="13"/>
      <c r="AB322" s="13"/>
      <c r="AC322" s="13"/>
      <c r="AD322" s="13"/>
      <c r="AE322" s="13"/>
      <c r="AT322" s="181" t="s">
        <v>158</v>
      </c>
      <c r="AU322" s="181" t="s">
        <v>81</v>
      </c>
      <c r="AV322" s="13" t="s">
        <v>81</v>
      </c>
      <c r="AW322" s="13" t="s">
        <v>31</v>
      </c>
      <c r="AX322" s="13" t="s">
        <v>69</v>
      </c>
      <c r="AY322" s="181" t="s">
        <v>147</v>
      </c>
    </row>
    <row r="323" s="13" customFormat="1">
      <c r="A323" s="13"/>
      <c r="B323" s="179"/>
      <c r="C323" s="13"/>
      <c r="D323" s="180" t="s">
        <v>158</v>
      </c>
      <c r="E323" s="181" t="s">
        <v>3</v>
      </c>
      <c r="F323" s="182" t="s">
        <v>469</v>
      </c>
      <c r="G323" s="13"/>
      <c r="H323" s="183">
        <v>1.4079999999999999</v>
      </c>
      <c r="I323" s="184"/>
      <c r="J323" s="13"/>
      <c r="K323" s="13"/>
      <c r="L323" s="179"/>
      <c r="M323" s="185"/>
      <c r="N323" s="186"/>
      <c r="O323" s="186"/>
      <c r="P323" s="186"/>
      <c r="Q323" s="186"/>
      <c r="R323" s="186"/>
      <c r="S323" s="186"/>
      <c r="T323" s="187"/>
      <c r="U323" s="13"/>
      <c r="V323" s="13"/>
      <c r="W323" s="13"/>
      <c r="X323" s="13"/>
      <c r="Y323" s="13"/>
      <c r="Z323" s="13"/>
      <c r="AA323" s="13"/>
      <c r="AB323" s="13"/>
      <c r="AC323" s="13"/>
      <c r="AD323" s="13"/>
      <c r="AE323" s="13"/>
      <c r="AT323" s="181" t="s">
        <v>158</v>
      </c>
      <c r="AU323" s="181" t="s">
        <v>81</v>
      </c>
      <c r="AV323" s="13" t="s">
        <v>81</v>
      </c>
      <c r="AW323" s="13" t="s">
        <v>31</v>
      </c>
      <c r="AX323" s="13" t="s">
        <v>69</v>
      </c>
      <c r="AY323" s="181" t="s">
        <v>147</v>
      </c>
    </row>
    <row r="324" s="13" customFormat="1">
      <c r="A324" s="13"/>
      <c r="B324" s="179"/>
      <c r="C324" s="13"/>
      <c r="D324" s="180" t="s">
        <v>158</v>
      </c>
      <c r="E324" s="181" t="s">
        <v>3</v>
      </c>
      <c r="F324" s="182" t="s">
        <v>470</v>
      </c>
      <c r="G324" s="13"/>
      <c r="H324" s="183">
        <v>1.4379999999999999</v>
      </c>
      <c r="I324" s="184"/>
      <c r="J324" s="13"/>
      <c r="K324" s="13"/>
      <c r="L324" s="179"/>
      <c r="M324" s="185"/>
      <c r="N324" s="186"/>
      <c r="O324" s="186"/>
      <c r="P324" s="186"/>
      <c r="Q324" s="186"/>
      <c r="R324" s="186"/>
      <c r="S324" s="186"/>
      <c r="T324" s="187"/>
      <c r="U324" s="13"/>
      <c r="V324" s="13"/>
      <c r="W324" s="13"/>
      <c r="X324" s="13"/>
      <c r="Y324" s="13"/>
      <c r="Z324" s="13"/>
      <c r="AA324" s="13"/>
      <c r="AB324" s="13"/>
      <c r="AC324" s="13"/>
      <c r="AD324" s="13"/>
      <c r="AE324" s="13"/>
      <c r="AT324" s="181" t="s">
        <v>158</v>
      </c>
      <c r="AU324" s="181" t="s">
        <v>81</v>
      </c>
      <c r="AV324" s="13" t="s">
        <v>81</v>
      </c>
      <c r="AW324" s="13" t="s">
        <v>31</v>
      </c>
      <c r="AX324" s="13" t="s">
        <v>69</v>
      </c>
      <c r="AY324" s="181" t="s">
        <v>147</v>
      </c>
    </row>
    <row r="325" s="13" customFormat="1">
      <c r="A325" s="13"/>
      <c r="B325" s="179"/>
      <c r="C325" s="13"/>
      <c r="D325" s="180" t="s">
        <v>158</v>
      </c>
      <c r="E325" s="181" t="s">
        <v>3</v>
      </c>
      <c r="F325" s="182" t="s">
        <v>471</v>
      </c>
      <c r="G325" s="13"/>
      <c r="H325" s="183">
        <v>1.4159999999999999</v>
      </c>
      <c r="I325" s="184"/>
      <c r="J325" s="13"/>
      <c r="K325" s="13"/>
      <c r="L325" s="179"/>
      <c r="M325" s="185"/>
      <c r="N325" s="186"/>
      <c r="O325" s="186"/>
      <c r="P325" s="186"/>
      <c r="Q325" s="186"/>
      <c r="R325" s="186"/>
      <c r="S325" s="186"/>
      <c r="T325" s="187"/>
      <c r="U325" s="13"/>
      <c r="V325" s="13"/>
      <c r="W325" s="13"/>
      <c r="X325" s="13"/>
      <c r="Y325" s="13"/>
      <c r="Z325" s="13"/>
      <c r="AA325" s="13"/>
      <c r="AB325" s="13"/>
      <c r="AC325" s="13"/>
      <c r="AD325" s="13"/>
      <c r="AE325" s="13"/>
      <c r="AT325" s="181" t="s">
        <v>158</v>
      </c>
      <c r="AU325" s="181" t="s">
        <v>81</v>
      </c>
      <c r="AV325" s="13" t="s">
        <v>81</v>
      </c>
      <c r="AW325" s="13" t="s">
        <v>31</v>
      </c>
      <c r="AX325" s="13" t="s">
        <v>69</v>
      </c>
      <c r="AY325" s="181" t="s">
        <v>147</v>
      </c>
    </row>
    <row r="326" s="13" customFormat="1">
      <c r="A326" s="13"/>
      <c r="B326" s="179"/>
      <c r="C326" s="13"/>
      <c r="D326" s="180" t="s">
        <v>158</v>
      </c>
      <c r="E326" s="181" t="s">
        <v>3</v>
      </c>
      <c r="F326" s="182" t="s">
        <v>472</v>
      </c>
      <c r="G326" s="13"/>
      <c r="H326" s="183">
        <v>1.4339999999999999</v>
      </c>
      <c r="I326" s="184"/>
      <c r="J326" s="13"/>
      <c r="K326" s="13"/>
      <c r="L326" s="179"/>
      <c r="M326" s="185"/>
      <c r="N326" s="186"/>
      <c r="O326" s="186"/>
      <c r="P326" s="186"/>
      <c r="Q326" s="186"/>
      <c r="R326" s="186"/>
      <c r="S326" s="186"/>
      <c r="T326" s="187"/>
      <c r="U326" s="13"/>
      <c r="V326" s="13"/>
      <c r="W326" s="13"/>
      <c r="X326" s="13"/>
      <c r="Y326" s="13"/>
      <c r="Z326" s="13"/>
      <c r="AA326" s="13"/>
      <c r="AB326" s="13"/>
      <c r="AC326" s="13"/>
      <c r="AD326" s="13"/>
      <c r="AE326" s="13"/>
      <c r="AT326" s="181" t="s">
        <v>158</v>
      </c>
      <c r="AU326" s="181" t="s">
        <v>81</v>
      </c>
      <c r="AV326" s="13" t="s">
        <v>81</v>
      </c>
      <c r="AW326" s="13" t="s">
        <v>31</v>
      </c>
      <c r="AX326" s="13" t="s">
        <v>69</v>
      </c>
      <c r="AY326" s="181" t="s">
        <v>147</v>
      </c>
    </row>
    <row r="327" s="13" customFormat="1">
      <c r="A327" s="13"/>
      <c r="B327" s="179"/>
      <c r="C327" s="13"/>
      <c r="D327" s="180" t="s">
        <v>158</v>
      </c>
      <c r="E327" s="181" t="s">
        <v>3</v>
      </c>
      <c r="F327" s="182" t="s">
        <v>473</v>
      </c>
      <c r="G327" s="13"/>
      <c r="H327" s="183">
        <v>1.4470000000000001</v>
      </c>
      <c r="I327" s="184"/>
      <c r="J327" s="13"/>
      <c r="K327" s="13"/>
      <c r="L327" s="179"/>
      <c r="M327" s="185"/>
      <c r="N327" s="186"/>
      <c r="O327" s="186"/>
      <c r="P327" s="186"/>
      <c r="Q327" s="186"/>
      <c r="R327" s="186"/>
      <c r="S327" s="186"/>
      <c r="T327" s="187"/>
      <c r="U327" s="13"/>
      <c r="V327" s="13"/>
      <c r="W327" s="13"/>
      <c r="X327" s="13"/>
      <c r="Y327" s="13"/>
      <c r="Z327" s="13"/>
      <c r="AA327" s="13"/>
      <c r="AB327" s="13"/>
      <c r="AC327" s="13"/>
      <c r="AD327" s="13"/>
      <c r="AE327" s="13"/>
      <c r="AT327" s="181" t="s">
        <v>158</v>
      </c>
      <c r="AU327" s="181" t="s">
        <v>81</v>
      </c>
      <c r="AV327" s="13" t="s">
        <v>81</v>
      </c>
      <c r="AW327" s="13" t="s">
        <v>31</v>
      </c>
      <c r="AX327" s="13" t="s">
        <v>69</v>
      </c>
      <c r="AY327" s="181" t="s">
        <v>147</v>
      </c>
    </row>
    <row r="328" s="13" customFormat="1">
      <c r="A328" s="13"/>
      <c r="B328" s="179"/>
      <c r="C328" s="13"/>
      <c r="D328" s="180" t="s">
        <v>158</v>
      </c>
      <c r="E328" s="181" t="s">
        <v>3</v>
      </c>
      <c r="F328" s="182" t="s">
        <v>474</v>
      </c>
      <c r="G328" s="13"/>
      <c r="H328" s="183">
        <v>1.425</v>
      </c>
      <c r="I328" s="184"/>
      <c r="J328" s="13"/>
      <c r="K328" s="13"/>
      <c r="L328" s="179"/>
      <c r="M328" s="185"/>
      <c r="N328" s="186"/>
      <c r="O328" s="186"/>
      <c r="P328" s="186"/>
      <c r="Q328" s="186"/>
      <c r="R328" s="186"/>
      <c r="S328" s="186"/>
      <c r="T328" s="187"/>
      <c r="U328" s="13"/>
      <c r="V328" s="13"/>
      <c r="W328" s="13"/>
      <c r="X328" s="13"/>
      <c r="Y328" s="13"/>
      <c r="Z328" s="13"/>
      <c r="AA328" s="13"/>
      <c r="AB328" s="13"/>
      <c r="AC328" s="13"/>
      <c r="AD328" s="13"/>
      <c r="AE328" s="13"/>
      <c r="AT328" s="181" t="s">
        <v>158</v>
      </c>
      <c r="AU328" s="181" t="s">
        <v>81</v>
      </c>
      <c r="AV328" s="13" t="s">
        <v>81</v>
      </c>
      <c r="AW328" s="13" t="s">
        <v>31</v>
      </c>
      <c r="AX328" s="13" t="s">
        <v>69</v>
      </c>
      <c r="AY328" s="181" t="s">
        <v>147</v>
      </c>
    </row>
    <row r="329" s="13" customFormat="1">
      <c r="A329" s="13"/>
      <c r="B329" s="179"/>
      <c r="C329" s="13"/>
      <c r="D329" s="180" t="s">
        <v>158</v>
      </c>
      <c r="E329" s="181" t="s">
        <v>3</v>
      </c>
      <c r="F329" s="182" t="s">
        <v>475</v>
      </c>
      <c r="G329" s="13"/>
      <c r="H329" s="183">
        <v>1.4370000000000001</v>
      </c>
      <c r="I329" s="184"/>
      <c r="J329" s="13"/>
      <c r="K329" s="13"/>
      <c r="L329" s="179"/>
      <c r="M329" s="185"/>
      <c r="N329" s="186"/>
      <c r="O329" s="186"/>
      <c r="P329" s="186"/>
      <c r="Q329" s="186"/>
      <c r="R329" s="186"/>
      <c r="S329" s="186"/>
      <c r="T329" s="187"/>
      <c r="U329" s="13"/>
      <c r="V329" s="13"/>
      <c r="W329" s="13"/>
      <c r="X329" s="13"/>
      <c r="Y329" s="13"/>
      <c r="Z329" s="13"/>
      <c r="AA329" s="13"/>
      <c r="AB329" s="13"/>
      <c r="AC329" s="13"/>
      <c r="AD329" s="13"/>
      <c r="AE329" s="13"/>
      <c r="AT329" s="181" t="s">
        <v>158</v>
      </c>
      <c r="AU329" s="181" t="s">
        <v>81</v>
      </c>
      <c r="AV329" s="13" t="s">
        <v>81</v>
      </c>
      <c r="AW329" s="13" t="s">
        <v>31</v>
      </c>
      <c r="AX329" s="13" t="s">
        <v>69</v>
      </c>
      <c r="AY329" s="181" t="s">
        <v>147</v>
      </c>
    </row>
    <row r="330" s="13" customFormat="1">
      <c r="A330" s="13"/>
      <c r="B330" s="179"/>
      <c r="C330" s="13"/>
      <c r="D330" s="180" t="s">
        <v>158</v>
      </c>
      <c r="E330" s="181" t="s">
        <v>3</v>
      </c>
      <c r="F330" s="182" t="s">
        <v>476</v>
      </c>
      <c r="G330" s="13"/>
      <c r="H330" s="183">
        <v>1.4330000000000001</v>
      </c>
      <c r="I330" s="184"/>
      <c r="J330" s="13"/>
      <c r="K330" s="13"/>
      <c r="L330" s="179"/>
      <c r="M330" s="185"/>
      <c r="N330" s="186"/>
      <c r="O330" s="186"/>
      <c r="P330" s="186"/>
      <c r="Q330" s="186"/>
      <c r="R330" s="186"/>
      <c r="S330" s="186"/>
      <c r="T330" s="187"/>
      <c r="U330" s="13"/>
      <c r="V330" s="13"/>
      <c r="W330" s="13"/>
      <c r="X330" s="13"/>
      <c r="Y330" s="13"/>
      <c r="Z330" s="13"/>
      <c r="AA330" s="13"/>
      <c r="AB330" s="13"/>
      <c r="AC330" s="13"/>
      <c r="AD330" s="13"/>
      <c r="AE330" s="13"/>
      <c r="AT330" s="181" t="s">
        <v>158</v>
      </c>
      <c r="AU330" s="181" t="s">
        <v>81</v>
      </c>
      <c r="AV330" s="13" t="s">
        <v>81</v>
      </c>
      <c r="AW330" s="13" t="s">
        <v>31</v>
      </c>
      <c r="AX330" s="13" t="s">
        <v>69</v>
      </c>
      <c r="AY330" s="181" t="s">
        <v>147</v>
      </c>
    </row>
    <row r="331" s="13" customFormat="1">
      <c r="A331" s="13"/>
      <c r="B331" s="179"/>
      <c r="C331" s="13"/>
      <c r="D331" s="180" t="s">
        <v>158</v>
      </c>
      <c r="E331" s="181" t="s">
        <v>3</v>
      </c>
      <c r="F331" s="182" t="s">
        <v>477</v>
      </c>
      <c r="G331" s="13"/>
      <c r="H331" s="183">
        <v>1.381</v>
      </c>
      <c r="I331" s="184"/>
      <c r="J331" s="13"/>
      <c r="K331" s="13"/>
      <c r="L331" s="179"/>
      <c r="M331" s="185"/>
      <c r="N331" s="186"/>
      <c r="O331" s="186"/>
      <c r="P331" s="186"/>
      <c r="Q331" s="186"/>
      <c r="R331" s="186"/>
      <c r="S331" s="186"/>
      <c r="T331" s="187"/>
      <c r="U331" s="13"/>
      <c r="V331" s="13"/>
      <c r="W331" s="13"/>
      <c r="X331" s="13"/>
      <c r="Y331" s="13"/>
      <c r="Z331" s="13"/>
      <c r="AA331" s="13"/>
      <c r="AB331" s="13"/>
      <c r="AC331" s="13"/>
      <c r="AD331" s="13"/>
      <c r="AE331" s="13"/>
      <c r="AT331" s="181" t="s">
        <v>158</v>
      </c>
      <c r="AU331" s="181" t="s">
        <v>81</v>
      </c>
      <c r="AV331" s="13" t="s">
        <v>81</v>
      </c>
      <c r="AW331" s="13" t="s">
        <v>31</v>
      </c>
      <c r="AX331" s="13" t="s">
        <v>69</v>
      </c>
      <c r="AY331" s="181" t="s">
        <v>147</v>
      </c>
    </row>
    <row r="332" s="13" customFormat="1">
      <c r="A332" s="13"/>
      <c r="B332" s="179"/>
      <c r="C332" s="13"/>
      <c r="D332" s="180" t="s">
        <v>158</v>
      </c>
      <c r="E332" s="181" t="s">
        <v>3</v>
      </c>
      <c r="F332" s="182" t="s">
        <v>478</v>
      </c>
      <c r="G332" s="13"/>
      <c r="H332" s="183">
        <v>1.444</v>
      </c>
      <c r="I332" s="184"/>
      <c r="J332" s="13"/>
      <c r="K332" s="13"/>
      <c r="L332" s="179"/>
      <c r="M332" s="185"/>
      <c r="N332" s="186"/>
      <c r="O332" s="186"/>
      <c r="P332" s="186"/>
      <c r="Q332" s="186"/>
      <c r="R332" s="186"/>
      <c r="S332" s="186"/>
      <c r="T332" s="187"/>
      <c r="U332" s="13"/>
      <c r="V332" s="13"/>
      <c r="W332" s="13"/>
      <c r="X332" s="13"/>
      <c r="Y332" s="13"/>
      <c r="Z332" s="13"/>
      <c r="AA332" s="13"/>
      <c r="AB332" s="13"/>
      <c r="AC332" s="13"/>
      <c r="AD332" s="13"/>
      <c r="AE332" s="13"/>
      <c r="AT332" s="181" t="s">
        <v>158</v>
      </c>
      <c r="AU332" s="181" t="s">
        <v>81</v>
      </c>
      <c r="AV332" s="13" t="s">
        <v>81</v>
      </c>
      <c r="AW332" s="13" t="s">
        <v>31</v>
      </c>
      <c r="AX332" s="13" t="s">
        <v>69</v>
      </c>
      <c r="AY332" s="181" t="s">
        <v>147</v>
      </c>
    </row>
    <row r="333" s="14" customFormat="1">
      <c r="A333" s="14"/>
      <c r="B333" s="188"/>
      <c r="C333" s="14"/>
      <c r="D333" s="180" t="s">
        <v>158</v>
      </c>
      <c r="E333" s="189" t="s">
        <v>3</v>
      </c>
      <c r="F333" s="190" t="s">
        <v>170</v>
      </c>
      <c r="G333" s="14"/>
      <c r="H333" s="191">
        <v>15.687999999999999</v>
      </c>
      <c r="I333" s="192"/>
      <c r="J333" s="14"/>
      <c r="K333" s="14"/>
      <c r="L333" s="188"/>
      <c r="M333" s="193"/>
      <c r="N333" s="194"/>
      <c r="O333" s="194"/>
      <c r="P333" s="194"/>
      <c r="Q333" s="194"/>
      <c r="R333" s="194"/>
      <c r="S333" s="194"/>
      <c r="T333" s="195"/>
      <c r="U333" s="14"/>
      <c r="V333" s="14"/>
      <c r="W333" s="14"/>
      <c r="X333" s="14"/>
      <c r="Y333" s="14"/>
      <c r="Z333" s="14"/>
      <c r="AA333" s="14"/>
      <c r="AB333" s="14"/>
      <c r="AC333" s="14"/>
      <c r="AD333" s="14"/>
      <c r="AE333" s="14"/>
      <c r="AT333" s="189" t="s">
        <v>158</v>
      </c>
      <c r="AU333" s="189" t="s">
        <v>81</v>
      </c>
      <c r="AV333" s="14" t="s">
        <v>171</v>
      </c>
      <c r="AW333" s="14" t="s">
        <v>31</v>
      </c>
      <c r="AX333" s="14" t="s">
        <v>74</v>
      </c>
      <c r="AY333" s="189" t="s">
        <v>147</v>
      </c>
    </row>
    <row r="334" s="2" customFormat="1" ht="24.15" customHeight="1">
      <c r="A334" s="39"/>
      <c r="B334" s="160"/>
      <c r="C334" s="203" t="s">
        <v>479</v>
      </c>
      <c r="D334" s="203" t="s">
        <v>278</v>
      </c>
      <c r="E334" s="204" t="s">
        <v>480</v>
      </c>
      <c r="F334" s="205" t="s">
        <v>481</v>
      </c>
      <c r="G334" s="206" t="s">
        <v>217</v>
      </c>
      <c r="H334" s="207">
        <v>17.257000000000001</v>
      </c>
      <c r="I334" s="208"/>
      <c r="J334" s="209">
        <f>ROUND(I334*H334,2)</f>
        <v>0</v>
      </c>
      <c r="K334" s="205" t="s">
        <v>482</v>
      </c>
      <c r="L334" s="210"/>
      <c r="M334" s="211" t="s">
        <v>3</v>
      </c>
      <c r="N334" s="212" t="s">
        <v>40</v>
      </c>
      <c r="O334" s="73"/>
      <c r="P334" s="170">
        <f>O334*H334</f>
        <v>0</v>
      </c>
      <c r="Q334" s="170">
        <v>0.0030000000000000001</v>
      </c>
      <c r="R334" s="170">
        <f>Q334*H334</f>
        <v>0.051771000000000005</v>
      </c>
      <c r="S334" s="170">
        <v>0</v>
      </c>
      <c r="T334" s="171">
        <f>S334*H334</f>
        <v>0</v>
      </c>
      <c r="U334" s="39"/>
      <c r="V334" s="39"/>
      <c r="W334" s="39"/>
      <c r="X334" s="39"/>
      <c r="Y334" s="39"/>
      <c r="Z334" s="39"/>
      <c r="AA334" s="39"/>
      <c r="AB334" s="39"/>
      <c r="AC334" s="39"/>
      <c r="AD334" s="39"/>
      <c r="AE334" s="39"/>
      <c r="AR334" s="172" t="s">
        <v>366</v>
      </c>
      <c r="AT334" s="172" t="s">
        <v>278</v>
      </c>
      <c r="AU334" s="172" t="s">
        <v>81</v>
      </c>
      <c r="AY334" s="20" t="s">
        <v>147</v>
      </c>
      <c r="BE334" s="173">
        <f>IF(N334="základní",J334,0)</f>
        <v>0</v>
      </c>
      <c r="BF334" s="173">
        <f>IF(N334="snížená",J334,0)</f>
        <v>0</v>
      </c>
      <c r="BG334" s="173">
        <f>IF(N334="zákl. přenesená",J334,0)</f>
        <v>0</v>
      </c>
      <c r="BH334" s="173">
        <f>IF(N334="sníž. přenesená",J334,0)</f>
        <v>0</v>
      </c>
      <c r="BI334" s="173">
        <f>IF(N334="nulová",J334,0)</f>
        <v>0</v>
      </c>
      <c r="BJ334" s="20" t="s">
        <v>74</v>
      </c>
      <c r="BK334" s="173">
        <f>ROUND(I334*H334,2)</f>
        <v>0</v>
      </c>
      <c r="BL334" s="20" t="s">
        <v>154</v>
      </c>
      <c r="BM334" s="172" t="s">
        <v>483</v>
      </c>
    </row>
    <row r="335" s="13" customFormat="1">
      <c r="A335" s="13"/>
      <c r="B335" s="179"/>
      <c r="C335" s="13"/>
      <c r="D335" s="180" t="s">
        <v>158</v>
      </c>
      <c r="E335" s="13"/>
      <c r="F335" s="182" t="s">
        <v>484</v>
      </c>
      <c r="G335" s="13"/>
      <c r="H335" s="183">
        <v>17.257000000000001</v>
      </c>
      <c r="I335" s="184"/>
      <c r="J335" s="13"/>
      <c r="K335" s="13"/>
      <c r="L335" s="179"/>
      <c r="M335" s="185"/>
      <c r="N335" s="186"/>
      <c r="O335" s="186"/>
      <c r="P335" s="186"/>
      <c r="Q335" s="186"/>
      <c r="R335" s="186"/>
      <c r="S335" s="186"/>
      <c r="T335" s="187"/>
      <c r="U335" s="13"/>
      <c r="V335" s="13"/>
      <c r="W335" s="13"/>
      <c r="X335" s="13"/>
      <c r="Y335" s="13"/>
      <c r="Z335" s="13"/>
      <c r="AA335" s="13"/>
      <c r="AB335" s="13"/>
      <c r="AC335" s="13"/>
      <c r="AD335" s="13"/>
      <c r="AE335" s="13"/>
      <c r="AT335" s="181" t="s">
        <v>158</v>
      </c>
      <c r="AU335" s="181" t="s">
        <v>81</v>
      </c>
      <c r="AV335" s="13" t="s">
        <v>81</v>
      </c>
      <c r="AW335" s="13" t="s">
        <v>4</v>
      </c>
      <c r="AX335" s="13" t="s">
        <v>74</v>
      </c>
      <c r="AY335" s="181" t="s">
        <v>147</v>
      </c>
    </row>
    <row r="336" s="2" customFormat="1" ht="33" customHeight="1">
      <c r="A336" s="39"/>
      <c r="B336" s="160"/>
      <c r="C336" s="161" t="s">
        <v>485</v>
      </c>
      <c r="D336" s="161" t="s">
        <v>150</v>
      </c>
      <c r="E336" s="162" t="s">
        <v>486</v>
      </c>
      <c r="F336" s="163" t="s">
        <v>487</v>
      </c>
      <c r="G336" s="164" t="s">
        <v>217</v>
      </c>
      <c r="H336" s="165">
        <v>15.539999999999999</v>
      </c>
      <c r="I336" s="166"/>
      <c r="J336" s="167">
        <f>ROUND(I336*H336,2)</f>
        <v>0</v>
      </c>
      <c r="K336" s="163" t="s">
        <v>153</v>
      </c>
      <c r="L336" s="40"/>
      <c r="M336" s="168" t="s">
        <v>3</v>
      </c>
      <c r="N336" s="169" t="s">
        <v>40</v>
      </c>
      <c r="O336" s="73"/>
      <c r="P336" s="170">
        <f>O336*H336</f>
        <v>0</v>
      </c>
      <c r="Q336" s="170">
        <v>0</v>
      </c>
      <c r="R336" s="170">
        <f>Q336*H336</f>
        <v>0</v>
      </c>
      <c r="S336" s="170">
        <v>0</v>
      </c>
      <c r="T336" s="171">
        <f>S336*H336</f>
        <v>0</v>
      </c>
      <c r="U336" s="39"/>
      <c r="V336" s="39"/>
      <c r="W336" s="39"/>
      <c r="X336" s="39"/>
      <c r="Y336" s="39"/>
      <c r="Z336" s="39"/>
      <c r="AA336" s="39"/>
      <c r="AB336" s="39"/>
      <c r="AC336" s="39"/>
      <c r="AD336" s="39"/>
      <c r="AE336" s="39"/>
      <c r="AR336" s="172" t="s">
        <v>154</v>
      </c>
      <c r="AT336" s="172" t="s">
        <v>150</v>
      </c>
      <c r="AU336" s="172" t="s">
        <v>81</v>
      </c>
      <c r="AY336" s="20" t="s">
        <v>147</v>
      </c>
      <c r="BE336" s="173">
        <f>IF(N336="základní",J336,0)</f>
        <v>0</v>
      </c>
      <c r="BF336" s="173">
        <f>IF(N336="snížená",J336,0)</f>
        <v>0</v>
      </c>
      <c r="BG336" s="173">
        <f>IF(N336="zákl. přenesená",J336,0)</f>
        <v>0</v>
      </c>
      <c r="BH336" s="173">
        <f>IF(N336="sníž. přenesená",J336,0)</f>
        <v>0</v>
      </c>
      <c r="BI336" s="173">
        <f>IF(N336="nulová",J336,0)</f>
        <v>0</v>
      </c>
      <c r="BJ336" s="20" t="s">
        <v>74</v>
      </c>
      <c r="BK336" s="173">
        <f>ROUND(I336*H336,2)</f>
        <v>0</v>
      </c>
      <c r="BL336" s="20" t="s">
        <v>154</v>
      </c>
      <c r="BM336" s="172" t="s">
        <v>488</v>
      </c>
    </row>
    <row r="337" s="2" customFormat="1">
      <c r="A337" s="39"/>
      <c r="B337" s="40"/>
      <c r="C337" s="39"/>
      <c r="D337" s="174" t="s">
        <v>156</v>
      </c>
      <c r="E337" s="39"/>
      <c r="F337" s="175" t="s">
        <v>489</v>
      </c>
      <c r="G337" s="39"/>
      <c r="H337" s="39"/>
      <c r="I337" s="176"/>
      <c r="J337" s="39"/>
      <c r="K337" s="39"/>
      <c r="L337" s="40"/>
      <c r="M337" s="177"/>
      <c r="N337" s="178"/>
      <c r="O337" s="73"/>
      <c r="P337" s="73"/>
      <c r="Q337" s="73"/>
      <c r="R337" s="73"/>
      <c r="S337" s="73"/>
      <c r="T337" s="74"/>
      <c r="U337" s="39"/>
      <c r="V337" s="39"/>
      <c r="W337" s="39"/>
      <c r="X337" s="39"/>
      <c r="Y337" s="39"/>
      <c r="Z337" s="39"/>
      <c r="AA337" s="39"/>
      <c r="AB337" s="39"/>
      <c r="AC337" s="39"/>
      <c r="AD337" s="39"/>
      <c r="AE337" s="39"/>
      <c r="AT337" s="20" t="s">
        <v>156</v>
      </c>
      <c r="AU337" s="20" t="s">
        <v>81</v>
      </c>
    </row>
    <row r="338" s="13" customFormat="1">
      <c r="A338" s="13"/>
      <c r="B338" s="179"/>
      <c r="C338" s="13"/>
      <c r="D338" s="180" t="s">
        <v>158</v>
      </c>
      <c r="E338" s="181" t="s">
        <v>3</v>
      </c>
      <c r="F338" s="182" t="s">
        <v>490</v>
      </c>
      <c r="G338" s="13"/>
      <c r="H338" s="183">
        <v>1.284</v>
      </c>
      <c r="I338" s="184"/>
      <c r="J338" s="13"/>
      <c r="K338" s="13"/>
      <c r="L338" s="179"/>
      <c r="M338" s="185"/>
      <c r="N338" s="186"/>
      <c r="O338" s="186"/>
      <c r="P338" s="186"/>
      <c r="Q338" s="186"/>
      <c r="R338" s="186"/>
      <c r="S338" s="186"/>
      <c r="T338" s="187"/>
      <c r="U338" s="13"/>
      <c r="V338" s="13"/>
      <c r="W338" s="13"/>
      <c r="X338" s="13"/>
      <c r="Y338" s="13"/>
      <c r="Z338" s="13"/>
      <c r="AA338" s="13"/>
      <c r="AB338" s="13"/>
      <c r="AC338" s="13"/>
      <c r="AD338" s="13"/>
      <c r="AE338" s="13"/>
      <c r="AT338" s="181" t="s">
        <v>158</v>
      </c>
      <c r="AU338" s="181" t="s">
        <v>81</v>
      </c>
      <c r="AV338" s="13" t="s">
        <v>81</v>
      </c>
      <c r="AW338" s="13" t="s">
        <v>31</v>
      </c>
      <c r="AX338" s="13" t="s">
        <v>69</v>
      </c>
      <c r="AY338" s="181" t="s">
        <v>147</v>
      </c>
    </row>
    <row r="339" s="13" customFormat="1">
      <c r="A339" s="13"/>
      <c r="B339" s="179"/>
      <c r="C339" s="13"/>
      <c r="D339" s="180" t="s">
        <v>158</v>
      </c>
      <c r="E339" s="181" t="s">
        <v>3</v>
      </c>
      <c r="F339" s="182" t="s">
        <v>491</v>
      </c>
      <c r="G339" s="13"/>
      <c r="H339" s="183">
        <v>1.272</v>
      </c>
      <c r="I339" s="184"/>
      <c r="J339" s="13"/>
      <c r="K339" s="13"/>
      <c r="L339" s="179"/>
      <c r="M339" s="185"/>
      <c r="N339" s="186"/>
      <c r="O339" s="186"/>
      <c r="P339" s="186"/>
      <c r="Q339" s="186"/>
      <c r="R339" s="186"/>
      <c r="S339" s="186"/>
      <c r="T339" s="187"/>
      <c r="U339" s="13"/>
      <c r="V339" s="13"/>
      <c r="W339" s="13"/>
      <c r="X339" s="13"/>
      <c r="Y339" s="13"/>
      <c r="Z339" s="13"/>
      <c r="AA339" s="13"/>
      <c r="AB339" s="13"/>
      <c r="AC339" s="13"/>
      <c r="AD339" s="13"/>
      <c r="AE339" s="13"/>
      <c r="AT339" s="181" t="s">
        <v>158</v>
      </c>
      <c r="AU339" s="181" t="s">
        <v>81</v>
      </c>
      <c r="AV339" s="13" t="s">
        <v>81</v>
      </c>
      <c r="AW339" s="13" t="s">
        <v>31</v>
      </c>
      <c r="AX339" s="13" t="s">
        <v>69</v>
      </c>
      <c r="AY339" s="181" t="s">
        <v>147</v>
      </c>
    </row>
    <row r="340" s="13" customFormat="1">
      <c r="A340" s="13"/>
      <c r="B340" s="179"/>
      <c r="C340" s="13"/>
      <c r="D340" s="180" t="s">
        <v>158</v>
      </c>
      <c r="E340" s="181" t="s">
        <v>3</v>
      </c>
      <c r="F340" s="182" t="s">
        <v>492</v>
      </c>
      <c r="G340" s="13"/>
      <c r="H340" s="183">
        <v>1.274</v>
      </c>
      <c r="I340" s="184"/>
      <c r="J340" s="13"/>
      <c r="K340" s="13"/>
      <c r="L340" s="179"/>
      <c r="M340" s="185"/>
      <c r="N340" s="186"/>
      <c r="O340" s="186"/>
      <c r="P340" s="186"/>
      <c r="Q340" s="186"/>
      <c r="R340" s="186"/>
      <c r="S340" s="186"/>
      <c r="T340" s="187"/>
      <c r="U340" s="13"/>
      <c r="V340" s="13"/>
      <c r="W340" s="13"/>
      <c r="X340" s="13"/>
      <c r="Y340" s="13"/>
      <c r="Z340" s="13"/>
      <c r="AA340" s="13"/>
      <c r="AB340" s="13"/>
      <c r="AC340" s="13"/>
      <c r="AD340" s="13"/>
      <c r="AE340" s="13"/>
      <c r="AT340" s="181" t="s">
        <v>158</v>
      </c>
      <c r="AU340" s="181" t="s">
        <v>81</v>
      </c>
      <c r="AV340" s="13" t="s">
        <v>81</v>
      </c>
      <c r="AW340" s="13" t="s">
        <v>31</v>
      </c>
      <c r="AX340" s="13" t="s">
        <v>69</v>
      </c>
      <c r="AY340" s="181" t="s">
        <v>147</v>
      </c>
    </row>
    <row r="341" s="13" customFormat="1">
      <c r="A341" s="13"/>
      <c r="B341" s="179"/>
      <c r="C341" s="13"/>
      <c r="D341" s="180" t="s">
        <v>158</v>
      </c>
      <c r="E341" s="181" t="s">
        <v>3</v>
      </c>
      <c r="F341" s="182" t="s">
        <v>493</v>
      </c>
      <c r="G341" s="13"/>
      <c r="H341" s="183">
        <v>1.26</v>
      </c>
      <c r="I341" s="184"/>
      <c r="J341" s="13"/>
      <c r="K341" s="13"/>
      <c r="L341" s="179"/>
      <c r="M341" s="185"/>
      <c r="N341" s="186"/>
      <c r="O341" s="186"/>
      <c r="P341" s="186"/>
      <c r="Q341" s="186"/>
      <c r="R341" s="186"/>
      <c r="S341" s="186"/>
      <c r="T341" s="187"/>
      <c r="U341" s="13"/>
      <c r="V341" s="13"/>
      <c r="W341" s="13"/>
      <c r="X341" s="13"/>
      <c r="Y341" s="13"/>
      <c r="Z341" s="13"/>
      <c r="AA341" s="13"/>
      <c r="AB341" s="13"/>
      <c r="AC341" s="13"/>
      <c r="AD341" s="13"/>
      <c r="AE341" s="13"/>
      <c r="AT341" s="181" t="s">
        <v>158</v>
      </c>
      <c r="AU341" s="181" t="s">
        <v>81</v>
      </c>
      <c r="AV341" s="13" t="s">
        <v>81</v>
      </c>
      <c r="AW341" s="13" t="s">
        <v>31</v>
      </c>
      <c r="AX341" s="13" t="s">
        <v>69</v>
      </c>
      <c r="AY341" s="181" t="s">
        <v>147</v>
      </c>
    </row>
    <row r="342" s="13" customFormat="1">
      <c r="A342" s="13"/>
      <c r="B342" s="179"/>
      <c r="C342" s="13"/>
      <c r="D342" s="180" t="s">
        <v>158</v>
      </c>
      <c r="E342" s="181" t="s">
        <v>3</v>
      </c>
      <c r="F342" s="182" t="s">
        <v>494</v>
      </c>
      <c r="G342" s="13"/>
      <c r="H342" s="183">
        <v>1.266</v>
      </c>
      <c r="I342" s="184"/>
      <c r="J342" s="13"/>
      <c r="K342" s="13"/>
      <c r="L342" s="179"/>
      <c r="M342" s="185"/>
      <c r="N342" s="186"/>
      <c r="O342" s="186"/>
      <c r="P342" s="186"/>
      <c r="Q342" s="186"/>
      <c r="R342" s="186"/>
      <c r="S342" s="186"/>
      <c r="T342" s="187"/>
      <c r="U342" s="13"/>
      <c r="V342" s="13"/>
      <c r="W342" s="13"/>
      <c r="X342" s="13"/>
      <c r="Y342" s="13"/>
      <c r="Z342" s="13"/>
      <c r="AA342" s="13"/>
      <c r="AB342" s="13"/>
      <c r="AC342" s="13"/>
      <c r="AD342" s="13"/>
      <c r="AE342" s="13"/>
      <c r="AT342" s="181" t="s">
        <v>158</v>
      </c>
      <c r="AU342" s="181" t="s">
        <v>81</v>
      </c>
      <c r="AV342" s="13" t="s">
        <v>81</v>
      </c>
      <c r="AW342" s="13" t="s">
        <v>31</v>
      </c>
      <c r="AX342" s="13" t="s">
        <v>69</v>
      </c>
      <c r="AY342" s="181" t="s">
        <v>147</v>
      </c>
    </row>
    <row r="343" s="13" customFormat="1">
      <c r="A343" s="13"/>
      <c r="B343" s="179"/>
      <c r="C343" s="13"/>
      <c r="D343" s="180" t="s">
        <v>158</v>
      </c>
      <c r="E343" s="181" t="s">
        <v>3</v>
      </c>
      <c r="F343" s="182" t="s">
        <v>495</v>
      </c>
      <c r="G343" s="13"/>
      <c r="H343" s="183">
        <v>1.288</v>
      </c>
      <c r="I343" s="184"/>
      <c r="J343" s="13"/>
      <c r="K343" s="13"/>
      <c r="L343" s="179"/>
      <c r="M343" s="185"/>
      <c r="N343" s="186"/>
      <c r="O343" s="186"/>
      <c r="P343" s="186"/>
      <c r="Q343" s="186"/>
      <c r="R343" s="186"/>
      <c r="S343" s="186"/>
      <c r="T343" s="187"/>
      <c r="U343" s="13"/>
      <c r="V343" s="13"/>
      <c r="W343" s="13"/>
      <c r="X343" s="13"/>
      <c r="Y343" s="13"/>
      <c r="Z343" s="13"/>
      <c r="AA343" s="13"/>
      <c r="AB343" s="13"/>
      <c r="AC343" s="13"/>
      <c r="AD343" s="13"/>
      <c r="AE343" s="13"/>
      <c r="AT343" s="181" t="s">
        <v>158</v>
      </c>
      <c r="AU343" s="181" t="s">
        <v>81</v>
      </c>
      <c r="AV343" s="13" t="s">
        <v>81</v>
      </c>
      <c r="AW343" s="13" t="s">
        <v>31</v>
      </c>
      <c r="AX343" s="13" t="s">
        <v>69</v>
      </c>
      <c r="AY343" s="181" t="s">
        <v>147</v>
      </c>
    </row>
    <row r="344" s="13" customFormat="1">
      <c r="A344" s="13"/>
      <c r="B344" s="179"/>
      <c r="C344" s="13"/>
      <c r="D344" s="180" t="s">
        <v>158</v>
      </c>
      <c r="E344" s="181" t="s">
        <v>3</v>
      </c>
      <c r="F344" s="182" t="s">
        <v>496</v>
      </c>
      <c r="G344" s="13"/>
      <c r="H344" s="183">
        <v>1.589</v>
      </c>
      <c r="I344" s="184"/>
      <c r="J344" s="13"/>
      <c r="K344" s="13"/>
      <c r="L344" s="179"/>
      <c r="M344" s="185"/>
      <c r="N344" s="186"/>
      <c r="O344" s="186"/>
      <c r="P344" s="186"/>
      <c r="Q344" s="186"/>
      <c r="R344" s="186"/>
      <c r="S344" s="186"/>
      <c r="T344" s="187"/>
      <c r="U344" s="13"/>
      <c r="V344" s="13"/>
      <c r="W344" s="13"/>
      <c r="X344" s="13"/>
      <c r="Y344" s="13"/>
      <c r="Z344" s="13"/>
      <c r="AA344" s="13"/>
      <c r="AB344" s="13"/>
      <c r="AC344" s="13"/>
      <c r="AD344" s="13"/>
      <c r="AE344" s="13"/>
      <c r="AT344" s="181" t="s">
        <v>158</v>
      </c>
      <c r="AU344" s="181" t="s">
        <v>81</v>
      </c>
      <c r="AV344" s="13" t="s">
        <v>81</v>
      </c>
      <c r="AW344" s="13" t="s">
        <v>31</v>
      </c>
      <c r="AX344" s="13" t="s">
        <v>69</v>
      </c>
      <c r="AY344" s="181" t="s">
        <v>147</v>
      </c>
    </row>
    <row r="345" s="13" customFormat="1">
      <c r="A345" s="13"/>
      <c r="B345" s="179"/>
      <c r="C345" s="13"/>
      <c r="D345" s="180" t="s">
        <v>158</v>
      </c>
      <c r="E345" s="181" t="s">
        <v>3</v>
      </c>
      <c r="F345" s="182" t="s">
        <v>497</v>
      </c>
      <c r="G345" s="13"/>
      <c r="H345" s="183">
        <v>1.5629999999999999</v>
      </c>
      <c r="I345" s="184"/>
      <c r="J345" s="13"/>
      <c r="K345" s="13"/>
      <c r="L345" s="179"/>
      <c r="M345" s="185"/>
      <c r="N345" s="186"/>
      <c r="O345" s="186"/>
      <c r="P345" s="186"/>
      <c r="Q345" s="186"/>
      <c r="R345" s="186"/>
      <c r="S345" s="186"/>
      <c r="T345" s="187"/>
      <c r="U345" s="13"/>
      <c r="V345" s="13"/>
      <c r="W345" s="13"/>
      <c r="X345" s="13"/>
      <c r="Y345" s="13"/>
      <c r="Z345" s="13"/>
      <c r="AA345" s="13"/>
      <c r="AB345" s="13"/>
      <c r="AC345" s="13"/>
      <c r="AD345" s="13"/>
      <c r="AE345" s="13"/>
      <c r="AT345" s="181" t="s">
        <v>158</v>
      </c>
      <c r="AU345" s="181" t="s">
        <v>81</v>
      </c>
      <c r="AV345" s="13" t="s">
        <v>81</v>
      </c>
      <c r="AW345" s="13" t="s">
        <v>31</v>
      </c>
      <c r="AX345" s="13" t="s">
        <v>69</v>
      </c>
      <c r="AY345" s="181" t="s">
        <v>147</v>
      </c>
    </row>
    <row r="346" s="13" customFormat="1">
      <c r="A346" s="13"/>
      <c r="B346" s="179"/>
      <c r="C346" s="13"/>
      <c r="D346" s="180" t="s">
        <v>158</v>
      </c>
      <c r="E346" s="181" t="s">
        <v>3</v>
      </c>
      <c r="F346" s="182" t="s">
        <v>498</v>
      </c>
      <c r="G346" s="13"/>
      <c r="H346" s="183">
        <v>1.573</v>
      </c>
      <c r="I346" s="184"/>
      <c r="J346" s="13"/>
      <c r="K346" s="13"/>
      <c r="L346" s="179"/>
      <c r="M346" s="185"/>
      <c r="N346" s="186"/>
      <c r="O346" s="186"/>
      <c r="P346" s="186"/>
      <c r="Q346" s="186"/>
      <c r="R346" s="186"/>
      <c r="S346" s="186"/>
      <c r="T346" s="187"/>
      <c r="U346" s="13"/>
      <c r="V346" s="13"/>
      <c r="W346" s="13"/>
      <c r="X346" s="13"/>
      <c r="Y346" s="13"/>
      <c r="Z346" s="13"/>
      <c r="AA346" s="13"/>
      <c r="AB346" s="13"/>
      <c r="AC346" s="13"/>
      <c r="AD346" s="13"/>
      <c r="AE346" s="13"/>
      <c r="AT346" s="181" t="s">
        <v>158</v>
      </c>
      <c r="AU346" s="181" t="s">
        <v>81</v>
      </c>
      <c r="AV346" s="13" t="s">
        <v>81</v>
      </c>
      <c r="AW346" s="13" t="s">
        <v>31</v>
      </c>
      <c r="AX346" s="13" t="s">
        <v>69</v>
      </c>
      <c r="AY346" s="181" t="s">
        <v>147</v>
      </c>
    </row>
    <row r="347" s="13" customFormat="1">
      <c r="A347" s="13"/>
      <c r="B347" s="179"/>
      <c r="C347" s="13"/>
      <c r="D347" s="180" t="s">
        <v>158</v>
      </c>
      <c r="E347" s="181" t="s">
        <v>3</v>
      </c>
      <c r="F347" s="182" t="s">
        <v>499</v>
      </c>
      <c r="G347" s="13"/>
      <c r="H347" s="183">
        <v>1.5660000000000001</v>
      </c>
      <c r="I347" s="184"/>
      <c r="J347" s="13"/>
      <c r="K347" s="13"/>
      <c r="L347" s="179"/>
      <c r="M347" s="185"/>
      <c r="N347" s="186"/>
      <c r="O347" s="186"/>
      <c r="P347" s="186"/>
      <c r="Q347" s="186"/>
      <c r="R347" s="186"/>
      <c r="S347" s="186"/>
      <c r="T347" s="187"/>
      <c r="U347" s="13"/>
      <c r="V347" s="13"/>
      <c r="W347" s="13"/>
      <c r="X347" s="13"/>
      <c r="Y347" s="13"/>
      <c r="Z347" s="13"/>
      <c r="AA347" s="13"/>
      <c r="AB347" s="13"/>
      <c r="AC347" s="13"/>
      <c r="AD347" s="13"/>
      <c r="AE347" s="13"/>
      <c r="AT347" s="181" t="s">
        <v>158</v>
      </c>
      <c r="AU347" s="181" t="s">
        <v>81</v>
      </c>
      <c r="AV347" s="13" t="s">
        <v>81</v>
      </c>
      <c r="AW347" s="13" t="s">
        <v>31</v>
      </c>
      <c r="AX347" s="13" t="s">
        <v>69</v>
      </c>
      <c r="AY347" s="181" t="s">
        <v>147</v>
      </c>
    </row>
    <row r="348" s="13" customFormat="1">
      <c r="A348" s="13"/>
      <c r="B348" s="179"/>
      <c r="C348" s="13"/>
      <c r="D348" s="180" t="s">
        <v>158</v>
      </c>
      <c r="E348" s="181" t="s">
        <v>3</v>
      </c>
      <c r="F348" s="182" t="s">
        <v>500</v>
      </c>
      <c r="G348" s="13"/>
      <c r="H348" s="183">
        <v>1.605</v>
      </c>
      <c r="I348" s="184"/>
      <c r="J348" s="13"/>
      <c r="K348" s="13"/>
      <c r="L348" s="179"/>
      <c r="M348" s="185"/>
      <c r="N348" s="186"/>
      <c r="O348" s="186"/>
      <c r="P348" s="186"/>
      <c r="Q348" s="186"/>
      <c r="R348" s="186"/>
      <c r="S348" s="186"/>
      <c r="T348" s="187"/>
      <c r="U348" s="13"/>
      <c r="V348" s="13"/>
      <c r="W348" s="13"/>
      <c r="X348" s="13"/>
      <c r="Y348" s="13"/>
      <c r="Z348" s="13"/>
      <c r="AA348" s="13"/>
      <c r="AB348" s="13"/>
      <c r="AC348" s="13"/>
      <c r="AD348" s="13"/>
      <c r="AE348" s="13"/>
      <c r="AT348" s="181" t="s">
        <v>158</v>
      </c>
      <c r="AU348" s="181" t="s">
        <v>81</v>
      </c>
      <c r="AV348" s="13" t="s">
        <v>81</v>
      </c>
      <c r="AW348" s="13" t="s">
        <v>31</v>
      </c>
      <c r="AX348" s="13" t="s">
        <v>69</v>
      </c>
      <c r="AY348" s="181" t="s">
        <v>147</v>
      </c>
    </row>
    <row r="349" s="14" customFormat="1">
      <c r="A349" s="14"/>
      <c r="B349" s="188"/>
      <c r="C349" s="14"/>
      <c r="D349" s="180" t="s">
        <v>158</v>
      </c>
      <c r="E349" s="189" t="s">
        <v>3</v>
      </c>
      <c r="F349" s="190" t="s">
        <v>170</v>
      </c>
      <c r="G349" s="14"/>
      <c r="H349" s="191">
        <v>15.540000000000003</v>
      </c>
      <c r="I349" s="192"/>
      <c r="J349" s="14"/>
      <c r="K349" s="14"/>
      <c r="L349" s="188"/>
      <c r="M349" s="193"/>
      <c r="N349" s="194"/>
      <c r="O349" s="194"/>
      <c r="P349" s="194"/>
      <c r="Q349" s="194"/>
      <c r="R349" s="194"/>
      <c r="S349" s="194"/>
      <c r="T349" s="195"/>
      <c r="U349" s="14"/>
      <c r="V349" s="14"/>
      <c r="W349" s="14"/>
      <c r="X349" s="14"/>
      <c r="Y349" s="14"/>
      <c r="Z349" s="14"/>
      <c r="AA349" s="14"/>
      <c r="AB349" s="14"/>
      <c r="AC349" s="14"/>
      <c r="AD349" s="14"/>
      <c r="AE349" s="14"/>
      <c r="AT349" s="189" t="s">
        <v>158</v>
      </c>
      <c r="AU349" s="189" t="s">
        <v>81</v>
      </c>
      <c r="AV349" s="14" t="s">
        <v>171</v>
      </c>
      <c r="AW349" s="14" t="s">
        <v>31</v>
      </c>
      <c r="AX349" s="14" t="s">
        <v>74</v>
      </c>
      <c r="AY349" s="189" t="s">
        <v>147</v>
      </c>
    </row>
    <row r="350" s="2" customFormat="1" ht="24.15" customHeight="1">
      <c r="A350" s="39"/>
      <c r="B350" s="160"/>
      <c r="C350" s="203" t="s">
        <v>501</v>
      </c>
      <c r="D350" s="203" t="s">
        <v>278</v>
      </c>
      <c r="E350" s="204" t="s">
        <v>502</v>
      </c>
      <c r="F350" s="205" t="s">
        <v>503</v>
      </c>
      <c r="G350" s="206" t="s">
        <v>217</v>
      </c>
      <c r="H350" s="207">
        <v>17.094000000000001</v>
      </c>
      <c r="I350" s="208"/>
      <c r="J350" s="209">
        <f>ROUND(I350*H350,2)</f>
        <v>0</v>
      </c>
      <c r="K350" s="205" t="s">
        <v>482</v>
      </c>
      <c r="L350" s="210"/>
      <c r="M350" s="211" t="s">
        <v>3</v>
      </c>
      <c r="N350" s="212" t="s">
        <v>40</v>
      </c>
      <c r="O350" s="73"/>
      <c r="P350" s="170">
        <f>O350*H350</f>
        <v>0</v>
      </c>
      <c r="Q350" s="170">
        <v>0.0030000000000000001</v>
      </c>
      <c r="R350" s="170">
        <f>Q350*H350</f>
        <v>0.051282000000000001</v>
      </c>
      <c r="S350" s="170">
        <v>0</v>
      </c>
      <c r="T350" s="171">
        <f>S350*H350</f>
        <v>0</v>
      </c>
      <c r="U350" s="39"/>
      <c r="V350" s="39"/>
      <c r="W350" s="39"/>
      <c r="X350" s="39"/>
      <c r="Y350" s="39"/>
      <c r="Z350" s="39"/>
      <c r="AA350" s="39"/>
      <c r="AB350" s="39"/>
      <c r="AC350" s="39"/>
      <c r="AD350" s="39"/>
      <c r="AE350" s="39"/>
      <c r="AR350" s="172" t="s">
        <v>366</v>
      </c>
      <c r="AT350" s="172" t="s">
        <v>278</v>
      </c>
      <c r="AU350" s="172" t="s">
        <v>81</v>
      </c>
      <c r="AY350" s="20" t="s">
        <v>147</v>
      </c>
      <c r="BE350" s="173">
        <f>IF(N350="základní",J350,0)</f>
        <v>0</v>
      </c>
      <c r="BF350" s="173">
        <f>IF(N350="snížená",J350,0)</f>
        <v>0</v>
      </c>
      <c r="BG350" s="173">
        <f>IF(N350="zákl. přenesená",J350,0)</f>
        <v>0</v>
      </c>
      <c r="BH350" s="173">
        <f>IF(N350="sníž. přenesená",J350,0)</f>
        <v>0</v>
      </c>
      <c r="BI350" s="173">
        <f>IF(N350="nulová",J350,0)</f>
        <v>0</v>
      </c>
      <c r="BJ350" s="20" t="s">
        <v>74</v>
      </c>
      <c r="BK350" s="173">
        <f>ROUND(I350*H350,2)</f>
        <v>0</v>
      </c>
      <c r="BL350" s="20" t="s">
        <v>154</v>
      </c>
      <c r="BM350" s="172" t="s">
        <v>504</v>
      </c>
    </row>
    <row r="351" s="13" customFormat="1">
      <c r="A351" s="13"/>
      <c r="B351" s="179"/>
      <c r="C351" s="13"/>
      <c r="D351" s="180" t="s">
        <v>158</v>
      </c>
      <c r="E351" s="13"/>
      <c r="F351" s="182" t="s">
        <v>505</v>
      </c>
      <c r="G351" s="13"/>
      <c r="H351" s="183">
        <v>17.094000000000001</v>
      </c>
      <c r="I351" s="184"/>
      <c r="J351" s="13"/>
      <c r="K351" s="13"/>
      <c r="L351" s="179"/>
      <c r="M351" s="185"/>
      <c r="N351" s="186"/>
      <c r="O351" s="186"/>
      <c r="P351" s="186"/>
      <c r="Q351" s="186"/>
      <c r="R351" s="186"/>
      <c r="S351" s="186"/>
      <c r="T351" s="187"/>
      <c r="U351" s="13"/>
      <c r="V351" s="13"/>
      <c r="W351" s="13"/>
      <c r="X351" s="13"/>
      <c r="Y351" s="13"/>
      <c r="Z351" s="13"/>
      <c r="AA351" s="13"/>
      <c r="AB351" s="13"/>
      <c r="AC351" s="13"/>
      <c r="AD351" s="13"/>
      <c r="AE351" s="13"/>
      <c r="AT351" s="181" t="s">
        <v>158</v>
      </c>
      <c r="AU351" s="181" t="s">
        <v>81</v>
      </c>
      <c r="AV351" s="13" t="s">
        <v>81</v>
      </c>
      <c r="AW351" s="13" t="s">
        <v>4</v>
      </c>
      <c r="AX351" s="13" t="s">
        <v>74</v>
      </c>
      <c r="AY351" s="181" t="s">
        <v>147</v>
      </c>
    </row>
    <row r="352" s="2" customFormat="1" ht="49.05" customHeight="1">
      <c r="A352" s="39"/>
      <c r="B352" s="160"/>
      <c r="C352" s="161" t="s">
        <v>506</v>
      </c>
      <c r="D352" s="161" t="s">
        <v>150</v>
      </c>
      <c r="E352" s="162" t="s">
        <v>507</v>
      </c>
      <c r="F352" s="163" t="s">
        <v>508</v>
      </c>
      <c r="G352" s="164" t="s">
        <v>509</v>
      </c>
      <c r="H352" s="213"/>
      <c r="I352" s="166"/>
      <c r="J352" s="167">
        <f>ROUND(I352*H352,2)</f>
        <v>0</v>
      </c>
      <c r="K352" s="163" t="s">
        <v>153</v>
      </c>
      <c r="L352" s="40"/>
      <c r="M352" s="168" t="s">
        <v>3</v>
      </c>
      <c r="N352" s="169" t="s">
        <v>40</v>
      </c>
      <c r="O352" s="73"/>
      <c r="P352" s="170">
        <f>O352*H352</f>
        <v>0</v>
      </c>
      <c r="Q352" s="170">
        <v>0</v>
      </c>
      <c r="R352" s="170">
        <f>Q352*H352</f>
        <v>0</v>
      </c>
      <c r="S352" s="170">
        <v>0</v>
      </c>
      <c r="T352" s="171">
        <f>S352*H352</f>
        <v>0</v>
      </c>
      <c r="U352" s="39"/>
      <c r="V352" s="39"/>
      <c r="W352" s="39"/>
      <c r="X352" s="39"/>
      <c r="Y352" s="39"/>
      <c r="Z352" s="39"/>
      <c r="AA352" s="39"/>
      <c r="AB352" s="39"/>
      <c r="AC352" s="39"/>
      <c r="AD352" s="39"/>
      <c r="AE352" s="39"/>
      <c r="AR352" s="172" t="s">
        <v>154</v>
      </c>
      <c r="AT352" s="172" t="s">
        <v>150</v>
      </c>
      <c r="AU352" s="172" t="s">
        <v>81</v>
      </c>
      <c r="AY352" s="20" t="s">
        <v>147</v>
      </c>
      <c r="BE352" s="173">
        <f>IF(N352="základní",J352,0)</f>
        <v>0</v>
      </c>
      <c r="BF352" s="173">
        <f>IF(N352="snížená",J352,0)</f>
        <v>0</v>
      </c>
      <c r="BG352" s="173">
        <f>IF(N352="zákl. přenesená",J352,0)</f>
        <v>0</v>
      </c>
      <c r="BH352" s="173">
        <f>IF(N352="sníž. přenesená",J352,0)</f>
        <v>0</v>
      </c>
      <c r="BI352" s="173">
        <f>IF(N352="nulová",J352,0)</f>
        <v>0</v>
      </c>
      <c r="BJ352" s="20" t="s">
        <v>74</v>
      </c>
      <c r="BK352" s="173">
        <f>ROUND(I352*H352,2)</f>
        <v>0</v>
      </c>
      <c r="BL352" s="20" t="s">
        <v>154</v>
      </c>
      <c r="BM352" s="172" t="s">
        <v>510</v>
      </c>
    </row>
    <row r="353" s="2" customFormat="1">
      <c r="A353" s="39"/>
      <c r="B353" s="40"/>
      <c r="C353" s="39"/>
      <c r="D353" s="174" t="s">
        <v>156</v>
      </c>
      <c r="E353" s="39"/>
      <c r="F353" s="175" t="s">
        <v>511</v>
      </c>
      <c r="G353" s="39"/>
      <c r="H353" s="39"/>
      <c r="I353" s="176"/>
      <c r="J353" s="39"/>
      <c r="K353" s="39"/>
      <c r="L353" s="40"/>
      <c r="M353" s="177"/>
      <c r="N353" s="178"/>
      <c r="O353" s="73"/>
      <c r="P353" s="73"/>
      <c r="Q353" s="73"/>
      <c r="R353" s="73"/>
      <c r="S353" s="73"/>
      <c r="T353" s="74"/>
      <c r="U353" s="39"/>
      <c r="V353" s="39"/>
      <c r="W353" s="39"/>
      <c r="X353" s="39"/>
      <c r="Y353" s="39"/>
      <c r="Z353" s="39"/>
      <c r="AA353" s="39"/>
      <c r="AB353" s="39"/>
      <c r="AC353" s="39"/>
      <c r="AD353" s="39"/>
      <c r="AE353" s="39"/>
      <c r="AT353" s="20" t="s">
        <v>156</v>
      </c>
      <c r="AU353" s="20" t="s">
        <v>81</v>
      </c>
    </row>
    <row r="354" s="12" customFormat="1" ht="20.88" customHeight="1">
      <c r="A354" s="12"/>
      <c r="B354" s="147"/>
      <c r="C354" s="12"/>
      <c r="D354" s="148" t="s">
        <v>68</v>
      </c>
      <c r="E354" s="158" t="s">
        <v>512</v>
      </c>
      <c r="F354" s="158" t="s">
        <v>513</v>
      </c>
      <c r="G354" s="12"/>
      <c r="H354" s="12"/>
      <c r="I354" s="150"/>
      <c r="J354" s="159">
        <f>BK354</f>
        <v>0</v>
      </c>
      <c r="K354" s="12"/>
      <c r="L354" s="147"/>
      <c r="M354" s="152"/>
      <c r="N354" s="153"/>
      <c r="O354" s="153"/>
      <c r="P354" s="154">
        <f>SUM(P355:P356)</f>
        <v>0</v>
      </c>
      <c r="Q354" s="153"/>
      <c r="R354" s="154">
        <f>SUM(R355:R356)</f>
        <v>0</v>
      </c>
      <c r="S354" s="153"/>
      <c r="T354" s="155">
        <f>SUM(T355:T356)</f>
        <v>0</v>
      </c>
      <c r="U354" s="12"/>
      <c r="V354" s="12"/>
      <c r="W354" s="12"/>
      <c r="X354" s="12"/>
      <c r="Y354" s="12"/>
      <c r="Z354" s="12"/>
      <c r="AA354" s="12"/>
      <c r="AB354" s="12"/>
      <c r="AC354" s="12"/>
      <c r="AD354" s="12"/>
      <c r="AE354" s="12"/>
      <c r="AR354" s="148" t="s">
        <v>81</v>
      </c>
      <c r="AT354" s="156" t="s">
        <v>68</v>
      </c>
      <c r="AU354" s="156" t="s">
        <v>81</v>
      </c>
      <c r="AY354" s="148" t="s">
        <v>147</v>
      </c>
      <c r="BK354" s="157">
        <f>SUM(BK355:BK356)</f>
        <v>0</v>
      </c>
    </row>
    <row r="355" s="2" customFormat="1" ht="24.15" customHeight="1">
      <c r="A355" s="39"/>
      <c r="B355" s="160"/>
      <c r="C355" s="161" t="s">
        <v>514</v>
      </c>
      <c r="D355" s="161" t="s">
        <v>150</v>
      </c>
      <c r="E355" s="162" t="s">
        <v>515</v>
      </c>
      <c r="F355" s="163" t="s">
        <v>516</v>
      </c>
      <c r="G355" s="164" t="s">
        <v>517</v>
      </c>
      <c r="H355" s="165">
        <v>1</v>
      </c>
      <c r="I355" s="166"/>
      <c r="J355" s="167">
        <f>ROUND(I355*H355,2)</f>
        <v>0</v>
      </c>
      <c r="K355" s="163" t="s">
        <v>482</v>
      </c>
      <c r="L355" s="40"/>
      <c r="M355" s="168" t="s">
        <v>3</v>
      </c>
      <c r="N355" s="169" t="s">
        <v>40</v>
      </c>
      <c r="O355" s="73"/>
      <c r="P355" s="170">
        <f>O355*H355</f>
        <v>0</v>
      </c>
      <c r="Q355" s="170">
        <v>0</v>
      </c>
      <c r="R355" s="170">
        <f>Q355*H355</f>
        <v>0</v>
      </c>
      <c r="S355" s="170">
        <v>0</v>
      </c>
      <c r="T355" s="171">
        <f>S355*H355</f>
        <v>0</v>
      </c>
      <c r="U355" s="39"/>
      <c r="V355" s="39"/>
      <c r="W355" s="39"/>
      <c r="X355" s="39"/>
      <c r="Y355" s="39"/>
      <c r="Z355" s="39"/>
      <c r="AA355" s="39"/>
      <c r="AB355" s="39"/>
      <c r="AC355" s="39"/>
      <c r="AD355" s="39"/>
      <c r="AE355" s="39"/>
      <c r="AR355" s="172" t="s">
        <v>154</v>
      </c>
      <c r="AT355" s="172" t="s">
        <v>150</v>
      </c>
      <c r="AU355" s="172" t="s">
        <v>80</v>
      </c>
      <c r="AY355" s="20" t="s">
        <v>147</v>
      </c>
      <c r="BE355" s="173">
        <f>IF(N355="základní",J355,0)</f>
        <v>0</v>
      </c>
      <c r="BF355" s="173">
        <f>IF(N355="snížená",J355,0)</f>
        <v>0</v>
      </c>
      <c r="BG355" s="173">
        <f>IF(N355="zákl. přenesená",J355,0)</f>
        <v>0</v>
      </c>
      <c r="BH355" s="173">
        <f>IF(N355="sníž. přenesená",J355,0)</f>
        <v>0</v>
      </c>
      <c r="BI355" s="173">
        <f>IF(N355="nulová",J355,0)</f>
        <v>0</v>
      </c>
      <c r="BJ355" s="20" t="s">
        <v>74</v>
      </c>
      <c r="BK355" s="173">
        <f>ROUND(I355*H355,2)</f>
        <v>0</v>
      </c>
      <c r="BL355" s="20" t="s">
        <v>154</v>
      </c>
      <c r="BM355" s="172" t="s">
        <v>518</v>
      </c>
    </row>
    <row r="356" s="2" customFormat="1" ht="24.15" customHeight="1">
      <c r="A356" s="39"/>
      <c r="B356" s="160"/>
      <c r="C356" s="161" t="s">
        <v>519</v>
      </c>
      <c r="D356" s="161" t="s">
        <v>150</v>
      </c>
      <c r="E356" s="162" t="s">
        <v>520</v>
      </c>
      <c r="F356" s="163" t="s">
        <v>521</v>
      </c>
      <c r="G356" s="164" t="s">
        <v>517</v>
      </c>
      <c r="H356" s="165">
        <v>1</v>
      </c>
      <c r="I356" s="166"/>
      <c r="J356" s="167">
        <f>ROUND(I356*H356,2)</f>
        <v>0</v>
      </c>
      <c r="K356" s="163" t="s">
        <v>482</v>
      </c>
      <c r="L356" s="40"/>
      <c r="M356" s="168" t="s">
        <v>3</v>
      </c>
      <c r="N356" s="169" t="s">
        <v>40</v>
      </c>
      <c r="O356" s="73"/>
      <c r="P356" s="170">
        <f>O356*H356</f>
        <v>0</v>
      </c>
      <c r="Q356" s="170">
        <v>0</v>
      </c>
      <c r="R356" s="170">
        <f>Q356*H356</f>
        <v>0</v>
      </c>
      <c r="S356" s="170">
        <v>0</v>
      </c>
      <c r="T356" s="171">
        <f>S356*H356</f>
        <v>0</v>
      </c>
      <c r="U356" s="39"/>
      <c r="V356" s="39"/>
      <c r="W356" s="39"/>
      <c r="X356" s="39"/>
      <c r="Y356" s="39"/>
      <c r="Z356" s="39"/>
      <c r="AA356" s="39"/>
      <c r="AB356" s="39"/>
      <c r="AC356" s="39"/>
      <c r="AD356" s="39"/>
      <c r="AE356" s="39"/>
      <c r="AR356" s="172" t="s">
        <v>154</v>
      </c>
      <c r="AT356" s="172" t="s">
        <v>150</v>
      </c>
      <c r="AU356" s="172" t="s">
        <v>80</v>
      </c>
      <c r="AY356" s="20" t="s">
        <v>147</v>
      </c>
      <c r="BE356" s="173">
        <f>IF(N356="základní",J356,0)</f>
        <v>0</v>
      </c>
      <c r="BF356" s="173">
        <f>IF(N356="snížená",J356,0)</f>
        <v>0</v>
      </c>
      <c r="BG356" s="173">
        <f>IF(N356="zákl. přenesená",J356,0)</f>
        <v>0</v>
      </c>
      <c r="BH356" s="173">
        <f>IF(N356="sníž. přenesená",J356,0)</f>
        <v>0</v>
      </c>
      <c r="BI356" s="173">
        <f>IF(N356="nulová",J356,0)</f>
        <v>0</v>
      </c>
      <c r="BJ356" s="20" t="s">
        <v>74</v>
      </c>
      <c r="BK356" s="173">
        <f>ROUND(I356*H356,2)</f>
        <v>0</v>
      </c>
      <c r="BL356" s="20" t="s">
        <v>154</v>
      </c>
      <c r="BM356" s="172" t="s">
        <v>522</v>
      </c>
    </row>
    <row r="357" s="12" customFormat="1" ht="20.88" customHeight="1">
      <c r="A357" s="12"/>
      <c r="B357" s="147"/>
      <c r="C357" s="12"/>
      <c r="D357" s="148" t="s">
        <v>68</v>
      </c>
      <c r="E357" s="158" t="s">
        <v>523</v>
      </c>
      <c r="F357" s="158" t="s">
        <v>524</v>
      </c>
      <c r="G357" s="12"/>
      <c r="H357" s="12"/>
      <c r="I357" s="150"/>
      <c r="J357" s="159">
        <f>BK357</f>
        <v>0</v>
      </c>
      <c r="K357" s="12"/>
      <c r="L357" s="147"/>
      <c r="M357" s="152"/>
      <c r="N357" s="153"/>
      <c r="O357" s="153"/>
      <c r="P357" s="154">
        <f>SUM(P358:P380)</f>
        <v>0</v>
      </c>
      <c r="Q357" s="153"/>
      <c r="R357" s="154">
        <f>SUM(R358:R380)</f>
        <v>0</v>
      </c>
      <c r="S357" s="153"/>
      <c r="T357" s="155">
        <f>SUM(T358:T380)</f>
        <v>0</v>
      </c>
      <c r="U357" s="12"/>
      <c r="V357" s="12"/>
      <c r="W357" s="12"/>
      <c r="X357" s="12"/>
      <c r="Y357" s="12"/>
      <c r="Z357" s="12"/>
      <c r="AA357" s="12"/>
      <c r="AB357" s="12"/>
      <c r="AC357" s="12"/>
      <c r="AD357" s="12"/>
      <c r="AE357" s="12"/>
      <c r="AR357" s="148" t="s">
        <v>81</v>
      </c>
      <c r="AT357" s="156" t="s">
        <v>68</v>
      </c>
      <c r="AU357" s="156" t="s">
        <v>81</v>
      </c>
      <c r="AY357" s="148" t="s">
        <v>147</v>
      </c>
      <c r="BK357" s="157">
        <f>SUM(BK358:BK380)</f>
        <v>0</v>
      </c>
    </row>
    <row r="358" s="2" customFormat="1" ht="37.8" customHeight="1">
      <c r="A358" s="39"/>
      <c r="B358" s="160"/>
      <c r="C358" s="161" t="s">
        <v>525</v>
      </c>
      <c r="D358" s="161" t="s">
        <v>150</v>
      </c>
      <c r="E358" s="162" t="s">
        <v>526</v>
      </c>
      <c r="F358" s="163" t="s">
        <v>527</v>
      </c>
      <c r="G358" s="164" t="s">
        <v>528</v>
      </c>
      <c r="H358" s="165">
        <v>1</v>
      </c>
      <c r="I358" s="166"/>
      <c r="J358" s="167">
        <f>ROUND(I358*H358,2)</f>
        <v>0</v>
      </c>
      <c r="K358" s="163" t="s">
        <v>482</v>
      </c>
      <c r="L358" s="40"/>
      <c r="M358" s="168" t="s">
        <v>3</v>
      </c>
      <c r="N358" s="169" t="s">
        <v>40</v>
      </c>
      <c r="O358" s="73"/>
      <c r="P358" s="170">
        <f>O358*H358</f>
        <v>0</v>
      </c>
      <c r="Q358" s="170">
        <v>0</v>
      </c>
      <c r="R358" s="170">
        <f>Q358*H358</f>
        <v>0</v>
      </c>
      <c r="S358" s="170">
        <v>0</v>
      </c>
      <c r="T358" s="171">
        <f>S358*H358</f>
        <v>0</v>
      </c>
      <c r="U358" s="39"/>
      <c r="V358" s="39"/>
      <c r="W358" s="39"/>
      <c r="X358" s="39"/>
      <c r="Y358" s="39"/>
      <c r="Z358" s="39"/>
      <c r="AA358" s="39"/>
      <c r="AB358" s="39"/>
      <c r="AC358" s="39"/>
      <c r="AD358" s="39"/>
      <c r="AE358" s="39"/>
      <c r="AR358" s="172" t="s">
        <v>154</v>
      </c>
      <c r="AT358" s="172" t="s">
        <v>150</v>
      </c>
      <c r="AU358" s="172" t="s">
        <v>80</v>
      </c>
      <c r="AY358" s="20" t="s">
        <v>147</v>
      </c>
      <c r="BE358" s="173">
        <f>IF(N358="základní",J358,0)</f>
        <v>0</v>
      </c>
      <c r="BF358" s="173">
        <f>IF(N358="snížená",J358,0)</f>
        <v>0</v>
      </c>
      <c r="BG358" s="173">
        <f>IF(N358="zákl. přenesená",J358,0)</f>
        <v>0</v>
      </c>
      <c r="BH358" s="173">
        <f>IF(N358="sníž. přenesená",J358,0)</f>
        <v>0</v>
      </c>
      <c r="BI358" s="173">
        <f>IF(N358="nulová",J358,0)</f>
        <v>0</v>
      </c>
      <c r="BJ358" s="20" t="s">
        <v>74</v>
      </c>
      <c r="BK358" s="173">
        <f>ROUND(I358*H358,2)</f>
        <v>0</v>
      </c>
      <c r="BL358" s="20" t="s">
        <v>154</v>
      </c>
      <c r="BM358" s="172" t="s">
        <v>529</v>
      </c>
    </row>
    <row r="359" s="2" customFormat="1" ht="37.8" customHeight="1">
      <c r="A359" s="39"/>
      <c r="B359" s="160"/>
      <c r="C359" s="161" t="s">
        <v>530</v>
      </c>
      <c r="D359" s="161" t="s">
        <v>150</v>
      </c>
      <c r="E359" s="162" t="s">
        <v>531</v>
      </c>
      <c r="F359" s="163" t="s">
        <v>532</v>
      </c>
      <c r="G359" s="164" t="s">
        <v>528</v>
      </c>
      <c r="H359" s="165">
        <v>1</v>
      </c>
      <c r="I359" s="166"/>
      <c r="J359" s="167">
        <f>ROUND(I359*H359,2)</f>
        <v>0</v>
      </c>
      <c r="K359" s="163" t="s">
        <v>482</v>
      </c>
      <c r="L359" s="40"/>
      <c r="M359" s="168" t="s">
        <v>3</v>
      </c>
      <c r="N359" s="169" t="s">
        <v>40</v>
      </c>
      <c r="O359" s="73"/>
      <c r="P359" s="170">
        <f>O359*H359</f>
        <v>0</v>
      </c>
      <c r="Q359" s="170">
        <v>0</v>
      </c>
      <c r="R359" s="170">
        <f>Q359*H359</f>
        <v>0</v>
      </c>
      <c r="S359" s="170">
        <v>0</v>
      </c>
      <c r="T359" s="171">
        <f>S359*H359</f>
        <v>0</v>
      </c>
      <c r="U359" s="39"/>
      <c r="V359" s="39"/>
      <c r="W359" s="39"/>
      <c r="X359" s="39"/>
      <c r="Y359" s="39"/>
      <c r="Z359" s="39"/>
      <c r="AA359" s="39"/>
      <c r="AB359" s="39"/>
      <c r="AC359" s="39"/>
      <c r="AD359" s="39"/>
      <c r="AE359" s="39"/>
      <c r="AR359" s="172" t="s">
        <v>154</v>
      </c>
      <c r="AT359" s="172" t="s">
        <v>150</v>
      </c>
      <c r="AU359" s="172" t="s">
        <v>80</v>
      </c>
      <c r="AY359" s="20" t="s">
        <v>147</v>
      </c>
      <c r="BE359" s="173">
        <f>IF(N359="základní",J359,0)</f>
        <v>0</v>
      </c>
      <c r="BF359" s="173">
        <f>IF(N359="snížená",J359,0)</f>
        <v>0</v>
      </c>
      <c r="BG359" s="173">
        <f>IF(N359="zákl. přenesená",J359,0)</f>
        <v>0</v>
      </c>
      <c r="BH359" s="173">
        <f>IF(N359="sníž. přenesená",J359,0)</f>
        <v>0</v>
      </c>
      <c r="BI359" s="173">
        <f>IF(N359="nulová",J359,0)</f>
        <v>0</v>
      </c>
      <c r="BJ359" s="20" t="s">
        <v>74</v>
      </c>
      <c r="BK359" s="173">
        <f>ROUND(I359*H359,2)</f>
        <v>0</v>
      </c>
      <c r="BL359" s="20" t="s">
        <v>154</v>
      </c>
      <c r="BM359" s="172" t="s">
        <v>533</v>
      </c>
    </row>
    <row r="360" s="2" customFormat="1" ht="37.8" customHeight="1">
      <c r="A360" s="39"/>
      <c r="B360" s="160"/>
      <c r="C360" s="161" t="s">
        <v>534</v>
      </c>
      <c r="D360" s="161" t="s">
        <v>150</v>
      </c>
      <c r="E360" s="162" t="s">
        <v>535</v>
      </c>
      <c r="F360" s="163" t="s">
        <v>536</v>
      </c>
      <c r="G360" s="164" t="s">
        <v>528</v>
      </c>
      <c r="H360" s="165">
        <v>1</v>
      </c>
      <c r="I360" s="166"/>
      <c r="J360" s="167">
        <f>ROUND(I360*H360,2)</f>
        <v>0</v>
      </c>
      <c r="K360" s="163" t="s">
        <v>482</v>
      </c>
      <c r="L360" s="40"/>
      <c r="M360" s="168" t="s">
        <v>3</v>
      </c>
      <c r="N360" s="169" t="s">
        <v>40</v>
      </c>
      <c r="O360" s="73"/>
      <c r="P360" s="170">
        <f>O360*H360</f>
        <v>0</v>
      </c>
      <c r="Q360" s="170">
        <v>0</v>
      </c>
      <c r="R360" s="170">
        <f>Q360*H360</f>
        <v>0</v>
      </c>
      <c r="S360" s="170">
        <v>0</v>
      </c>
      <c r="T360" s="171">
        <f>S360*H360</f>
        <v>0</v>
      </c>
      <c r="U360" s="39"/>
      <c r="V360" s="39"/>
      <c r="W360" s="39"/>
      <c r="X360" s="39"/>
      <c r="Y360" s="39"/>
      <c r="Z360" s="39"/>
      <c r="AA360" s="39"/>
      <c r="AB360" s="39"/>
      <c r="AC360" s="39"/>
      <c r="AD360" s="39"/>
      <c r="AE360" s="39"/>
      <c r="AR360" s="172" t="s">
        <v>154</v>
      </c>
      <c r="AT360" s="172" t="s">
        <v>150</v>
      </c>
      <c r="AU360" s="172" t="s">
        <v>80</v>
      </c>
      <c r="AY360" s="20" t="s">
        <v>147</v>
      </c>
      <c r="BE360" s="173">
        <f>IF(N360="základní",J360,0)</f>
        <v>0</v>
      </c>
      <c r="BF360" s="173">
        <f>IF(N360="snížená",J360,0)</f>
        <v>0</v>
      </c>
      <c r="BG360" s="173">
        <f>IF(N360="zákl. přenesená",J360,0)</f>
        <v>0</v>
      </c>
      <c r="BH360" s="173">
        <f>IF(N360="sníž. přenesená",J360,0)</f>
        <v>0</v>
      </c>
      <c r="BI360" s="173">
        <f>IF(N360="nulová",J360,0)</f>
        <v>0</v>
      </c>
      <c r="BJ360" s="20" t="s">
        <v>74</v>
      </c>
      <c r="BK360" s="173">
        <f>ROUND(I360*H360,2)</f>
        <v>0</v>
      </c>
      <c r="BL360" s="20" t="s">
        <v>154</v>
      </c>
      <c r="BM360" s="172" t="s">
        <v>537</v>
      </c>
    </row>
    <row r="361" s="2" customFormat="1" ht="37.8" customHeight="1">
      <c r="A361" s="39"/>
      <c r="B361" s="160"/>
      <c r="C361" s="161" t="s">
        <v>538</v>
      </c>
      <c r="D361" s="161" t="s">
        <v>150</v>
      </c>
      <c r="E361" s="162" t="s">
        <v>539</v>
      </c>
      <c r="F361" s="163" t="s">
        <v>540</v>
      </c>
      <c r="G361" s="164" t="s">
        <v>528</v>
      </c>
      <c r="H361" s="165">
        <v>1</v>
      </c>
      <c r="I361" s="166"/>
      <c r="J361" s="167">
        <f>ROUND(I361*H361,2)</f>
        <v>0</v>
      </c>
      <c r="K361" s="163" t="s">
        <v>482</v>
      </c>
      <c r="L361" s="40"/>
      <c r="M361" s="168" t="s">
        <v>3</v>
      </c>
      <c r="N361" s="169" t="s">
        <v>40</v>
      </c>
      <c r="O361" s="73"/>
      <c r="P361" s="170">
        <f>O361*H361</f>
        <v>0</v>
      </c>
      <c r="Q361" s="170">
        <v>0</v>
      </c>
      <c r="R361" s="170">
        <f>Q361*H361</f>
        <v>0</v>
      </c>
      <c r="S361" s="170">
        <v>0</v>
      </c>
      <c r="T361" s="171">
        <f>S361*H361</f>
        <v>0</v>
      </c>
      <c r="U361" s="39"/>
      <c r="V361" s="39"/>
      <c r="W361" s="39"/>
      <c r="X361" s="39"/>
      <c r="Y361" s="39"/>
      <c r="Z361" s="39"/>
      <c r="AA361" s="39"/>
      <c r="AB361" s="39"/>
      <c r="AC361" s="39"/>
      <c r="AD361" s="39"/>
      <c r="AE361" s="39"/>
      <c r="AR361" s="172" t="s">
        <v>154</v>
      </c>
      <c r="AT361" s="172" t="s">
        <v>150</v>
      </c>
      <c r="AU361" s="172" t="s">
        <v>80</v>
      </c>
      <c r="AY361" s="20" t="s">
        <v>147</v>
      </c>
      <c r="BE361" s="173">
        <f>IF(N361="základní",J361,0)</f>
        <v>0</v>
      </c>
      <c r="BF361" s="173">
        <f>IF(N361="snížená",J361,0)</f>
        <v>0</v>
      </c>
      <c r="BG361" s="173">
        <f>IF(N361="zákl. přenesená",J361,0)</f>
        <v>0</v>
      </c>
      <c r="BH361" s="173">
        <f>IF(N361="sníž. přenesená",J361,0)</f>
        <v>0</v>
      </c>
      <c r="BI361" s="173">
        <f>IF(N361="nulová",J361,0)</f>
        <v>0</v>
      </c>
      <c r="BJ361" s="20" t="s">
        <v>74</v>
      </c>
      <c r="BK361" s="173">
        <f>ROUND(I361*H361,2)</f>
        <v>0</v>
      </c>
      <c r="BL361" s="20" t="s">
        <v>154</v>
      </c>
      <c r="BM361" s="172" t="s">
        <v>541</v>
      </c>
    </row>
    <row r="362" s="2" customFormat="1" ht="37.8" customHeight="1">
      <c r="A362" s="39"/>
      <c r="B362" s="160"/>
      <c r="C362" s="161" t="s">
        <v>542</v>
      </c>
      <c r="D362" s="161" t="s">
        <v>150</v>
      </c>
      <c r="E362" s="162" t="s">
        <v>543</v>
      </c>
      <c r="F362" s="163" t="s">
        <v>544</v>
      </c>
      <c r="G362" s="164" t="s">
        <v>528</v>
      </c>
      <c r="H362" s="165">
        <v>1</v>
      </c>
      <c r="I362" s="166"/>
      <c r="J362" s="167">
        <f>ROUND(I362*H362,2)</f>
        <v>0</v>
      </c>
      <c r="K362" s="163" t="s">
        <v>482</v>
      </c>
      <c r="L362" s="40"/>
      <c r="M362" s="168" t="s">
        <v>3</v>
      </c>
      <c r="N362" s="169" t="s">
        <v>40</v>
      </c>
      <c r="O362" s="73"/>
      <c r="P362" s="170">
        <f>O362*H362</f>
        <v>0</v>
      </c>
      <c r="Q362" s="170">
        <v>0</v>
      </c>
      <c r="R362" s="170">
        <f>Q362*H362</f>
        <v>0</v>
      </c>
      <c r="S362" s="170">
        <v>0</v>
      </c>
      <c r="T362" s="171">
        <f>S362*H362</f>
        <v>0</v>
      </c>
      <c r="U362" s="39"/>
      <c r="V362" s="39"/>
      <c r="W362" s="39"/>
      <c r="X362" s="39"/>
      <c r="Y362" s="39"/>
      <c r="Z362" s="39"/>
      <c r="AA362" s="39"/>
      <c r="AB362" s="39"/>
      <c r="AC362" s="39"/>
      <c r="AD362" s="39"/>
      <c r="AE362" s="39"/>
      <c r="AR362" s="172" t="s">
        <v>154</v>
      </c>
      <c r="AT362" s="172" t="s">
        <v>150</v>
      </c>
      <c r="AU362" s="172" t="s">
        <v>80</v>
      </c>
      <c r="AY362" s="20" t="s">
        <v>147</v>
      </c>
      <c r="BE362" s="173">
        <f>IF(N362="základní",J362,0)</f>
        <v>0</v>
      </c>
      <c r="BF362" s="173">
        <f>IF(N362="snížená",J362,0)</f>
        <v>0</v>
      </c>
      <c r="BG362" s="173">
        <f>IF(N362="zákl. přenesená",J362,0)</f>
        <v>0</v>
      </c>
      <c r="BH362" s="173">
        <f>IF(N362="sníž. přenesená",J362,0)</f>
        <v>0</v>
      </c>
      <c r="BI362" s="173">
        <f>IF(N362="nulová",J362,0)</f>
        <v>0</v>
      </c>
      <c r="BJ362" s="20" t="s">
        <v>74</v>
      </c>
      <c r="BK362" s="173">
        <f>ROUND(I362*H362,2)</f>
        <v>0</v>
      </c>
      <c r="BL362" s="20" t="s">
        <v>154</v>
      </c>
      <c r="BM362" s="172" t="s">
        <v>545</v>
      </c>
    </row>
    <row r="363" s="2" customFormat="1" ht="37.8" customHeight="1">
      <c r="A363" s="39"/>
      <c r="B363" s="160"/>
      <c r="C363" s="161" t="s">
        <v>546</v>
      </c>
      <c r="D363" s="161" t="s">
        <v>150</v>
      </c>
      <c r="E363" s="162" t="s">
        <v>547</v>
      </c>
      <c r="F363" s="163" t="s">
        <v>548</v>
      </c>
      <c r="G363" s="164" t="s">
        <v>528</v>
      </c>
      <c r="H363" s="165">
        <v>1</v>
      </c>
      <c r="I363" s="166"/>
      <c r="J363" s="167">
        <f>ROUND(I363*H363,2)</f>
        <v>0</v>
      </c>
      <c r="K363" s="163" t="s">
        <v>482</v>
      </c>
      <c r="L363" s="40"/>
      <c r="M363" s="168" t="s">
        <v>3</v>
      </c>
      <c r="N363" s="169" t="s">
        <v>40</v>
      </c>
      <c r="O363" s="73"/>
      <c r="P363" s="170">
        <f>O363*H363</f>
        <v>0</v>
      </c>
      <c r="Q363" s="170">
        <v>0</v>
      </c>
      <c r="R363" s="170">
        <f>Q363*H363</f>
        <v>0</v>
      </c>
      <c r="S363" s="170">
        <v>0</v>
      </c>
      <c r="T363" s="171">
        <f>S363*H363</f>
        <v>0</v>
      </c>
      <c r="U363" s="39"/>
      <c r="V363" s="39"/>
      <c r="W363" s="39"/>
      <c r="X363" s="39"/>
      <c r="Y363" s="39"/>
      <c r="Z363" s="39"/>
      <c r="AA363" s="39"/>
      <c r="AB363" s="39"/>
      <c r="AC363" s="39"/>
      <c r="AD363" s="39"/>
      <c r="AE363" s="39"/>
      <c r="AR363" s="172" t="s">
        <v>154</v>
      </c>
      <c r="AT363" s="172" t="s">
        <v>150</v>
      </c>
      <c r="AU363" s="172" t="s">
        <v>80</v>
      </c>
      <c r="AY363" s="20" t="s">
        <v>147</v>
      </c>
      <c r="BE363" s="173">
        <f>IF(N363="základní",J363,0)</f>
        <v>0</v>
      </c>
      <c r="BF363" s="173">
        <f>IF(N363="snížená",J363,0)</f>
        <v>0</v>
      </c>
      <c r="BG363" s="173">
        <f>IF(N363="zákl. přenesená",J363,0)</f>
        <v>0</v>
      </c>
      <c r="BH363" s="173">
        <f>IF(N363="sníž. přenesená",J363,0)</f>
        <v>0</v>
      </c>
      <c r="BI363" s="173">
        <f>IF(N363="nulová",J363,0)</f>
        <v>0</v>
      </c>
      <c r="BJ363" s="20" t="s">
        <v>74</v>
      </c>
      <c r="BK363" s="173">
        <f>ROUND(I363*H363,2)</f>
        <v>0</v>
      </c>
      <c r="BL363" s="20" t="s">
        <v>154</v>
      </c>
      <c r="BM363" s="172" t="s">
        <v>549</v>
      </c>
    </row>
    <row r="364" s="2" customFormat="1" ht="37.8" customHeight="1">
      <c r="A364" s="39"/>
      <c r="B364" s="160"/>
      <c r="C364" s="161" t="s">
        <v>550</v>
      </c>
      <c r="D364" s="161" t="s">
        <v>150</v>
      </c>
      <c r="E364" s="162" t="s">
        <v>551</v>
      </c>
      <c r="F364" s="163" t="s">
        <v>552</v>
      </c>
      <c r="G364" s="164" t="s">
        <v>528</v>
      </c>
      <c r="H364" s="165">
        <v>1</v>
      </c>
      <c r="I364" s="166"/>
      <c r="J364" s="167">
        <f>ROUND(I364*H364,2)</f>
        <v>0</v>
      </c>
      <c r="K364" s="163" t="s">
        <v>482</v>
      </c>
      <c r="L364" s="40"/>
      <c r="M364" s="168" t="s">
        <v>3</v>
      </c>
      <c r="N364" s="169" t="s">
        <v>40</v>
      </c>
      <c r="O364" s="73"/>
      <c r="P364" s="170">
        <f>O364*H364</f>
        <v>0</v>
      </c>
      <c r="Q364" s="170">
        <v>0</v>
      </c>
      <c r="R364" s="170">
        <f>Q364*H364</f>
        <v>0</v>
      </c>
      <c r="S364" s="170">
        <v>0</v>
      </c>
      <c r="T364" s="171">
        <f>S364*H364</f>
        <v>0</v>
      </c>
      <c r="U364" s="39"/>
      <c r="V364" s="39"/>
      <c r="W364" s="39"/>
      <c r="X364" s="39"/>
      <c r="Y364" s="39"/>
      <c r="Z364" s="39"/>
      <c r="AA364" s="39"/>
      <c r="AB364" s="39"/>
      <c r="AC364" s="39"/>
      <c r="AD364" s="39"/>
      <c r="AE364" s="39"/>
      <c r="AR364" s="172" t="s">
        <v>154</v>
      </c>
      <c r="AT364" s="172" t="s">
        <v>150</v>
      </c>
      <c r="AU364" s="172" t="s">
        <v>80</v>
      </c>
      <c r="AY364" s="20" t="s">
        <v>147</v>
      </c>
      <c r="BE364" s="173">
        <f>IF(N364="základní",J364,0)</f>
        <v>0</v>
      </c>
      <c r="BF364" s="173">
        <f>IF(N364="snížená",J364,0)</f>
        <v>0</v>
      </c>
      <c r="BG364" s="173">
        <f>IF(N364="zákl. přenesená",J364,0)</f>
        <v>0</v>
      </c>
      <c r="BH364" s="173">
        <f>IF(N364="sníž. přenesená",J364,0)</f>
        <v>0</v>
      </c>
      <c r="BI364" s="173">
        <f>IF(N364="nulová",J364,0)</f>
        <v>0</v>
      </c>
      <c r="BJ364" s="20" t="s">
        <v>74</v>
      </c>
      <c r="BK364" s="173">
        <f>ROUND(I364*H364,2)</f>
        <v>0</v>
      </c>
      <c r="BL364" s="20" t="s">
        <v>154</v>
      </c>
      <c r="BM364" s="172" t="s">
        <v>553</v>
      </c>
    </row>
    <row r="365" s="2" customFormat="1" ht="37.8" customHeight="1">
      <c r="A365" s="39"/>
      <c r="B365" s="160"/>
      <c r="C365" s="161" t="s">
        <v>554</v>
      </c>
      <c r="D365" s="161" t="s">
        <v>150</v>
      </c>
      <c r="E365" s="162" t="s">
        <v>555</v>
      </c>
      <c r="F365" s="163" t="s">
        <v>556</v>
      </c>
      <c r="G365" s="164" t="s">
        <v>528</v>
      </c>
      <c r="H365" s="165">
        <v>1</v>
      </c>
      <c r="I365" s="166"/>
      <c r="J365" s="167">
        <f>ROUND(I365*H365,2)</f>
        <v>0</v>
      </c>
      <c r="K365" s="163" t="s">
        <v>482</v>
      </c>
      <c r="L365" s="40"/>
      <c r="M365" s="168" t="s">
        <v>3</v>
      </c>
      <c r="N365" s="169" t="s">
        <v>40</v>
      </c>
      <c r="O365" s="73"/>
      <c r="P365" s="170">
        <f>O365*H365</f>
        <v>0</v>
      </c>
      <c r="Q365" s="170">
        <v>0</v>
      </c>
      <c r="R365" s="170">
        <f>Q365*H365</f>
        <v>0</v>
      </c>
      <c r="S365" s="170">
        <v>0</v>
      </c>
      <c r="T365" s="171">
        <f>S365*H365</f>
        <v>0</v>
      </c>
      <c r="U365" s="39"/>
      <c r="V365" s="39"/>
      <c r="W365" s="39"/>
      <c r="X365" s="39"/>
      <c r="Y365" s="39"/>
      <c r="Z365" s="39"/>
      <c r="AA365" s="39"/>
      <c r="AB365" s="39"/>
      <c r="AC365" s="39"/>
      <c r="AD365" s="39"/>
      <c r="AE365" s="39"/>
      <c r="AR365" s="172" t="s">
        <v>154</v>
      </c>
      <c r="AT365" s="172" t="s">
        <v>150</v>
      </c>
      <c r="AU365" s="172" t="s">
        <v>80</v>
      </c>
      <c r="AY365" s="20" t="s">
        <v>147</v>
      </c>
      <c r="BE365" s="173">
        <f>IF(N365="základní",J365,0)</f>
        <v>0</v>
      </c>
      <c r="BF365" s="173">
        <f>IF(N365="snížená",J365,0)</f>
        <v>0</v>
      </c>
      <c r="BG365" s="173">
        <f>IF(N365="zákl. přenesená",J365,0)</f>
        <v>0</v>
      </c>
      <c r="BH365" s="173">
        <f>IF(N365="sníž. přenesená",J365,0)</f>
        <v>0</v>
      </c>
      <c r="BI365" s="173">
        <f>IF(N365="nulová",J365,0)</f>
        <v>0</v>
      </c>
      <c r="BJ365" s="20" t="s">
        <v>74</v>
      </c>
      <c r="BK365" s="173">
        <f>ROUND(I365*H365,2)</f>
        <v>0</v>
      </c>
      <c r="BL365" s="20" t="s">
        <v>154</v>
      </c>
      <c r="BM365" s="172" t="s">
        <v>557</v>
      </c>
    </row>
    <row r="366" s="2" customFormat="1" ht="37.8" customHeight="1">
      <c r="A366" s="39"/>
      <c r="B366" s="160"/>
      <c r="C366" s="161" t="s">
        <v>558</v>
      </c>
      <c r="D366" s="161" t="s">
        <v>150</v>
      </c>
      <c r="E366" s="162" t="s">
        <v>559</v>
      </c>
      <c r="F366" s="163" t="s">
        <v>560</v>
      </c>
      <c r="G366" s="164" t="s">
        <v>528</v>
      </c>
      <c r="H366" s="165">
        <v>1</v>
      </c>
      <c r="I366" s="166"/>
      <c r="J366" s="167">
        <f>ROUND(I366*H366,2)</f>
        <v>0</v>
      </c>
      <c r="K366" s="163" t="s">
        <v>482</v>
      </c>
      <c r="L366" s="40"/>
      <c r="M366" s="168" t="s">
        <v>3</v>
      </c>
      <c r="N366" s="169" t="s">
        <v>40</v>
      </c>
      <c r="O366" s="73"/>
      <c r="P366" s="170">
        <f>O366*H366</f>
        <v>0</v>
      </c>
      <c r="Q366" s="170">
        <v>0</v>
      </c>
      <c r="R366" s="170">
        <f>Q366*H366</f>
        <v>0</v>
      </c>
      <c r="S366" s="170">
        <v>0</v>
      </c>
      <c r="T366" s="171">
        <f>S366*H366</f>
        <v>0</v>
      </c>
      <c r="U366" s="39"/>
      <c r="V366" s="39"/>
      <c r="W366" s="39"/>
      <c r="X366" s="39"/>
      <c r="Y366" s="39"/>
      <c r="Z366" s="39"/>
      <c r="AA366" s="39"/>
      <c r="AB366" s="39"/>
      <c r="AC366" s="39"/>
      <c r="AD366" s="39"/>
      <c r="AE366" s="39"/>
      <c r="AR366" s="172" t="s">
        <v>154</v>
      </c>
      <c r="AT366" s="172" t="s">
        <v>150</v>
      </c>
      <c r="AU366" s="172" t="s">
        <v>80</v>
      </c>
      <c r="AY366" s="20" t="s">
        <v>147</v>
      </c>
      <c r="BE366" s="173">
        <f>IF(N366="základní",J366,0)</f>
        <v>0</v>
      </c>
      <c r="BF366" s="173">
        <f>IF(N366="snížená",J366,0)</f>
        <v>0</v>
      </c>
      <c r="BG366" s="173">
        <f>IF(N366="zákl. přenesená",J366,0)</f>
        <v>0</v>
      </c>
      <c r="BH366" s="173">
        <f>IF(N366="sníž. přenesená",J366,0)</f>
        <v>0</v>
      </c>
      <c r="BI366" s="173">
        <f>IF(N366="nulová",J366,0)</f>
        <v>0</v>
      </c>
      <c r="BJ366" s="20" t="s">
        <v>74</v>
      </c>
      <c r="BK366" s="173">
        <f>ROUND(I366*H366,2)</f>
        <v>0</v>
      </c>
      <c r="BL366" s="20" t="s">
        <v>154</v>
      </c>
      <c r="BM366" s="172" t="s">
        <v>561</v>
      </c>
    </row>
    <row r="367" s="2" customFormat="1" ht="37.8" customHeight="1">
      <c r="A367" s="39"/>
      <c r="B367" s="160"/>
      <c r="C367" s="161" t="s">
        <v>562</v>
      </c>
      <c r="D367" s="161" t="s">
        <v>150</v>
      </c>
      <c r="E367" s="162" t="s">
        <v>563</v>
      </c>
      <c r="F367" s="163" t="s">
        <v>564</v>
      </c>
      <c r="G367" s="164" t="s">
        <v>528</v>
      </c>
      <c r="H367" s="165">
        <v>1</v>
      </c>
      <c r="I367" s="166"/>
      <c r="J367" s="167">
        <f>ROUND(I367*H367,2)</f>
        <v>0</v>
      </c>
      <c r="K367" s="163" t="s">
        <v>482</v>
      </c>
      <c r="L367" s="40"/>
      <c r="M367" s="168" t="s">
        <v>3</v>
      </c>
      <c r="N367" s="169" t="s">
        <v>40</v>
      </c>
      <c r="O367" s="73"/>
      <c r="P367" s="170">
        <f>O367*H367</f>
        <v>0</v>
      </c>
      <c r="Q367" s="170">
        <v>0</v>
      </c>
      <c r="R367" s="170">
        <f>Q367*H367</f>
        <v>0</v>
      </c>
      <c r="S367" s="170">
        <v>0</v>
      </c>
      <c r="T367" s="171">
        <f>S367*H367</f>
        <v>0</v>
      </c>
      <c r="U367" s="39"/>
      <c r="V367" s="39"/>
      <c r="W367" s="39"/>
      <c r="X367" s="39"/>
      <c r="Y367" s="39"/>
      <c r="Z367" s="39"/>
      <c r="AA367" s="39"/>
      <c r="AB367" s="39"/>
      <c r="AC367" s="39"/>
      <c r="AD367" s="39"/>
      <c r="AE367" s="39"/>
      <c r="AR367" s="172" t="s">
        <v>154</v>
      </c>
      <c r="AT367" s="172" t="s">
        <v>150</v>
      </c>
      <c r="AU367" s="172" t="s">
        <v>80</v>
      </c>
      <c r="AY367" s="20" t="s">
        <v>147</v>
      </c>
      <c r="BE367" s="173">
        <f>IF(N367="základní",J367,0)</f>
        <v>0</v>
      </c>
      <c r="BF367" s="173">
        <f>IF(N367="snížená",J367,0)</f>
        <v>0</v>
      </c>
      <c r="BG367" s="173">
        <f>IF(N367="zákl. přenesená",J367,0)</f>
        <v>0</v>
      </c>
      <c r="BH367" s="173">
        <f>IF(N367="sníž. přenesená",J367,0)</f>
        <v>0</v>
      </c>
      <c r="BI367" s="173">
        <f>IF(N367="nulová",J367,0)</f>
        <v>0</v>
      </c>
      <c r="BJ367" s="20" t="s">
        <v>74</v>
      </c>
      <c r="BK367" s="173">
        <f>ROUND(I367*H367,2)</f>
        <v>0</v>
      </c>
      <c r="BL367" s="20" t="s">
        <v>154</v>
      </c>
      <c r="BM367" s="172" t="s">
        <v>565</v>
      </c>
    </row>
    <row r="368" s="2" customFormat="1" ht="37.8" customHeight="1">
      <c r="A368" s="39"/>
      <c r="B368" s="160"/>
      <c r="C368" s="161" t="s">
        <v>566</v>
      </c>
      <c r="D368" s="161" t="s">
        <v>150</v>
      </c>
      <c r="E368" s="162" t="s">
        <v>567</v>
      </c>
      <c r="F368" s="163" t="s">
        <v>568</v>
      </c>
      <c r="G368" s="164" t="s">
        <v>528</v>
      </c>
      <c r="H368" s="165">
        <v>1</v>
      </c>
      <c r="I368" s="166"/>
      <c r="J368" s="167">
        <f>ROUND(I368*H368,2)</f>
        <v>0</v>
      </c>
      <c r="K368" s="163" t="s">
        <v>482</v>
      </c>
      <c r="L368" s="40"/>
      <c r="M368" s="168" t="s">
        <v>3</v>
      </c>
      <c r="N368" s="169" t="s">
        <v>40</v>
      </c>
      <c r="O368" s="73"/>
      <c r="P368" s="170">
        <f>O368*H368</f>
        <v>0</v>
      </c>
      <c r="Q368" s="170">
        <v>0</v>
      </c>
      <c r="R368" s="170">
        <f>Q368*H368</f>
        <v>0</v>
      </c>
      <c r="S368" s="170">
        <v>0</v>
      </c>
      <c r="T368" s="171">
        <f>S368*H368</f>
        <v>0</v>
      </c>
      <c r="U368" s="39"/>
      <c r="V368" s="39"/>
      <c r="W368" s="39"/>
      <c r="X368" s="39"/>
      <c r="Y368" s="39"/>
      <c r="Z368" s="39"/>
      <c r="AA368" s="39"/>
      <c r="AB368" s="39"/>
      <c r="AC368" s="39"/>
      <c r="AD368" s="39"/>
      <c r="AE368" s="39"/>
      <c r="AR368" s="172" t="s">
        <v>154</v>
      </c>
      <c r="AT368" s="172" t="s">
        <v>150</v>
      </c>
      <c r="AU368" s="172" t="s">
        <v>80</v>
      </c>
      <c r="AY368" s="20" t="s">
        <v>147</v>
      </c>
      <c r="BE368" s="173">
        <f>IF(N368="základní",J368,0)</f>
        <v>0</v>
      </c>
      <c r="BF368" s="173">
        <f>IF(N368="snížená",J368,0)</f>
        <v>0</v>
      </c>
      <c r="BG368" s="173">
        <f>IF(N368="zákl. přenesená",J368,0)</f>
        <v>0</v>
      </c>
      <c r="BH368" s="173">
        <f>IF(N368="sníž. přenesená",J368,0)</f>
        <v>0</v>
      </c>
      <c r="BI368" s="173">
        <f>IF(N368="nulová",J368,0)</f>
        <v>0</v>
      </c>
      <c r="BJ368" s="20" t="s">
        <v>74</v>
      </c>
      <c r="BK368" s="173">
        <f>ROUND(I368*H368,2)</f>
        <v>0</v>
      </c>
      <c r="BL368" s="20" t="s">
        <v>154</v>
      </c>
      <c r="BM368" s="172" t="s">
        <v>569</v>
      </c>
    </row>
    <row r="369" s="2" customFormat="1" ht="37.8" customHeight="1">
      <c r="A369" s="39"/>
      <c r="B369" s="160"/>
      <c r="C369" s="161" t="s">
        <v>570</v>
      </c>
      <c r="D369" s="161" t="s">
        <v>150</v>
      </c>
      <c r="E369" s="162" t="s">
        <v>571</v>
      </c>
      <c r="F369" s="163" t="s">
        <v>572</v>
      </c>
      <c r="G369" s="164" t="s">
        <v>528</v>
      </c>
      <c r="H369" s="165">
        <v>1</v>
      </c>
      <c r="I369" s="166"/>
      <c r="J369" s="167">
        <f>ROUND(I369*H369,2)</f>
        <v>0</v>
      </c>
      <c r="K369" s="163" t="s">
        <v>482</v>
      </c>
      <c r="L369" s="40"/>
      <c r="M369" s="168" t="s">
        <v>3</v>
      </c>
      <c r="N369" s="169" t="s">
        <v>40</v>
      </c>
      <c r="O369" s="73"/>
      <c r="P369" s="170">
        <f>O369*H369</f>
        <v>0</v>
      </c>
      <c r="Q369" s="170">
        <v>0</v>
      </c>
      <c r="R369" s="170">
        <f>Q369*H369</f>
        <v>0</v>
      </c>
      <c r="S369" s="170">
        <v>0</v>
      </c>
      <c r="T369" s="171">
        <f>S369*H369</f>
        <v>0</v>
      </c>
      <c r="U369" s="39"/>
      <c r="V369" s="39"/>
      <c r="W369" s="39"/>
      <c r="X369" s="39"/>
      <c r="Y369" s="39"/>
      <c r="Z369" s="39"/>
      <c r="AA369" s="39"/>
      <c r="AB369" s="39"/>
      <c r="AC369" s="39"/>
      <c r="AD369" s="39"/>
      <c r="AE369" s="39"/>
      <c r="AR369" s="172" t="s">
        <v>154</v>
      </c>
      <c r="AT369" s="172" t="s">
        <v>150</v>
      </c>
      <c r="AU369" s="172" t="s">
        <v>80</v>
      </c>
      <c r="AY369" s="20" t="s">
        <v>147</v>
      </c>
      <c r="BE369" s="173">
        <f>IF(N369="základní",J369,0)</f>
        <v>0</v>
      </c>
      <c r="BF369" s="173">
        <f>IF(N369="snížená",J369,0)</f>
        <v>0</v>
      </c>
      <c r="BG369" s="173">
        <f>IF(N369="zákl. přenesená",J369,0)</f>
        <v>0</v>
      </c>
      <c r="BH369" s="173">
        <f>IF(N369="sníž. přenesená",J369,0)</f>
        <v>0</v>
      </c>
      <c r="BI369" s="173">
        <f>IF(N369="nulová",J369,0)</f>
        <v>0</v>
      </c>
      <c r="BJ369" s="20" t="s">
        <v>74</v>
      </c>
      <c r="BK369" s="173">
        <f>ROUND(I369*H369,2)</f>
        <v>0</v>
      </c>
      <c r="BL369" s="20" t="s">
        <v>154</v>
      </c>
      <c r="BM369" s="172" t="s">
        <v>573</v>
      </c>
    </row>
    <row r="370" s="2" customFormat="1" ht="37.8" customHeight="1">
      <c r="A370" s="39"/>
      <c r="B370" s="160"/>
      <c r="C370" s="161" t="s">
        <v>574</v>
      </c>
      <c r="D370" s="161" t="s">
        <v>150</v>
      </c>
      <c r="E370" s="162" t="s">
        <v>575</v>
      </c>
      <c r="F370" s="163" t="s">
        <v>576</v>
      </c>
      <c r="G370" s="164" t="s">
        <v>528</v>
      </c>
      <c r="H370" s="165">
        <v>1</v>
      </c>
      <c r="I370" s="166"/>
      <c r="J370" s="167">
        <f>ROUND(I370*H370,2)</f>
        <v>0</v>
      </c>
      <c r="K370" s="163" t="s">
        <v>482</v>
      </c>
      <c r="L370" s="40"/>
      <c r="M370" s="168" t="s">
        <v>3</v>
      </c>
      <c r="N370" s="169" t="s">
        <v>40</v>
      </c>
      <c r="O370" s="73"/>
      <c r="P370" s="170">
        <f>O370*H370</f>
        <v>0</v>
      </c>
      <c r="Q370" s="170">
        <v>0</v>
      </c>
      <c r="R370" s="170">
        <f>Q370*H370</f>
        <v>0</v>
      </c>
      <c r="S370" s="170">
        <v>0</v>
      </c>
      <c r="T370" s="171">
        <f>S370*H370</f>
        <v>0</v>
      </c>
      <c r="U370" s="39"/>
      <c r="V370" s="39"/>
      <c r="W370" s="39"/>
      <c r="X370" s="39"/>
      <c r="Y370" s="39"/>
      <c r="Z370" s="39"/>
      <c r="AA370" s="39"/>
      <c r="AB370" s="39"/>
      <c r="AC370" s="39"/>
      <c r="AD370" s="39"/>
      <c r="AE370" s="39"/>
      <c r="AR370" s="172" t="s">
        <v>154</v>
      </c>
      <c r="AT370" s="172" t="s">
        <v>150</v>
      </c>
      <c r="AU370" s="172" t="s">
        <v>80</v>
      </c>
      <c r="AY370" s="20" t="s">
        <v>147</v>
      </c>
      <c r="BE370" s="173">
        <f>IF(N370="základní",J370,0)</f>
        <v>0</v>
      </c>
      <c r="BF370" s="173">
        <f>IF(N370="snížená",J370,0)</f>
        <v>0</v>
      </c>
      <c r="BG370" s="173">
        <f>IF(N370="zákl. přenesená",J370,0)</f>
        <v>0</v>
      </c>
      <c r="BH370" s="173">
        <f>IF(N370="sníž. přenesená",J370,0)</f>
        <v>0</v>
      </c>
      <c r="BI370" s="173">
        <f>IF(N370="nulová",J370,0)</f>
        <v>0</v>
      </c>
      <c r="BJ370" s="20" t="s">
        <v>74</v>
      </c>
      <c r="BK370" s="173">
        <f>ROUND(I370*H370,2)</f>
        <v>0</v>
      </c>
      <c r="BL370" s="20" t="s">
        <v>154</v>
      </c>
      <c r="BM370" s="172" t="s">
        <v>577</v>
      </c>
    </row>
    <row r="371" s="2" customFormat="1" ht="37.8" customHeight="1">
      <c r="A371" s="39"/>
      <c r="B371" s="160"/>
      <c r="C371" s="161" t="s">
        <v>271</v>
      </c>
      <c r="D371" s="161" t="s">
        <v>150</v>
      </c>
      <c r="E371" s="162" t="s">
        <v>578</v>
      </c>
      <c r="F371" s="163" t="s">
        <v>579</v>
      </c>
      <c r="G371" s="164" t="s">
        <v>528</v>
      </c>
      <c r="H371" s="165">
        <v>1</v>
      </c>
      <c r="I371" s="166"/>
      <c r="J371" s="167">
        <f>ROUND(I371*H371,2)</f>
        <v>0</v>
      </c>
      <c r="K371" s="163" t="s">
        <v>482</v>
      </c>
      <c r="L371" s="40"/>
      <c r="M371" s="168" t="s">
        <v>3</v>
      </c>
      <c r="N371" s="169" t="s">
        <v>40</v>
      </c>
      <c r="O371" s="73"/>
      <c r="P371" s="170">
        <f>O371*H371</f>
        <v>0</v>
      </c>
      <c r="Q371" s="170">
        <v>0</v>
      </c>
      <c r="R371" s="170">
        <f>Q371*H371</f>
        <v>0</v>
      </c>
      <c r="S371" s="170">
        <v>0</v>
      </c>
      <c r="T371" s="171">
        <f>S371*H371</f>
        <v>0</v>
      </c>
      <c r="U371" s="39"/>
      <c r="V371" s="39"/>
      <c r="W371" s="39"/>
      <c r="X371" s="39"/>
      <c r="Y371" s="39"/>
      <c r="Z371" s="39"/>
      <c r="AA371" s="39"/>
      <c r="AB371" s="39"/>
      <c r="AC371" s="39"/>
      <c r="AD371" s="39"/>
      <c r="AE371" s="39"/>
      <c r="AR371" s="172" t="s">
        <v>154</v>
      </c>
      <c r="AT371" s="172" t="s">
        <v>150</v>
      </c>
      <c r="AU371" s="172" t="s">
        <v>80</v>
      </c>
      <c r="AY371" s="20" t="s">
        <v>147</v>
      </c>
      <c r="BE371" s="173">
        <f>IF(N371="základní",J371,0)</f>
        <v>0</v>
      </c>
      <c r="BF371" s="173">
        <f>IF(N371="snížená",J371,0)</f>
        <v>0</v>
      </c>
      <c r="BG371" s="173">
        <f>IF(N371="zákl. přenesená",J371,0)</f>
        <v>0</v>
      </c>
      <c r="BH371" s="173">
        <f>IF(N371="sníž. přenesená",J371,0)</f>
        <v>0</v>
      </c>
      <c r="BI371" s="173">
        <f>IF(N371="nulová",J371,0)</f>
        <v>0</v>
      </c>
      <c r="BJ371" s="20" t="s">
        <v>74</v>
      </c>
      <c r="BK371" s="173">
        <f>ROUND(I371*H371,2)</f>
        <v>0</v>
      </c>
      <c r="BL371" s="20" t="s">
        <v>154</v>
      </c>
      <c r="BM371" s="172" t="s">
        <v>580</v>
      </c>
    </row>
    <row r="372" s="2" customFormat="1" ht="37.8" customHeight="1">
      <c r="A372" s="39"/>
      <c r="B372" s="160"/>
      <c r="C372" s="161" t="s">
        <v>329</v>
      </c>
      <c r="D372" s="161" t="s">
        <v>150</v>
      </c>
      <c r="E372" s="162" t="s">
        <v>581</v>
      </c>
      <c r="F372" s="163" t="s">
        <v>582</v>
      </c>
      <c r="G372" s="164" t="s">
        <v>528</v>
      </c>
      <c r="H372" s="165">
        <v>1</v>
      </c>
      <c r="I372" s="166"/>
      <c r="J372" s="167">
        <f>ROUND(I372*H372,2)</f>
        <v>0</v>
      </c>
      <c r="K372" s="163" t="s">
        <v>482</v>
      </c>
      <c r="L372" s="40"/>
      <c r="M372" s="168" t="s">
        <v>3</v>
      </c>
      <c r="N372" s="169" t="s">
        <v>40</v>
      </c>
      <c r="O372" s="73"/>
      <c r="P372" s="170">
        <f>O372*H372</f>
        <v>0</v>
      </c>
      <c r="Q372" s="170">
        <v>0</v>
      </c>
      <c r="R372" s="170">
        <f>Q372*H372</f>
        <v>0</v>
      </c>
      <c r="S372" s="170">
        <v>0</v>
      </c>
      <c r="T372" s="171">
        <f>S372*H372</f>
        <v>0</v>
      </c>
      <c r="U372" s="39"/>
      <c r="V372" s="39"/>
      <c r="W372" s="39"/>
      <c r="X372" s="39"/>
      <c r="Y372" s="39"/>
      <c r="Z372" s="39"/>
      <c r="AA372" s="39"/>
      <c r="AB372" s="39"/>
      <c r="AC372" s="39"/>
      <c r="AD372" s="39"/>
      <c r="AE372" s="39"/>
      <c r="AR372" s="172" t="s">
        <v>154</v>
      </c>
      <c r="AT372" s="172" t="s">
        <v>150</v>
      </c>
      <c r="AU372" s="172" t="s">
        <v>80</v>
      </c>
      <c r="AY372" s="20" t="s">
        <v>147</v>
      </c>
      <c r="BE372" s="173">
        <f>IF(N372="základní",J372,0)</f>
        <v>0</v>
      </c>
      <c r="BF372" s="173">
        <f>IF(N372="snížená",J372,0)</f>
        <v>0</v>
      </c>
      <c r="BG372" s="173">
        <f>IF(N372="zákl. přenesená",J372,0)</f>
        <v>0</v>
      </c>
      <c r="BH372" s="173">
        <f>IF(N372="sníž. přenesená",J372,0)</f>
        <v>0</v>
      </c>
      <c r="BI372" s="173">
        <f>IF(N372="nulová",J372,0)</f>
        <v>0</v>
      </c>
      <c r="BJ372" s="20" t="s">
        <v>74</v>
      </c>
      <c r="BK372" s="173">
        <f>ROUND(I372*H372,2)</f>
        <v>0</v>
      </c>
      <c r="BL372" s="20" t="s">
        <v>154</v>
      </c>
      <c r="BM372" s="172" t="s">
        <v>583</v>
      </c>
    </row>
    <row r="373" s="2" customFormat="1" ht="37.8" customHeight="1">
      <c r="A373" s="39"/>
      <c r="B373" s="160"/>
      <c r="C373" s="161" t="s">
        <v>584</v>
      </c>
      <c r="D373" s="161" t="s">
        <v>150</v>
      </c>
      <c r="E373" s="162" t="s">
        <v>585</v>
      </c>
      <c r="F373" s="163" t="s">
        <v>586</v>
      </c>
      <c r="G373" s="164" t="s">
        <v>528</v>
      </c>
      <c r="H373" s="165">
        <v>1</v>
      </c>
      <c r="I373" s="166"/>
      <c r="J373" s="167">
        <f>ROUND(I373*H373,2)</f>
        <v>0</v>
      </c>
      <c r="K373" s="163" t="s">
        <v>482</v>
      </c>
      <c r="L373" s="40"/>
      <c r="M373" s="168" t="s">
        <v>3</v>
      </c>
      <c r="N373" s="169" t="s">
        <v>40</v>
      </c>
      <c r="O373" s="73"/>
      <c r="P373" s="170">
        <f>O373*H373</f>
        <v>0</v>
      </c>
      <c r="Q373" s="170">
        <v>0</v>
      </c>
      <c r="R373" s="170">
        <f>Q373*H373</f>
        <v>0</v>
      </c>
      <c r="S373" s="170">
        <v>0</v>
      </c>
      <c r="T373" s="171">
        <f>S373*H373</f>
        <v>0</v>
      </c>
      <c r="U373" s="39"/>
      <c r="V373" s="39"/>
      <c r="W373" s="39"/>
      <c r="X373" s="39"/>
      <c r="Y373" s="39"/>
      <c r="Z373" s="39"/>
      <c r="AA373" s="39"/>
      <c r="AB373" s="39"/>
      <c r="AC373" s="39"/>
      <c r="AD373" s="39"/>
      <c r="AE373" s="39"/>
      <c r="AR373" s="172" t="s">
        <v>154</v>
      </c>
      <c r="AT373" s="172" t="s">
        <v>150</v>
      </c>
      <c r="AU373" s="172" t="s">
        <v>80</v>
      </c>
      <c r="AY373" s="20" t="s">
        <v>147</v>
      </c>
      <c r="BE373" s="173">
        <f>IF(N373="základní",J373,0)</f>
        <v>0</v>
      </c>
      <c r="BF373" s="173">
        <f>IF(N373="snížená",J373,0)</f>
        <v>0</v>
      </c>
      <c r="BG373" s="173">
        <f>IF(N373="zákl. přenesená",J373,0)</f>
        <v>0</v>
      </c>
      <c r="BH373" s="173">
        <f>IF(N373="sníž. přenesená",J373,0)</f>
        <v>0</v>
      </c>
      <c r="BI373" s="173">
        <f>IF(N373="nulová",J373,0)</f>
        <v>0</v>
      </c>
      <c r="BJ373" s="20" t="s">
        <v>74</v>
      </c>
      <c r="BK373" s="173">
        <f>ROUND(I373*H373,2)</f>
        <v>0</v>
      </c>
      <c r="BL373" s="20" t="s">
        <v>154</v>
      </c>
      <c r="BM373" s="172" t="s">
        <v>587</v>
      </c>
    </row>
    <row r="374" s="2" customFormat="1" ht="37.8" customHeight="1">
      <c r="A374" s="39"/>
      <c r="B374" s="160"/>
      <c r="C374" s="161" t="s">
        <v>588</v>
      </c>
      <c r="D374" s="161" t="s">
        <v>150</v>
      </c>
      <c r="E374" s="162" t="s">
        <v>589</v>
      </c>
      <c r="F374" s="163" t="s">
        <v>590</v>
      </c>
      <c r="G374" s="164" t="s">
        <v>528</v>
      </c>
      <c r="H374" s="165">
        <v>1</v>
      </c>
      <c r="I374" s="166"/>
      <c r="J374" s="167">
        <f>ROUND(I374*H374,2)</f>
        <v>0</v>
      </c>
      <c r="K374" s="163" t="s">
        <v>482</v>
      </c>
      <c r="L374" s="40"/>
      <c r="M374" s="168" t="s">
        <v>3</v>
      </c>
      <c r="N374" s="169" t="s">
        <v>40</v>
      </c>
      <c r="O374" s="73"/>
      <c r="P374" s="170">
        <f>O374*H374</f>
        <v>0</v>
      </c>
      <c r="Q374" s="170">
        <v>0</v>
      </c>
      <c r="R374" s="170">
        <f>Q374*H374</f>
        <v>0</v>
      </c>
      <c r="S374" s="170">
        <v>0</v>
      </c>
      <c r="T374" s="171">
        <f>S374*H374</f>
        <v>0</v>
      </c>
      <c r="U374" s="39"/>
      <c r="V374" s="39"/>
      <c r="W374" s="39"/>
      <c r="X374" s="39"/>
      <c r="Y374" s="39"/>
      <c r="Z374" s="39"/>
      <c r="AA374" s="39"/>
      <c r="AB374" s="39"/>
      <c r="AC374" s="39"/>
      <c r="AD374" s="39"/>
      <c r="AE374" s="39"/>
      <c r="AR374" s="172" t="s">
        <v>154</v>
      </c>
      <c r="AT374" s="172" t="s">
        <v>150</v>
      </c>
      <c r="AU374" s="172" t="s">
        <v>80</v>
      </c>
      <c r="AY374" s="20" t="s">
        <v>147</v>
      </c>
      <c r="BE374" s="173">
        <f>IF(N374="základní",J374,0)</f>
        <v>0</v>
      </c>
      <c r="BF374" s="173">
        <f>IF(N374="snížená",J374,0)</f>
        <v>0</v>
      </c>
      <c r="BG374" s="173">
        <f>IF(N374="zákl. přenesená",J374,0)</f>
        <v>0</v>
      </c>
      <c r="BH374" s="173">
        <f>IF(N374="sníž. přenesená",J374,0)</f>
        <v>0</v>
      </c>
      <c r="BI374" s="173">
        <f>IF(N374="nulová",J374,0)</f>
        <v>0</v>
      </c>
      <c r="BJ374" s="20" t="s">
        <v>74</v>
      </c>
      <c r="BK374" s="173">
        <f>ROUND(I374*H374,2)</f>
        <v>0</v>
      </c>
      <c r="BL374" s="20" t="s">
        <v>154</v>
      </c>
      <c r="BM374" s="172" t="s">
        <v>591</v>
      </c>
    </row>
    <row r="375" s="2" customFormat="1" ht="37.8" customHeight="1">
      <c r="A375" s="39"/>
      <c r="B375" s="160"/>
      <c r="C375" s="161" t="s">
        <v>592</v>
      </c>
      <c r="D375" s="161" t="s">
        <v>150</v>
      </c>
      <c r="E375" s="162" t="s">
        <v>593</v>
      </c>
      <c r="F375" s="163" t="s">
        <v>594</v>
      </c>
      <c r="G375" s="164" t="s">
        <v>528</v>
      </c>
      <c r="H375" s="165">
        <v>1</v>
      </c>
      <c r="I375" s="166"/>
      <c r="J375" s="167">
        <f>ROUND(I375*H375,2)</f>
        <v>0</v>
      </c>
      <c r="K375" s="163" t="s">
        <v>482</v>
      </c>
      <c r="L375" s="40"/>
      <c r="M375" s="168" t="s">
        <v>3</v>
      </c>
      <c r="N375" s="169" t="s">
        <v>40</v>
      </c>
      <c r="O375" s="73"/>
      <c r="P375" s="170">
        <f>O375*H375</f>
        <v>0</v>
      </c>
      <c r="Q375" s="170">
        <v>0</v>
      </c>
      <c r="R375" s="170">
        <f>Q375*H375</f>
        <v>0</v>
      </c>
      <c r="S375" s="170">
        <v>0</v>
      </c>
      <c r="T375" s="171">
        <f>S375*H375</f>
        <v>0</v>
      </c>
      <c r="U375" s="39"/>
      <c r="V375" s="39"/>
      <c r="W375" s="39"/>
      <c r="X375" s="39"/>
      <c r="Y375" s="39"/>
      <c r="Z375" s="39"/>
      <c r="AA375" s="39"/>
      <c r="AB375" s="39"/>
      <c r="AC375" s="39"/>
      <c r="AD375" s="39"/>
      <c r="AE375" s="39"/>
      <c r="AR375" s="172" t="s">
        <v>154</v>
      </c>
      <c r="AT375" s="172" t="s">
        <v>150</v>
      </c>
      <c r="AU375" s="172" t="s">
        <v>80</v>
      </c>
      <c r="AY375" s="20" t="s">
        <v>147</v>
      </c>
      <c r="BE375" s="173">
        <f>IF(N375="základní",J375,0)</f>
        <v>0</v>
      </c>
      <c r="BF375" s="173">
        <f>IF(N375="snížená",J375,0)</f>
        <v>0</v>
      </c>
      <c r="BG375" s="173">
        <f>IF(N375="zákl. přenesená",J375,0)</f>
        <v>0</v>
      </c>
      <c r="BH375" s="173">
        <f>IF(N375="sníž. přenesená",J375,0)</f>
        <v>0</v>
      </c>
      <c r="BI375" s="173">
        <f>IF(N375="nulová",J375,0)</f>
        <v>0</v>
      </c>
      <c r="BJ375" s="20" t="s">
        <v>74</v>
      </c>
      <c r="BK375" s="173">
        <f>ROUND(I375*H375,2)</f>
        <v>0</v>
      </c>
      <c r="BL375" s="20" t="s">
        <v>154</v>
      </c>
      <c r="BM375" s="172" t="s">
        <v>595</v>
      </c>
    </row>
    <row r="376" s="2" customFormat="1" ht="37.8" customHeight="1">
      <c r="A376" s="39"/>
      <c r="B376" s="160"/>
      <c r="C376" s="161" t="s">
        <v>596</v>
      </c>
      <c r="D376" s="161" t="s">
        <v>150</v>
      </c>
      <c r="E376" s="162" t="s">
        <v>597</v>
      </c>
      <c r="F376" s="163" t="s">
        <v>598</v>
      </c>
      <c r="G376" s="164" t="s">
        <v>528</v>
      </c>
      <c r="H376" s="165">
        <v>1</v>
      </c>
      <c r="I376" s="166"/>
      <c r="J376" s="167">
        <f>ROUND(I376*H376,2)</f>
        <v>0</v>
      </c>
      <c r="K376" s="163" t="s">
        <v>482</v>
      </c>
      <c r="L376" s="40"/>
      <c r="M376" s="168" t="s">
        <v>3</v>
      </c>
      <c r="N376" s="169" t="s">
        <v>40</v>
      </c>
      <c r="O376" s="73"/>
      <c r="P376" s="170">
        <f>O376*H376</f>
        <v>0</v>
      </c>
      <c r="Q376" s="170">
        <v>0</v>
      </c>
      <c r="R376" s="170">
        <f>Q376*H376</f>
        <v>0</v>
      </c>
      <c r="S376" s="170">
        <v>0</v>
      </c>
      <c r="T376" s="171">
        <f>S376*H376</f>
        <v>0</v>
      </c>
      <c r="U376" s="39"/>
      <c r="V376" s="39"/>
      <c r="W376" s="39"/>
      <c r="X376" s="39"/>
      <c r="Y376" s="39"/>
      <c r="Z376" s="39"/>
      <c r="AA376" s="39"/>
      <c r="AB376" s="39"/>
      <c r="AC376" s="39"/>
      <c r="AD376" s="39"/>
      <c r="AE376" s="39"/>
      <c r="AR376" s="172" t="s">
        <v>154</v>
      </c>
      <c r="AT376" s="172" t="s">
        <v>150</v>
      </c>
      <c r="AU376" s="172" t="s">
        <v>80</v>
      </c>
      <c r="AY376" s="20" t="s">
        <v>147</v>
      </c>
      <c r="BE376" s="173">
        <f>IF(N376="základní",J376,0)</f>
        <v>0</v>
      </c>
      <c r="BF376" s="173">
        <f>IF(N376="snížená",J376,0)</f>
        <v>0</v>
      </c>
      <c r="BG376" s="173">
        <f>IF(N376="zákl. přenesená",J376,0)</f>
        <v>0</v>
      </c>
      <c r="BH376" s="173">
        <f>IF(N376="sníž. přenesená",J376,0)</f>
        <v>0</v>
      </c>
      <c r="BI376" s="173">
        <f>IF(N376="nulová",J376,0)</f>
        <v>0</v>
      </c>
      <c r="BJ376" s="20" t="s">
        <v>74</v>
      </c>
      <c r="BK376" s="173">
        <f>ROUND(I376*H376,2)</f>
        <v>0</v>
      </c>
      <c r="BL376" s="20" t="s">
        <v>154</v>
      </c>
      <c r="BM376" s="172" t="s">
        <v>599</v>
      </c>
    </row>
    <row r="377" s="2" customFormat="1" ht="37.8" customHeight="1">
      <c r="A377" s="39"/>
      <c r="B377" s="160"/>
      <c r="C377" s="161" t="s">
        <v>600</v>
      </c>
      <c r="D377" s="161" t="s">
        <v>150</v>
      </c>
      <c r="E377" s="162" t="s">
        <v>601</v>
      </c>
      <c r="F377" s="163" t="s">
        <v>602</v>
      </c>
      <c r="G377" s="164" t="s">
        <v>528</v>
      </c>
      <c r="H377" s="165">
        <v>1</v>
      </c>
      <c r="I377" s="166"/>
      <c r="J377" s="167">
        <f>ROUND(I377*H377,2)</f>
        <v>0</v>
      </c>
      <c r="K377" s="163" t="s">
        <v>482</v>
      </c>
      <c r="L377" s="40"/>
      <c r="M377" s="168" t="s">
        <v>3</v>
      </c>
      <c r="N377" s="169" t="s">
        <v>40</v>
      </c>
      <c r="O377" s="73"/>
      <c r="P377" s="170">
        <f>O377*H377</f>
        <v>0</v>
      </c>
      <c r="Q377" s="170">
        <v>0</v>
      </c>
      <c r="R377" s="170">
        <f>Q377*H377</f>
        <v>0</v>
      </c>
      <c r="S377" s="170">
        <v>0</v>
      </c>
      <c r="T377" s="171">
        <f>S377*H377</f>
        <v>0</v>
      </c>
      <c r="U377" s="39"/>
      <c r="V377" s="39"/>
      <c r="W377" s="39"/>
      <c r="X377" s="39"/>
      <c r="Y377" s="39"/>
      <c r="Z377" s="39"/>
      <c r="AA377" s="39"/>
      <c r="AB377" s="39"/>
      <c r="AC377" s="39"/>
      <c r="AD377" s="39"/>
      <c r="AE377" s="39"/>
      <c r="AR377" s="172" t="s">
        <v>154</v>
      </c>
      <c r="AT377" s="172" t="s">
        <v>150</v>
      </c>
      <c r="AU377" s="172" t="s">
        <v>80</v>
      </c>
      <c r="AY377" s="20" t="s">
        <v>147</v>
      </c>
      <c r="BE377" s="173">
        <f>IF(N377="základní",J377,0)</f>
        <v>0</v>
      </c>
      <c r="BF377" s="173">
        <f>IF(N377="snížená",J377,0)</f>
        <v>0</v>
      </c>
      <c r="BG377" s="173">
        <f>IF(N377="zákl. přenesená",J377,0)</f>
        <v>0</v>
      </c>
      <c r="BH377" s="173">
        <f>IF(N377="sníž. přenesená",J377,0)</f>
        <v>0</v>
      </c>
      <c r="BI377" s="173">
        <f>IF(N377="nulová",J377,0)</f>
        <v>0</v>
      </c>
      <c r="BJ377" s="20" t="s">
        <v>74</v>
      </c>
      <c r="BK377" s="173">
        <f>ROUND(I377*H377,2)</f>
        <v>0</v>
      </c>
      <c r="BL377" s="20" t="s">
        <v>154</v>
      </c>
      <c r="BM377" s="172" t="s">
        <v>603</v>
      </c>
    </row>
    <row r="378" s="2" customFormat="1" ht="37.8" customHeight="1">
      <c r="A378" s="39"/>
      <c r="B378" s="160"/>
      <c r="C378" s="161" t="s">
        <v>604</v>
      </c>
      <c r="D378" s="161" t="s">
        <v>150</v>
      </c>
      <c r="E378" s="162" t="s">
        <v>605</v>
      </c>
      <c r="F378" s="163" t="s">
        <v>606</v>
      </c>
      <c r="G378" s="164" t="s">
        <v>528</v>
      </c>
      <c r="H378" s="165">
        <v>1</v>
      </c>
      <c r="I378" s="166"/>
      <c r="J378" s="167">
        <f>ROUND(I378*H378,2)</f>
        <v>0</v>
      </c>
      <c r="K378" s="163" t="s">
        <v>482</v>
      </c>
      <c r="L378" s="40"/>
      <c r="M378" s="168" t="s">
        <v>3</v>
      </c>
      <c r="N378" s="169" t="s">
        <v>40</v>
      </c>
      <c r="O378" s="73"/>
      <c r="P378" s="170">
        <f>O378*H378</f>
        <v>0</v>
      </c>
      <c r="Q378" s="170">
        <v>0</v>
      </c>
      <c r="R378" s="170">
        <f>Q378*H378</f>
        <v>0</v>
      </c>
      <c r="S378" s="170">
        <v>0</v>
      </c>
      <c r="T378" s="171">
        <f>S378*H378</f>
        <v>0</v>
      </c>
      <c r="U378" s="39"/>
      <c r="V378" s="39"/>
      <c r="W378" s="39"/>
      <c r="X378" s="39"/>
      <c r="Y378" s="39"/>
      <c r="Z378" s="39"/>
      <c r="AA378" s="39"/>
      <c r="AB378" s="39"/>
      <c r="AC378" s="39"/>
      <c r="AD378" s="39"/>
      <c r="AE378" s="39"/>
      <c r="AR378" s="172" t="s">
        <v>154</v>
      </c>
      <c r="AT378" s="172" t="s">
        <v>150</v>
      </c>
      <c r="AU378" s="172" t="s">
        <v>80</v>
      </c>
      <c r="AY378" s="20" t="s">
        <v>147</v>
      </c>
      <c r="BE378" s="173">
        <f>IF(N378="základní",J378,0)</f>
        <v>0</v>
      </c>
      <c r="BF378" s="173">
        <f>IF(N378="snížená",J378,0)</f>
        <v>0</v>
      </c>
      <c r="BG378" s="173">
        <f>IF(N378="zákl. přenesená",J378,0)</f>
        <v>0</v>
      </c>
      <c r="BH378" s="173">
        <f>IF(N378="sníž. přenesená",J378,0)</f>
        <v>0</v>
      </c>
      <c r="BI378" s="173">
        <f>IF(N378="nulová",J378,0)</f>
        <v>0</v>
      </c>
      <c r="BJ378" s="20" t="s">
        <v>74</v>
      </c>
      <c r="BK378" s="173">
        <f>ROUND(I378*H378,2)</f>
        <v>0</v>
      </c>
      <c r="BL378" s="20" t="s">
        <v>154</v>
      </c>
      <c r="BM378" s="172" t="s">
        <v>607</v>
      </c>
    </row>
    <row r="379" s="2" customFormat="1" ht="37.8" customHeight="1">
      <c r="A379" s="39"/>
      <c r="B379" s="160"/>
      <c r="C379" s="161" t="s">
        <v>608</v>
      </c>
      <c r="D379" s="161" t="s">
        <v>150</v>
      </c>
      <c r="E379" s="162" t="s">
        <v>609</v>
      </c>
      <c r="F379" s="163" t="s">
        <v>610</v>
      </c>
      <c r="G379" s="164" t="s">
        <v>528</v>
      </c>
      <c r="H379" s="165">
        <v>1</v>
      </c>
      <c r="I379" s="166"/>
      <c r="J379" s="167">
        <f>ROUND(I379*H379,2)</f>
        <v>0</v>
      </c>
      <c r="K379" s="163" t="s">
        <v>482</v>
      </c>
      <c r="L379" s="40"/>
      <c r="M379" s="168" t="s">
        <v>3</v>
      </c>
      <c r="N379" s="169" t="s">
        <v>40</v>
      </c>
      <c r="O379" s="73"/>
      <c r="P379" s="170">
        <f>O379*H379</f>
        <v>0</v>
      </c>
      <c r="Q379" s="170">
        <v>0</v>
      </c>
      <c r="R379" s="170">
        <f>Q379*H379</f>
        <v>0</v>
      </c>
      <c r="S379" s="170">
        <v>0</v>
      </c>
      <c r="T379" s="171">
        <f>S379*H379</f>
        <v>0</v>
      </c>
      <c r="U379" s="39"/>
      <c r="V379" s="39"/>
      <c r="W379" s="39"/>
      <c r="X379" s="39"/>
      <c r="Y379" s="39"/>
      <c r="Z379" s="39"/>
      <c r="AA379" s="39"/>
      <c r="AB379" s="39"/>
      <c r="AC379" s="39"/>
      <c r="AD379" s="39"/>
      <c r="AE379" s="39"/>
      <c r="AR379" s="172" t="s">
        <v>154</v>
      </c>
      <c r="AT379" s="172" t="s">
        <v>150</v>
      </c>
      <c r="AU379" s="172" t="s">
        <v>80</v>
      </c>
      <c r="AY379" s="20" t="s">
        <v>147</v>
      </c>
      <c r="BE379" s="173">
        <f>IF(N379="základní",J379,0)</f>
        <v>0</v>
      </c>
      <c r="BF379" s="173">
        <f>IF(N379="snížená",J379,0)</f>
        <v>0</v>
      </c>
      <c r="BG379" s="173">
        <f>IF(N379="zákl. přenesená",J379,0)</f>
        <v>0</v>
      </c>
      <c r="BH379" s="173">
        <f>IF(N379="sníž. přenesená",J379,0)</f>
        <v>0</v>
      </c>
      <c r="BI379" s="173">
        <f>IF(N379="nulová",J379,0)</f>
        <v>0</v>
      </c>
      <c r="BJ379" s="20" t="s">
        <v>74</v>
      </c>
      <c r="BK379" s="173">
        <f>ROUND(I379*H379,2)</f>
        <v>0</v>
      </c>
      <c r="BL379" s="20" t="s">
        <v>154</v>
      </c>
      <c r="BM379" s="172" t="s">
        <v>611</v>
      </c>
    </row>
    <row r="380" s="2" customFormat="1" ht="37.8" customHeight="1">
      <c r="A380" s="39"/>
      <c r="B380" s="160"/>
      <c r="C380" s="161" t="s">
        <v>612</v>
      </c>
      <c r="D380" s="161" t="s">
        <v>150</v>
      </c>
      <c r="E380" s="162" t="s">
        <v>613</v>
      </c>
      <c r="F380" s="163" t="s">
        <v>614</v>
      </c>
      <c r="G380" s="164" t="s">
        <v>528</v>
      </c>
      <c r="H380" s="165">
        <v>1</v>
      </c>
      <c r="I380" s="166"/>
      <c r="J380" s="167">
        <f>ROUND(I380*H380,2)</f>
        <v>0</v>
      </c>
      <c r="K380" s="163" t="s">
        <v>482</v>
      </c>
      <c r="L380" s="40"/>
      <c r="M380" s="168" t="s">
        <v>3</v>
      </c>
      <c r="N380" s="169" t="s">
        <v>40</v>
      </c>
      <c r="O380" s="73"/>
      <c r="P380" s="170">
        <f>O380*H380</f>
        <v>0</v>
      </c>
      <c r="Q380" s="170">
        <v>0</v>
      </c>
      <c r="R380" s="170">
        <f>Q380*H380</f>
        <v>0</v>
      </c>
      <c r="S380" s="170">
        <v>0</v>
      </c>
      <c r="T380" s="171">
        <f>S380*H380</f>
        <v>0</v>
      </c>
      <c r="U380" s="39"/>
      <c r="V380" s="39"/>
      <c r="W380" s="39"/>
      <c r="X380" s="39"/>
      <c r="Y380" s="39"/>
      <c r="Z380" s="39"/>
      <c r="AA380" s="39"/>
      <c r="AB380" s="39"/>
      <c r="AC380" s="39"/>
      <c r="AD380" s="39"/>
      <c r="AE380" s="39"/>
      <c r="AR380" s="172" t="s">
        <v>154</v>
      </c>
      <c r="AT380" s="172" t="s">
        <v>150</v>
      </c>
      <c r="AU380" s="172" t="s">
        <v>80</v>
      </c>
      <c r="AY380" s="20" t="s">
        <v>147</v>
      </c>
      <c r="BE380" s="173">
        <f>IF(N380="základní",J380,0)</f>
        <v>0</v>
      </c>
      <c r="BF380" s="173">
        <f>IF(N380="snížená",J380,0)</f>
        <v>0</v>
      </c>
      <c r="BG380" s="173">
        <f>IF(N380="zákl. přenesená",J380,0)</f>
        <v>0</v>
      </c>
      <c r="BH380" s="173">
        <f>IF(N380="sníž. přenesená",J380,0)</f>
        <v>0</v>
      </c>
      <c r="BI380" s="173">
        <f>IF(N380="nulová",J380,0)</f>
        <v>0</v>
      </c>
      <c r="BJ380" s="20" t="s">
        <v>74</v>
      </c>
      <c r="BK380" s="173">
        <f>ROUND(I380*H380,2)</f>
        <v>0</v>
      </c>
      <c r="BL380" s="20" t="s">
        <v>154</v>
      </c>
      <c r="BM380" s="172" t="s">
        <v>615</v>
      </c>
    </row>
    <row r="381" s="12" customFormat="1" ht="20.88" customHeight="1">
      <c r="A381" s="12"/>
      <c r="B381" s="147"/>
      <c r="C381" s="12"/>
      <c r="D381" s="148" t="s">
        <v>68</v>
      </c>
      <c r="E381" s="158" t="s">
        <v>616</v>
      </c>
      <c r="F381" s="158" t="s">
        <v>617</v>
      </c>
      <c r="G381" s="12"/>
      <c r="H381" s="12"/>
      <c r="I381" s="150"/>
      <c r="J381" s="159">
        <f>BK381</f>
        <v>0</v>
      </c>
      <c r="K381" s="12"/>
      <c r="L381" s="147"/>
      <c r="M381" s="152"/>
      <c r="N381" s="153"/>
      <c r="O381" s="153"/>
      <c r="P381" s="154">
        <f>SUM(P382:P383)</f>
        <v>0</v>
      </c>
      <c r="Q381" s="153"/>
      <c r="R381" s="154">
        <f>SUM(R382:R383)</f>
        <v>0</v>
      </c>
      <c r="S381" s="153"/>
      <c r="T381" s="155">
        <f>SUM(T382:T383)</f>
        <v>0</v>
      </c>
      <c r="U381" s="12"/>
      <c r="V381" s="12"/>
      <c r="W381" s="12"/>
      <c r="X381" s="12"/>
      <c r="Y381" s="12"/>
      <c r="Z381" s="12"/>
      <c r="AA381" s="12"/>
      <c r="AB381" s="12"/>
      <c r="AC381" s="12"/>
      <c r="AD381" s="12"/>
      <c r="AE381" s="12"/>
      <c r="AR381" s="148" t="s">
        <v>81</v>
      </c>
      <c r="AT381" s="156" t="s">
        <v>68</v>
      </c>
      <c r="AU381" s="156" t="s">
        <v>81</v>
      </c>
      <c r="AY381" s="148" t="s">
        <v>147</v>
      </c>
      <c r="BK381" s="157">
        <f>SUM(BK382:BK383)</f>
        <v>0</v>
      </c>
    </row>
    <row r="382" s="2" customFormat="1" ht="24.15" customHeight="1">
      <c r="A382" s="39"/>
      <c r="B382" s="160"/>
      <c r="C382" s="161" t="s">
        <v>618</v>
      </c>
      <c r="D382" s="161" t="s">
        <v>150</v>
      </c>
      <c r="E382" s="162" t="s">
        <v>619</v>
      </c>
      <c r="F382" s="163" t="s">
        <v>620</v>
      </c>
      <c r="G382" s="164" t="s">
        <v>528</v>
      </c>
      <c r="H382" s="165">
        <v>11</v>
      </c>
      <c r="I382" s="166"/>
      <c r="J382" s="167">
        <f>ROUND(I382*H382,2)</f>
        <v>0</v>
      </c>
      <c r="K382" s="163" t="s">
        <v>482</v>
      </c>
      <c r="L382" s="40"/>
      <c r="M382" s="168" t="s">
        <v>3</v>
      </c>
      <c r="N382" s="169" t="s">
        <v>40</v>
      </c>
      <c r="O382" s="73"/>
      <c r="P382" s="170">
        <f>O382*H382</f>
        <v>0</v>
      </c>
      <c r="Q382" s="170">
        <v>0</v>
      </c>
      <c r="R382" s="170">
        <f>Q382*H382</f>
        <v>0</v>
      </c>
      <c r="S382" s="170">
        <v>0</v>
      </c>
      <c r="T382" s="171">
        <f>S382*H382</f>
        <v>0</v>
      </c>
      <c r="U382" s="39"/>
      <c r="V382" s="39"/>
      <c r="W382" s="39"/>
      <c r="X382" s="39"/>
      <c r="Y382" s="39"/>
      <c r="Z382" s="39"/>
      <c r="AA382" s="39"/>
      <c r="AB382" s="39"/>
      <c r="AC382" s="39"/>
      <c r="AD382" s="39"/>
      <c r="AE382" s="39"/>
      <c r="AR382" s="172" t="s">
        <v>154</v>
      </c>
      <c r="AT382" s="172" t="s">
        <v>150</v>
      </c>
      <c r="AU382" s="172" t="s">
        <v>80</v>
      </c>
      <c r="AY382" s="20" t="s">
        <v>147</v>
      </c>
      <c r="BE382" s="173">
        <f>IF(N382="základní",J382,0)</f>
        <v>0</v>
      </c>
      <c r="BF382" s="173">
        <f>IF(N382="snížená",J382,0)</f>
        <v>0</v>
      </c>
      <c r="BG382" s="173">
        <f>IF(N382="zákl. přenesená",J382,0)</f>
        <v>0</v>
      </c>
      <c r="BH382" s="173">
        <f>IF(N382="sníž. přenesená",J382,0)</f>
        <v>0</v>
      </c>
      <c r="BI382" s="173">
        <f>IF(N382="nulová",J382,0)</f>
        <v>0</v>
      </c>
      <c r="BJ382" s="20" t="s">
        <v>74</v>
      </c>
      <c r="BK382" s="173">
        <f>ROUND(I382*H382,2)</f>
        <v>0</v>
      </c>
      <c r="BL382" s="20" t="s">
        <v>154</v>
      </c>
      <c r="BM382" s="172" t="s">
        <v>621</v>
      </c>
    </row>
    <row r="383" s="2" customFormat="1" ht="24.15" customHeight="1">
      <c r="A383" s="39"/>
      <c r="B383" s="160"/>
      <c r="C383" s="161" t="s">
        <v>622</v>
      </c>
      <c r="D383" s="161" t="s">
        <v>150</v>
      </c>
      <c r="E383" s="162" t="s">
        <v>623</v>
      </c>
      <c r="F383" s="163" t="s">
        <v>624</v>
      </c>
      <c r="G383" s="164" t="s">
        <v>528</v>
      </c>
      <c r="H383" s="165">
        <v>8</v>
      </c>
      <c r="I383" s="166"/>
      <c r="J383" s="167">
        <f>ROUND(I383*H383,2)</f>
        <v>0</v>
      </c>
      <c r="K383" s="163" t="s">
        <v>482</v>
      </c>
      <c r="L383" s="40"/>
      <c r="M383" s="168" t="s">
        <v>3</v>
      </c>
      <c r="N383" s="169" t="s">
        <v>40</v>
      </c>
      <c r="O383" s="73"/>
      <c r="P383" s="170">
        <f>O383*H383</f>
        <v>0</v>
      </c>
      <c r="Q383" s="170">
        <v>0</v>
      </c>
      <c r="R383" s="170">
        <f>Q383*H383</f>
        <v>0</v>
      </c>
      <c r="S383" s="170">
        <v>0</v>
      </c>
      <c r="T383" s="171">
        <f>S383*H383</f>
        <v>0</v>
      </c>
      <c r="U383" s="39"/>
      <c r="V383" s="39"/>
      <c r="W383" s="39"/>
      <c r="X383" s="39"/>
      <c r="Y383" s="39"/>
      <c r="Z383" s="39"/>
      <c r="AA383" s="39"/>
      <c r="AB383" s="39"/>
      <c r="AC383" s="39"/>
      <c r="AD383" s="39"/>
      <c r="AE383" s="39"/>
      <c r="AR383" s="172" t="s">
        <v>154</v>
      </c>
      <c r="AT383" s="172" t="s">
        <v>150</v>
      </c>
      <c r="AU383" s="172" t="s">
        <v>80</v>
      </c>
      <c r="AY383" s="20" t="s">
        <v>147</v>
      </c>
      <c r="BE383" s="173">
        <f>IF(N383="základní",J383,0)</f>
        <v>0</v>
      </c>
      <c r="BF383" s="173">
        <f>IF(N383="snížená",J383,0)</f>
        <v>0</v>
      </c>
      <c r="BG383" s="173">
        <f>IF(N383="zákl. přenesená",J383,0)</f>
        <v>0</v>
      </c>
      <c r="BH383" s="173">
        <f>IF(N383="sníž. přenesená",J383,0)</f>
        <v>0</v>
      </c>
      <c r="BI383" s="173">
        <f>IF(N383="nulová",J383,0)</f>
        <v>0</v>
      </c>
      <c r="BJ383" s="20" t="s">
        <v>74</v>
      </c>
      <c r="BK383" s="173">
        <f>ROUND(I383*H383,2)</f>
        <v>0</v>
      </c>
      <c r="BL383" s="20" t="s">
        <v>154</v>
      </c>
      <c r="BM383" s="172" t="s">
        <v>625</v>
      </c>
    </row>
    <row r="384" s="12" customFormat="1" ht="22.8" customHeight="1">
      <c r="A384" s="12"/>
      <c r="B384" s="147"/>
      <c r="C384" s="12"/>
      <c r="D384" s="148" t="s">
        <v>68</v>
      </c>
      <c r="E384" s="158" t="s">
        <v>626</v>
      </c>
      <c r="F384" s="158" t="s">
        <v>627</v>
      </c>
      <c r="G384" s="12"/>
      <c r="H384" s="12"/>
      <c r="I384" s="150"/>
      <c r="J384" s="159">
        <f>BK384</f>
        <v>0</v>
      </c>
      <c r="K384" s="12"/>
      <c r="L384" s="147"/>
      <c r="M384" s="152"/>
      <c r="N384" s="153"/>
      <c r="O384" s="153"/>
      <c r="P384" s="154">
        <f>SUM(P385:P389)</f>
        <v>0</v>
      </c>
      <c r="Q384" s="153"/>
      <c r="R384" s="154">
        <f>SUM(R385:R389)</f>
        <v>0</v>
      </c>
      <c r="S384" s="153"/>
      <c r="T384" s="155">
        <f>SUM(T385:T389)</f>
        <v>0</v>
      </c>
      <c r="U384" s="12"/>
      <c r="V384" s="12"/>
      <c r="W384" s="12"/>
      <c r="X384" s="12"/>
      <c r="Y384" s="12"/>
      <c r="Z384" s="12"/>
      <c r="AA384" s="12"/>
      <c r="AB384" s="12"/>
      <c r="AC384" s="12"/>
      <c r="AD384" s="12"/>
      <c r="AE384" s="12"/>
      <c r="AR384" s="148" t="s">
        <v>81</v>
      </c>
      <c r="AT384" s="156" t="s">
        <v>68</v>
      </c>
      <c r="AU384" s="156" t="s">
        <v>74</v>
      </c>
      <c r="AY384" s="148" t="s">
        <v>147</v>
      </c>
      <c r="BK384" s="157">
        <f>SUM(BK385:BK389)</f>
        <v>0</v>
      </c>
    </row>
    <row r="385" s="2" customFormat="1" ht="55.5" customHeight="1">
      <c r="A385" s="39"/>
      <c r="B385" s="160"/>
      <c r="C385" s="161" t="s">
        <v>628</v>
      </c>
      <c r="D385" s="161" t="s">
        <v>150</v>
      </c>
      <c r="E385" s="162" t="s">
        <v>629</v>
      </c>
      <c r="F385" s="163" t="s">
        <v>630</v>
      </c>
      <c r="G385" s="164" t="s">
        <v>509</v>
      </c>
      <c r="H385" s="213"/>
      <c r="I385" s="166"/>
      <c r="J385" s="167">
        <f>ROUND(I385*H385,2)</f>
        <v>0</v>
      </c>
      <c r="K385" s="163" t="s">
        <v>153</v>
      </c>
      <c r="L385" s="40"/>
      <c r="M385" s="168" t="s">
        <v>3</v>
      </c>
      <c r="N385" s="169" t="s">
        <v>40</v>
      </c>
      <c r="O385" s="73"/>
      <c r="P385" s="170">
        <f>O385*H385</f>
        <v>0</v>
      </c>
      <c r="Q385" s="170">
        <v>0</v>
      </c>
      <c r="R385" s="170">
        <f>Q385*H385</f>
        <v>0</v>
      </c>
      <c r="S385" s="170">
        <v>0</v>
      </c>
      <c r="T385" s="171">
        <f>S385*H385</f>
        <v>0</v>
      </c>
      <c r="U385" s="39"/>
      <c r="V385" s="39"/>
      <c r="W385" s="39"/>
      <c r="X385" s="39"/>
      <c r="Y385" s="39"/>
      <c r="Z385" s="39"/>
      <c r="AA385" s="39"/>
      <c r="AB385" s="39"/>
      <c r="AC385" s="39"/>
      <c r="AD385" s="39"/>
      <c r="AE385" s="39"/>
      <c r="AR385" s="172" t="s">
        <v>154</v>
      </c>
      <c r="AT385" s="172" t="s">
        <v>150</v>
      </c>
      <c r="AU385" s="172" t="s">
        <v>81</v>
      </c>
      <c r="AY385" s="20" t="s">
        <v>147</v>
      </c>
      <c r="BE385" s="173">
        <f>IF(N385="základní",J385,0)</f>
        <v>0</v>
      </c>
      <c r="BF385" s="173">
        <f>IF(N385="snížená",J385,0)</f>
        <v>0</v>
      </c>
      <c r="BG385" s="173">
        <f>IF(N385="zákl. přenesená",J385,0)</f>
        <v>0</v>
      </c>
      <c r="BH385" s="173">
        <f>IF(N385="sníž. přenesená",J385,0)</f>
        <v>0</v>
      </c>
      <c r="BI385" s="173">
        <f>IF(N385="nulová",J385,0)</f>
        <v>0</v>
      </c>
      <c r="BJ385" s="20" t="s">
        <v>74</v>
      </c>
      <c r="BK385" s="173">
        <f>ROUND(I385*H385,2)</f>
        <v>0</v>
      </c>
      <c r="BL385" s="20" t="s">
        <v>154</v>
      </c>
      <c r="BM385" s="172" t="s">
        <v>631</v>
      </c>
    </row>
    <row r="386" s="2" customFormat="1">
      <c r="A386" s="39"/>
      <c r="B386" s="40"/>
      <c r="C386" s="39"/>
      <c r="D386" s="174" t="s">
        <v>156</v>
      </c>
      <c r="E386" s="39"/>
      <c r="F386" s="175" t="s">
        <v>632</v>
      </c>
      <c r="G386" s="39"/>
      <c r="H386" s="39"/>
      <c r="I386" s="176"/>
      <c r="J386" s="39"/>
      <c r="K386" s="39"/>
      <c r="L386" s="40"/>
      <c r="M386" s="177"/>
      <c r="N386" s="178"/>
      <c r="O386" s="73"/>
      <c r="P386" s="73"/>
      <c r="Q386" s="73"/>
      <c r="R386" s="73"/>
      <c r="S386" s="73"/>
      <c r="T386" s="74"/>
      <c r="U386" s="39"/>
      <c r="V386" s="39"/>
      <c r="W386" s="39"/>
      <c r="X386" s="39"/>
      <c r="Y386" s="39"/>
      <c r="Z386" s="39"/>
      <c r="AA386" s="39"/>
      <c r="AB386" s="39"/>
      <c r="AC386" s="39"/>
      <c r="AD386" s="39"/>
      <c r="AE386" s="39"/>
      <c r="AT386" s="20" t="s">
        <v>156</v>
      </c>
      <c r="AU386" s="20" t="s">
        <v>81</v>
      </c>
    </row>
    <row r="387" s="2" customFormat="1" ht="24.15" customHeight="1">
      <c r="A387" s="39"/>
      <c r="B387" s="160"/>
      <c r="C387" s="161" t="s">
        <v>633</v>
      </c>
      <c r="D387" s="161" t="s">
        <v>150</v>
      </c>
      <c r="E387" s="162" t="s">
        <v>634</v>
      </c>
      <c r="F387" s="163" t="s">
        <v>635</v>
      </c>
      <c r="G387" s="164" t="s">
        <v>528</v>
      </c>
      <c r="H387" s="165">
        <v>1</v>
      </c>
      <c r="I387" s="166"/>
      <c r="J387" s="167">
        <f>ROUND(I387*H387,2)</f>
        <v>0</v>
      </c>
      <c r="K387" s="163" t="s">
        <v>482</v>
      </c>
      <c r="L387" s="40"/>
      <c r="M387" s="168" t="s">
        <v>3</v>
      </c>
      <c r="N387" s="169" t="s">
        <v>40</v>
      </c>
      <c r="O387" s="73"/>
      <c r="P387" s="170">
        <f>O387*H387</f>
        <v>0</v>
      </c>
      <c r="Q387" s="170">
        <v>0</v>
      </c>
      <c r="R387" s="170">
        <f>Q387*H387</f>
        <v>0</v>
      </c>
      <c r="S387" s="170">
        <v>0</v>
      </c>
      <c r="T387" s="171">
        <f>S387*H387</f>
        <v>0</v>
      </c>
      <c r="U387" s="39"/>
      <c r="V387" s="39"/>
      <c r="W387" s="39"/>
      <c r="X387" s="39"/>
      <c r="Y387" s="39"/>
      <c r="Z387" s="39"/>
      <c r="AA387" s="39"/>
      <c r="AB387" s="39"/>
      <c r="AC387" s="39"/>
      <c r="AD387" s="39"/>
      <c r="AE387" s="39"/>
      <c r="AR387" s="172" t="s">
        <v>154</v>
      </c>
      <c r="AT387" s="172" t="s">
        <v>150</v>
      </c>
      <c r="AU387" s="172" t="s">
        <v>81</v>
      </c>
      <c r="AY387" s="20" t="s">
        <v>147</v>
      </c>
      <c r="BE387" s="173">
        <f>IF(N387="základní",J387,0)</f>
        <v>0</v>
      </c>
      <c r="BF387" s="173">
        <f>IF(N387="snížená",J387,0)</f>
        <v>0</v>
      </c>
      <c r="BG387" s="173">
        <f>IF(N387="zákl. přenesená",J387,0)</f>
        <v>0</v>
      </c>
      <c r="BH387" s="173">
        <f>IF(N387="sníž. přenesená",J387,0)</f>
        <v>0</v>
      </c>
      <c r="BI387" s="173">
        <f>IF(N387="nulová",J387,0)</f>
        <v>0</v>
      </c>
      <c r="BJ387" s="20" t="s">
        <v>74</v>
      </c>
      <c r="BK387" s="173">
        <f>ROUND(I387*H387,2)</f>
        <v>0</v>
      </c>
      <c r="BL387" s="20" t="s">
        <v>154</v>
      </c>
      <c r="BM387" s="172" t="s">
        <v>636</v>
      </c>
    </row>
    <row r="388" s="2" customFormat="1" ht="24.15" customHeight="1">
      <c r="A388" s="39"/>
      <c r="B388" s="160"/>
      <c r="C388" s="161" t="s">
        <v>637</v>
      </c>
      <c r="D388" s="161" t="s">
        <v>150</v>
      </c>
      <c r="E388" s="162" t="s">
        <v>638</v>
      </c>
      <c r="F388" s="163" t="s">
        <v>639</v>
      </c>
      <c r="G388" s="164" t="s">
        <v>528</v>
      </c>
      <c r="H388" s="165">
        <v>1</v>
      </c>
      <c r="I388" s="166"/>
      <c r="J388" s="167">
        <f>ROUND(I388*H388,2)</f>
        <v>0</v>
      </c>
      <c r="K388" s="163" t="s">
        <v>482</v>
      </c>
      <c r="L388" s="40"/>
      <c r="M388" s="168" t="s">
        <v>3</v>
      </c>
      <c r="N388" s="169" t="s">
        <v>40</v>
      </c>
      <c r="O388" s="73"/>
      <c r="P388" s="170">
        <f>O388*H388</f>
        <v>0</v>
      </c>
      <c r="Q388" s="170">
        <v>0</v>
      </c>
      <c r="R388" s="170">
        <f>Q388*H388</f>
        <v>0</v>
      </c>
      <c r="S388" s="170">
        <v>0</v>
      </c>
      <c r="T388" s="171">
        <f>S388*H388</f>
        <v>0</v>
      </c>
      <c r="U388" s="39"/>
      <c r="V388" s="39"/>
      <c r="W388" s="39"/>
      <c r="X388" s="39"/>
      <c r="Y388" s="39"/>
      <c r="Z388" s="39"/>
      <c r="AA388" s="39"/>
      <c r="AB388" s="39"/>
      <c r="AC388" s="39"/>
      <c r="AD388" s="39"/>
      <c r="AE388" s="39"/>
      <c r="AR388" s="172" t="s">
        <v>154</v>
      </c>
      <c r="AT388" s="172" t="s">
        <v>150</v>
      </c>
      <c r="AU388" s="172" t="s">
        <v>81</v>
      </c>
      <c r="AY388" s="20" t="s">
        <v>147</v>
      </c>
      <c r="BE388" s="173">
        <f>IF(N388="základní",J388,0)</f>
        <v>0</v>
      </c>
      <c r="BF388" s="173">
        <f>IF(N388="snížená",J388,0)</f>
        <v>0</v>
      </c>
      <c r="BG388" s="173">
        <f>IF(N388="zákl. přenesená",J388,0)</f>
        <v>0</v>
      </c>
      <c r="BH388" s="173">
        <f>IF(N388="sníž. přenesená",J388,0)</f>
        <v>0</v>
      </c>
      <c r="BI388" s="173">
        <f>IF(N388="nulová",J388,0)</f>
        <v>0</v>
      </c>
      <c r="BJ388" s="20" t="s">
        <v>74</v>
      </c>
      <c r="BK388" s="173">
        <f>ROUND(I388*H388,2)</f>
        <v>0</v>
      </c>
      <c r="BL388" s="20" t="s">
        <v>154</v>
      </c>
      <c r="BM388" s="172" t="s">
        <v>640</v>
      </c>
    </row>
    <row r="389" s="2" customFormat="1" ht="24.15" customHeight="1">
      <c r="A389" s="39"/>
      <c r="B389" s="160"/>
      <c r="C389" s="161" t="s">
        <v>641</v>
      </c>
      <c r="D389" s="161" t="s">
        <v>150</v>
      </c>
      <c r="E389" s="162" t="s">
        <v>642</v>
      </c>
      <c r="F389" s="163" t="s">
        <v>643</v>
      </c>
      <c r="G389" s="164" t="s">
        <v>528</v>
      </c>
      <c r="H389" s="165">
        <v>11</v>
      </c>
      <c r="I389" s="166"/>
      <c r="J389" s="167">
        <f>ROUND(I389*H389,2)</f>
        <v>0</v>
      </c>
      <c r="K389" s="163" t="s">
        <v>482</v>
      </c>
      <c r="L389" s="40"/>
      <c r="M389" s="168" t="s">
        <v>3</v>
      </c>
      <c r="N389" s="169" t="s">
        <v>40</v>
      </c>
      <c r="O389" s="73"/>
      <c r="P389" s="170">
        <f>O389*H389</f>
        <v>0</v>
      </c>
      <c r="Q389" s="170">
        <v>0</v>
      </c>
      <c r="R389" s="170">
        <f>Q389*H389</f>
        <v>0</v>
      </c>
      <c r="S389" s="170">
        <v>0</v>
      </c>
      <c r="T389" s="171">
        <f>S389*H389</f>
        <v>0</v>
      </c>
      <c r="U389" s="39"/>
      <c r="V389" s="39"/>
      <c r="W389" s="39"/>
      <c r="X389" s="39"/>
      <c r="Y389" s="39"/>
      <c r="Z389" s="39"/>
      <c r="AA389" s="39"/>
      <c r="AB389" s="39"/>
      <c r="AC389" s="39"/>
      <c r="AD389" s="39"/>
      <c r="AE389" s="39"/>
      <c r="AR389" s="172" t="s">
        <v>154</v>
      </c>
      <c r="AT389" s="172" t="s">
        <v>150</v>
      </c>
      <c r="AU389" s="172" t="s">
        <v>81</v>
      </c>
      <c r="AY389" s="20" t="s">
        <v>147</v>
      </c>
      <c r="BE389" s="173">
        <f>IF(N389="základní",J389,0)</f>
        <v>0</v>
      </c>
      <c r="BF389" s="173">
        <f>IF(N389="snížená",J389,0)</f>
        <v>0</v>
      </c>
      <c r="BG389" s="173">
        <f>IF(N389="zákl. přenesená",J389,0)</f>
        <v>0</v>
      </c>
      <c r="BH389" s="173">
        <f>IF(N389="sníž. přenesená",J389,0)</f>
        <v>0</v>
      </c>
      <c r="BI389" s="173">
        <f>IF(N389="nulová",J389,0)</f>
        <v>0</v>
      </c>
      <c r="BJ389" s="20" t="s">
        <v>74</v>
      </c>
      <c r="BK389" s="173">
        <f>ROUND(I389*H389,2)</f>
        <v>0</v>
      </c>
      <c r="BL389" s="20" t="s">
        <v>154</v>
      </c>
      <c r="BM389" s="172" t="s">
        <v>644</v>
      </c>
    </row>
    <row r="390" s="12" customFormat="1" ht="22.8" customHeight="1">
      <c r="A390" s="12"/>
      <c r="B390" s="147"/>
      <c r="C390" s="12"/>
      <c r="D390" s="148" t="s">
        <v>68</v>
      </c>
      <c r="E390" s="158" t="s">
        <v>645</v>
      </c>
      <c r="F390" s="158" t="s">
        <v>646</v>
      </c>
      <c r="G390" s="12"/>
      <c r="H390" s="12"/>
      <c r="I390" s="150"/>
      <c r="J390" s="159">
        <f>BK390</f>
        <v>0</v>
      </c>
      <c r="K390" s="12"/>
      <c r="L390" s="147"/>
      <c r="M390" s="152"/>
      <c r="N390" s="153"/>
      <c r="O390" s="153"/>
      <c r="P390" s="154">
        <f>SUM(P391:P404)</f>
        <v>0</v>
      </c>
      <c r="Q390" s="153"/>
      <c r="R390" s="154">
        <f>SUM(R391:R404)</f>
        <v>0.005535</v>
      </c>
      <c r="S390" s="153"/>
      <c r="T390" s="155">
        <f>SUM(T391:T404)</f>
        <v>0</v>
      </c>
      <c r="U390" s="12"/>
      <c r="V390" s="12"/>
      <c r="W390" s="12"/>
      <c r="X390" s="12"/>
      <c r="Y390" s="12"/>
      <c r="Z390" s="12"/>
      <c r="AA390" s="12"/>
      <c r="AB390" s="12"/>
      <c r="AC390" s="12"/>
      <c r="AD390" s="12"/>
      <c r="AE390" s="12"/>
      <c r="AR390" s="148" t="s">
        <v>81</v>
      </c>
      <c r="AT390" s="156" t="s">
        <v>68</v>
      </c>
      <c r="AU390" s="156" t="s">
        <v>74</v>
      </c>
      <c r="AY390" s="148" t="s">
        <v>147</v>
      </c>
      <c r="BK390" s="157">
        <f>SUM(BK391:BK404)</f>
        <v>0</v>
      </c>
    </row>
    <row r="391" s="2" customFormat="1" ht="24.15" customHeight="1">
      <c r="A391" s="39"/>
      <c r="B391" s="160"/>
      <c r="C391" s="161" t="s">
        <v>647</v>
      </c>
      <c r="D391" s="161" t="s">
        <v>150</v>
      </c>
      <c r="E391" s="162" t="s">
        <v>648</v>
      </c>
      <c r="F391" s="163" t="s">
        <v>649</v>
      </c>
      <c r="G391" s="164" t="s">
        <v>78</v>
      </c>
      <c r="H391" s="165">
        <v>10.25</v>
      </c>
      <c r="I391" s="166"/>
      <c r="J391" s="167">
        <f>ROUND(I391*H391,2)</f>
        <v>0</v>
      </c>
      <c r="K391" s="163" t="s">
        <v>153</v>
      </c>
      <c r="L391" s="40"/>
      <c r="M391" s="168" t="s">
        <v>3</v>
      </c>
      <c r="N391" s="169" t="s">
        <v>40</v>
      </c>
      <c r="O391" s="73"/>
      <c r="P391" s="170">
        <f>O391*H391</f>
        <v>0</v>
      </c>
      <c r="Q391" s="170">
        <v>0</v>
      </c>
      <c r="R391" s="170">
        <f>Q391*H391</f>
        <v>0</v>
      </c>
      <c r="S391" s="170">
        <v>0</v>
      </c>
      <c r="T391" s="171">
        <f>S391*H391</f>
        <v>0</v>
      </c>
      <c r="U391" s="39"/>
      <c r="V391" s="39"/>
      <c r="W391" s="39"/>
      <c r="X391" s="39"/>
      <c r="Y391" s="39"/>
      <c r="Z391" s="39"/>
      <c r="AA391" s="39"/>
      <c r="AB391" s="39"/>
      <c r="AC391" s="39"/>
      <c r="AD391" s="39"/>
      <c r="AE391" s="39"/>
      <c r="AR391" s="172" t="s">
        <v>154</v>
      </c>
      <c r="AT391" s="172" t="s">
        <v>150</v>
      </c>
      <c r="AU391" s="172" t="s">
        <v>81</v>
      </c>
      <c r="AY391" s="20" t="s">
        <v>147</v>
      </c>
      <c r="BE391" s="173">
        <f>IF(N391="základní",J391,0)</f>
        <v>0</v>
      </c>
      <c r="BF391" s="173">
        <f>IF(N391="snížená",J391,0)</f>
        <v>0</v>
      </c>
      <c r="BG391" s="173">
        <f>IF(N391="zákl. přenesená",J391,0)</f>
        <v>0</v>
      </c>
      <c r="BH391" s="173">
        <f>IF(N391="sníž. přenesená",J391,0)</f>
        <v>0</v>
      </c>
      <c r="BI391" s="173">
        <f>IF(N391="nulová",J391,0)</f>
        <v>0</v>
      </c>
      <c r="BJ391" s="20" t="s">
        <v>74</v>
      </c>
      <c r="BK391" s="173">
        <f>ROUND(I391*H391,2)</f>
        <v>0</v>
      </c>
      <c r="BL391" s="20" t="s">
        <v>154</v>
      </c>
      <c r="BM391" s="172" t="s">
        <v>650</v>
      </c>
    </row>
    <row r="392" s="2" customFormat="1">
      <c r="A392" s="39"/>
      <c r="B392" s="40"/>
      <c r="C392" s="39"/>
      <c r="D392" s="174" t="s">
        <v>156</v>
      </c>
      <c r="E392" s="39"/>
      <c r="F392" s="175" t="s">
        <v>651</v>
      </c>
      <c r="G392" s="39"/>
      <c r="H392" s="39"/>
      <c r="I392" s="176"/>
      <c r="J392" s="39"/>
      <c r="K392" s="39"/>
      <c r="L392" s="40"/>
      <c r="M392" s="177"/>
      <c r="N392" s="178"/>
      <c r="O392" s="73"/>
      <c r="P392" s="73"/>
      <c r="Q392" s="73"/>
      <c r="R392" s="73"/>
      <c r="S392" s="73"/>
      <c r="T392" s="74"/>
      <c r="U392" s="39"/>
      <c r="V392" s="39"/>
      <c r="W392" s="39"/>
      <c r="X392" s="39"/>
      <c r="Y392" s="39"/>
      <c r="Z392" s="39"/>
      <c r="AA392" s="39"/>
      <c r="AB392" s="39"/>
      <c r="AC392" s="39"/>
      <c r="AD392" s="39"/>
      <c r="AE392" s="39"/>
      <c r="AT392" s="20" t="s">
        <v>156</v>
      </c>
      <c r="AU392" s="20" t="s">
        <v>81</v>
      </c>
    </row>
    <row r="393" s="2" customFormat="1" ht="24.15" customHeight="1">
      <c r="A393" s="39"/>
      <c r="B393" s="160"/>
      <c r="C393" s="161" t="s">
        <v>652</v>
      </c>
      <c r="D393" s="161" t="s">
        <v>150</v>
      </c>
      <c r="E393" s="162" t="s">
        <v>653</v>
      </c>
      <c r="F393" s="163" t="s">
        <v>654</v>
      </c>
      <c r="G393" s="164" t="s">
        <v>78</v>
      </c>
      <c r="H393" s="165">
        <v>10.25</v>
      </c>
      <c r="I393" s="166"/>
      <c r="J393" s="167">
        <f>ROUND(I393*H393,2)</f>
        <v>0</v>
      </c>
      <c r="K393" s="163" t="s">
        <v>153</v>
      </c>
      <c r="L393" s="40"/>
      <c r="M393" s="168" t="s">
        <v>3</v>
      </c>
      <c r="N393" s="169" t="s">
        <v>40</v>
      </c>
      <c r="O393" s="73"/>
      <c r="P393" s="170">
        <f>O393*H393</f>
        <v>0</v>
      </c>
      <c r="Q393" s="170">
        <v>6.0000000000000002E-05</v>
      </c>
      <c r="R393" s="170">
        <f>Q393*H393</f>
        <v>0.00061499999999999999</v>
      </c>
      <c r="S393" s="170">
        <v>0</v>
      </c>
      <c r="T393" s="171">
        <f>S393*H393</f>
        <v>0</v>
      </c>
      <c r="U393" s="39"/>
      <c r="V393" s="39"/>
      <c r="W393" s="39"/>
      <c r="X393" s="39"/>
      <c r="Y393" s="39"/>
      <c r="Z393" s="39"/>
      <c r="AA393" s="39"/>
      <c r="AB393" s="39"/>
      <c r="AC393" s="39"/>
      <c r="AD393" s="39"/>
      <c r="AE393" s="39"/>
      <c r="AR393" s="172" t="s">
        <v>154</v>
      </c>
      <c r="AT393" s="172" t="s">
        <v>150</v>
      </c>
      <c r="AU393" s="172" t="s">
        <v>81</v>
      </c>
      <c r="AY393" s="20" t="s">
        <v>147</v>
      </c>
      <c r="BE393" s="173">
        <f>IF(N393="základní",J393,0)</f>
        <v>0</v>
      </c>
      <c r="BF393" s="173">
        <f>IF(N393="snížená",J393,0)</f>
        <v>0</v>
      </c>
      <c r="BG393" s="173">
        <f>IF(N393="zákl. přenesená",J393,0)</f>
        <v>0</v>
      </c>
      <c r="BH393" s="173">
        <f>IF(N393="sníž. přenesená",J393,0)</f>
        <v>0</v>
      </c>
      <c r="BI393" s="173">
        <f>IF(N393="nulová",J393,0)</f>
        <v>0</v>
      </c>
      <c r="BJ393" s="20" t="s">
        <v>74</v>
      </c>
      <c r="BK393" s="173">
        <f>ROUND(I393*H393,2)</f>
        <v>0</v>
      </c>
      <c r="BL393" s="20" t="s">
        <v>154</v>
      </c>
      <c r="BM393" s="172" t="s">
        <v>655</v>
      </c>
    </row>
    <row r="394" s="2" customFormat="1">
      <c r="A394" s="39"/>
      <c r="B394" s="40"/>
      <c r="C394" s="39"/>
      <c r="D394" s="174" t="s">
        <v>156</v>
      </c>
      <c r="E394" s="39"/>
      <c r="F394" s="175" t="s">
        <v>656</v>
      </c>
      <c r="G394" s="39"/>
      <c r="H394" s="39"/>
      <c r="I394" s="176"/>
      <c r="J394" s="39"/>
      <c r="K394" s="39"/>
      <c r="L394" s="40"/>
      <c r="M394" s="177"/>
      <c r="N394" s="178"/>
      <c r="O394" s="73"/>
      <c r="P394" s="73"/>
      <c r="Q394" s="73"/>
      <c r="R394" s="73"/>
      <c r="S394" s="73"/>
      <c r="T394" s="74"/>
      <c r="U394" s="39"/>
      <c r="V394" s="39"/>
      <c r="W394" s="39"/>
      <c r="X394" s="39"/>
      <c r="Y394" s="39"/>
      <c r="Z394" s="39"/>
      <c r="AA394" s="39"/>
      <c r="AB394" s="39"/>
      <c r="AC394" s="39"/>
      <c r="AD394" s="39"/>
      <c r="AE394" s="39"/>
      <c r="AT394" s="20" t="s">
        <v>156</v>
      </c>
      <c r="AU394" s="20" t="s">
        <v>81</v>
      </c>
    </row>
    <row r="395" s="13" customFormat="1">
      <c r="A395" s="13"/>
      <c r="B395" s="179"/>
      <c r="C395" s="13"/>
      <c r="D395" s="180" t="s">
        <v>158</v>
      </c>
      <c r="E395" s="181" t="s">
        <v>3</v>
      </c>
      <c r="F395" s="182" t="s">
        <v>657</v>
      </c>
      <c r="G395" s="13"/>
      <c r="H395" s="183">
        <v>3.8999999999999999</v>
      </c>
      <c r="I395" s="184"/>
      <c r="J395" s="13"/>
      <c r="K395" s="13"/>
      <c r="L395" s="179"/>
      <c r="M395" s="185"/>
      <c r="N395" s="186"/>
      <c r="O395" s="186"/>
      <c r="P395" s="186"/>
      <c r="Q395" s="186"/>
      <c r="R395" s="186"/>
      <c r="S395" s="186"/>
      <c r="T395" s="187"/>
      <c r="U395" s="13"/>
      <c r="V395" s="13"/>
      <c r="W395" s="13"/>
      <c r="X395" s="13"/>
      <c r="Y395" s="13"/>
      <c r="Z395" s="13"/>
      <c r="AA395" s="13"/>
      <c r="AB395" s="13"/>
      <c r="AC395" s="13"/>
      <c r="AD395" s="13"/>
      <c r="AE395" s="13"/>
      <c r="AT395" s="181" t="s">
        <v>158</v>
      </c>
      <c r="AU395" s="181" t="s">
        <v>81</v>
      </c>
      <c r="AV395" s="13" t="s">
        <v>81</v>
      </c>
      <c r="AW395" s="13" t="s">
        <v>31</v>
      </c>
      <c r="AX395" s="13" t="s">
        <v>69</v>
      </c>
      <c r="AY395" s="181" t="s">
        <v>147</v>
      </c>
    </row>
    <row r="396" s="13" customFormat="1">
      <c r="A396" s="13"/>
      <c r="B396" s="179"/>
      <c r="C396" s="13"/>
      <c r="D396" s="180" t="s">
        <v>158</v>
      </c>
      <c r="E396" s="181" t="s">
        <v>3</v>
      </c>
      <c r="F396" s="182" t="s">
        <v>658</v>
      </c>
      <c r="G396" s="13"/>
      <c r="H396" s="183">
        <v>3.8999999999999999</v>
      </c>
      <c r="I396" s="184"/>
      <c r="J396" s="13"/>
      <c r="K396" s="13"/>
      <c r="L396" s="179"/>
      <c r="M396" s="185"/>
      <c r="N396" s="186"/>
      <c r="O396" s="186"/>
      <c r="P396" s="186"/>
      <c r="Q396" s="186"/>
      <c r="R396" s="186"/>
      <c r="S396" s="186"/>
      <c r="T396" s="187"/>
      <c r="U396" s="13"/>
      <c r="V396" s="13"/>
      <c r="W396" s="13"/>
      <c r="X396" s="13"/>
      <c r="Y396" s="13"/>
      <c r="Z396" s="13"/>
      <c r="AA396" s="13"/>
      <c r="AB396" s="13"/>
      <c r="AC396" s="13"/>
      <c r="AD396" s="13"/>
      <c r="AE396" s="13"/>
      <c r="AT396" s="181" t="s">
        <v>158</v>
      </c>
      <c r="AU396" s="181" t="s">
        <v>81</v>
      </c>
      <c r="AV396" s="13" t="s">
        <v>81</v>
      </c>
      <c r="AW396" s="13" t="s">
        <v>31</v>
      </c>
      <c r="AX396" s="13" t="s">
        <v>69</v>
      </c>
      <c r="AY396" s="181" t="s">
        <v>147</v>
      </c>
    </row>
    <row r="397" s="15" customFormat="1">
      <c r="A397" s="15"/>
      <c r="B397" s="196"/>
      <c r="C397" s="15"/>
      <c r="D397" s="180" t="s">
        <v>158</v>
      </c>
      <c r="E397" s="197" t="s">
        <v>3</v>
      </c>
      <c r="F397" s="198" t="s">
        <v>659</v>
      </c>
      <c r="G397" s="15"/>
      <c r="H397" s="197" t="s">
        <v>3</v>
      </c>
      <c r="I397" s="199"/>
      <c r="J397" s="15"/>
      <c r="K397" s="15"/>
      <c r="L397" s="196"/>
      <c r="M397" s="200"/>
      <c r="N397" s="201"/>
      <c r="O397" s="201"/>
      <c r="P397" s="201"/>
      <c r="Q397" s="201"/>
      <c r="R397" s="201"/>
      <c r="S397" s="201"/>
      <c r="T397" s="202"/>
      <c r="U397" s="15"/>
      <c r="V397" s="15"/>
      <c r="W397" s="15"/>
      <c r="X397" s="15"/>
      <c r="Y397" s="15"/>
      <c r="Z397" s="15"/>
      <c r="AA397" s="15"/>
      <c r="AB397" s="15"/>
      <c r="AC397" s="15"/>
      <c r="AD397" s="15"/>
      <c r="AE397" s="15"/>
      <c r="AT397" s="197" t="s">
        <v>158</v>
      </c>
      <c r="AU397" s="197" t="s">
        <v>81</v>
      </c>
      <c r="AV397" s="15" t="s">
        <v>74</v>
      </c>
      <c r="AW397" s="15" t="s">
        <v>31</v>
      </c>
      <c r="AX397" s="15" t="s">
        <v>69</v>
      </c>
      <c r="AY397" s="197" t="s">
        <v>147</v>
      </c>
    </row>
    <row r="398" s="13" customFormat="1">
      <c r="A398" s="13"/>
      <c r="B398" s="179"/>
      <c r="C398" s="13"/>
      <c r="D398" s="180" t="s">
        <v>158</v>
      </c>
      <c r="E398" s="181" t="s">
        <v>3</v>
      </c>
      <c r="F398" s="182" t="s">
        <v>660</v>
      </c>
      <c r="G398" s="13"/>
      <c r="H398" s="183">
        <v>2.4500000000000002</v>
      </c>
      <c r="I398" s="184"/>
      <c r="J398" s="13"/>
      <c r="K398" s="13"/>
      <c r="L398" s="179"/>
      <c r="M398" s="185"/>
      <c r="N398" s="186"/>
      <c r="O398" s="186"/>
      <c r="P398" s="186"/>
      <c r="Q398" s="186"/>
      <c r="R398" s="186"/>
      <c r="S398" s="186"/>
      <c r="T398" s="187"/>
      <c r="U398" s="13"/>
      <c r="V398" s="13"/>
      <c r="W398" s="13"/>
      <c r="X398" s="13"/>
      <c r="Y398" s="13"/>
      <c r="Z398" s="13"/>
      <c r="AA398" s="13"/>
      <c r="AB398" s="13"/>
      <c r="AC398" s="13"/>
      <c r="AD398" s="13"/>
      <c r="AE398" s="13"/>
      <c r="AT398" s="181" t="s">
        <v>158</v>
      </c>
      <c r="AU398" s="181" t="s">
        <v>81</v>
      </c>
      <c r="AV398" s="13" t="s">
        <v>81</v>
      </c>
      <c r="AW398" s="13" t="s">
        <v>31</v>
      </c>
      <c r="AX398" s="13" t="s">
        <v>69</v>
      </c>
      <c r="AY398" s="181" t="s">
        <v>147</v>
      </c>
    </row>
    <row r="399" s="14" customFormat="1">
      <c r="A399" s="14"/>
      <c r="B399" s="188"/>
      <c r="C399" s="14"/>
      <c r="D399" s="180" t="s">
        <v>158</v>
      </c>
      <c r="E399" s="189" t="s">
        <v>3</v>
      </c>
      <c r="F399" s="190" t="s">
        <v>170</v>
      </c>
      <c r="G399" s="14"/>
      <c r="H399" s="191">
        <v>10.25</v>
      </c>
      <c r="I399" s="192"/>
      <c r="J399" s="14"/>
      <c r="K399" s="14"/>
      <c r="L399" s="188"/>
      <c r="M399" s="193"/>
      <c r="N399" s="194"/>
      <c r="O399" s="194"/>
      <c r="P399" s="194"/>
      <c r="Q399" s="194"/>
      <c r="R399" s="194"/>
      <c r="S399" s="194"/>
      <c r="T399" s="195"/>
      <c r="U399" s="14"/>
      <c r="V399" s="14"/>
      <c r="W399" s="14"/>
      <c r="X399" s="14"/>
      <c r="Y399" s="14"/>
      <c r="Z399" s="14"/>
      <c r="AA399" s="14"/>
      <c r="AB399" s="14"/>
      <c r="AC399" s="14"/>
      <c r="AD399" s="14"/>
      <c r="AE399" s="14"/>
      <c r="AT399" s="189" t="s">
        <v>158</v>
      </c>
      <c r="AU399" s="189" t="s">
        <v>81</v>
      </c>
      <c r="AV399" s="14" t="s">
        <v>171</v>
      </c>
      <c r="AW399" s="14" t="s">
        <v>31</v>
      </c>
      <c r="AX399" s="14" t="s">
        <v>74</v>
      </c>
      <c r="AY399" s="189" t="s">
        <v>147</v>
      </c>
    </row>
    <row r="400" s="2" customFormat="1" ht="24.15" customHeight="1">
      <c r="A400" s="39"/>
      <c r="B400" s="160"/>
      <c r="C400" s="161" t="s">
        <v>661</v>
      </c>
      <c r="D400" s="161" t="s">
        <v>150</v>
      </c>
      <c r="E400" s="162" t="s">
        <v>662</v>
      </c>
      <c r="F400" s="163" t="s">
        <v>663</v>
      </c>
      <c r="G400" s="164" t="s">
        <v>78</v>
      </c>
      <c r="H400" s="165">
        <v>10.25</v>
      </c>
      <c r="I400" s="166"/>
      <c r="J400" s="167">
        <f>ROUND(I400*H400,2)</f>
        <v>0</v>
      </c>
      <c r="K400" s="163" t="s">
        <v>153</v>
      </c>
      <c r="L400" s="40"/>
      <c r="M400" s="168" t="s">
        <v>3</v>
      </c>
      <c r="N400" s="169" t="s">
        <v>40</v>
      </c>
      <c r="O400" s="73"/>
      <c r="P400" s="170">
        <f>O400*H400</f>
        <v>0</v>
      </c>
      <c r="Q400" s="170">
        <v>0.00013999999999999999</v>
      </c>
      <c r="R400" s="170">
        <f>Q400*H400</f>
        <v>0.0014349999999999999</v>
      </c>
      <c r="S400" s="170">
        <v>0</v>
      </c>
      <c r="T400" s="171">
        <f>S400*H400</f>
        <v>0</v>
      </c>
      <c r="U400" s="39"/>
      <c r="V400" s="39"/>
      <c r="W400" s="39"/>
      <c r="X400" s="39"/>
      <c r="Y400" s="39"/>
      <c r="Z400" s="39"/>
      <c r="AA400" s="39"/>
      <c r="AB400" s="39"/>
      <c r="AC400" s="39"/>
      <c r="AD400" s="39"/>
      <c r="AE400" s="39"/>
      <c r="AR400" s="172" t="s">
        <v>154</v>
      </c>
      <c r="AT400" s="172" t="s">
        <v>150</v>
      </c>
      <c r="AU400" s="172" t="s">
        <v>81</v>
      </c>
      <c r="AY400" s="20" t="s">
        <v>147</v>
      </c>
      <c r="BE400" s="173">
        <f>IF(N400="základní",J400,0)</f>
        <v>0</v>
      </c>
      <c r="BF400" s="173">
        <f>IF(N400="snížená",J400,0)</f>
        <v>0</v>
      </c>
      <c r="BG400" s="173">
        <f>IF(N400="zákl. přenesená",J400,0)</f>
        <v>0</v>
      </c>
      <c r="BH400" s="173">
        <f>IF(N400="sníž. přenesená",J400,0)</f>
        <v>0</v>
      </c>
      <c r="BI400" s="173">
        <f>IF(N400="nulová",J400,0)</f>
        <v>0</v>
      </c>
      <c r="BJ400" s="20" t="s">
        <v>74</v>
      </c>
      <c r="BK400" s="173">
        <f>ROUND(I400*H400,2)</f>
        <v>0</v>
      </c>
      <c r="BL400" s="20" t="s">
        <v>154</v>
      </c>
      <c r="BM400" s="172" t="s">
        <v>664</v>
      </c>
    </row>
    <row r="401" s="2" customFormat="1">
      <c r="A401" s="39"/>
      <c r="B401" s="40"/>
      <c r="C401" s="39"/>
      <c r="D401" s="174" t="s">
        <v>156</v>
      </c>
      <c r="E401" s="39"/>
      <c r="F401" s="175" t="s">
        <v>665</v>
      </c>
      <c r="G401" s="39"/>
      <c r="H401" s="39"/>
      <c r="I401" s="176"/>
      <c r="J401" s="39"/>
      <c r="K401" s="39"/>
      <c r="L401" s="40"/>
      <c r="M401" s="177"/>
      <c r="N401" s="178"/>
      <c r="O401" s="73"/>
      <c r="P401" s="73"/>
      <c r="Q401" s="73"/>
      <c r="R401" s="73"/>
      <c r="S401" s="73"/>
      <c r="T401" s="74"/>
      <c r="U401" s="39"/>
      <c r="V401" s="39"/>
      <c r="W401" s="39"/>
      <c r="X401" s="39"/>
      <c r="Y401" s="39"/>
      <c r="Z401" s="39"/>
      <c r="AA401" s="39"/>
      <c r="AB401" s="39"/>
      <c r="AC401" s="39"/>
      <c r="AD401" s="39"/>
      <c r="AE401" s="39"/>
      <c r="AT401" s="20" t="s">
        <v>156</v>
      </c>
      <c r="AU401" s="20" t="s">
        <v>81</v>
      </c>
    </row>
    <row r="402" s="2" customFormat="1" ht="24.15" customHeight="1">
      <c r="A402" s="39"/>
      <c r="B402" s="160"/>
      <c r="C402" s="161" t="s">
        <v>666</v>
      </c>
      <c r="D402" s="161" t="s">
        <v>150</v>
      </c>
      <c r="E402" s="162" t="s">
        <v>667</v>
      </c>
      <c r="F402" s="163" t="s">
        <v>668</v>
      </c>
      <c r="G402" s="164" t="s">
        <v>78</v>
      </c>
      <c r="H402" s="165">
        <v>20.5</v>
      </c>
      <c r="I402" s="166"/>
      <c r="J402" s="167">
        <f>ROUND(I402*H402,2)</f>
        <v>0</v>
      </c>
      <c r="K402" s="163" t="s">
        <v>153</v>
      </c>
      <c r="L402" s="40"/>
      <c r="M402" s="168" t="s">
        <v>3</v>
      </c>
      <c r="N402" s="169" t="s">
        <v>40</v>
      </c>
      <c r="O402" s="73"/>
      <c r="P402" s="170">
        <f>O402*H402</f>
        <v>0</v>
      </c>
      <c r="Q402" s="170">
        <v>0.00017000000000000001</v>
      </c>
      <c r="R402" s="170">
        <f>Q402*H402</f>
        <v>0.0034850000000000003</v>
      </c>
      <c r="S402" s="170">
        <v>0</v>
      </c>
      <c r="T402" s="171">
        <f>S402*H402</f>
        <v>0</v>
      </c>
      <c r="U402" s="39"/>
      <c r="V402" s="39"/>
      <c r="W402" s="39"/>
      <c r="X402" s="39"/>
      <c r="Y402" s="39"/>
      <c r="Z402" s="39"/>
      <c r="AA402" s="39"/>
      <c r="AB402" s="39"/>
      <c r="AC402" s="39"/>
      <c r="AD402" s="39"/>
      <c r="AE402" s="39"/>
      <c r="AR402" s="172" t="s">
        <v>154</v>
      </c>
      <c r="AT402" s="172" t="s">
        <v>150</v>
      </c>
      <c r="AU402" s="172" t="s">
        <v>81</v>
      </c>
      <c r="AY402" s="20" t="s">
        <v>147</v>
      </c>
      <c r="BE402" s="173">
        <f>IF(N402="základní",J402,0)</f>
        <v>0</v>
      </c>
      <c r="BF402" s="173">
        <f>IF(N402="snížená",J402,0)</f>
        <v>0</v>
      </c>
      <c r="BG402" s="173">
        <f>IF(N402="zákl. přenesená",J402,0)</f>
        <v>0</v>
      </c>
      <c r="BH402" s="173">
        <f>IF(N402="sníž. přenesená",J402,0)</f>
        <v>0</v>
      </c>
      <c r="BI402" s="173">
        <f>IF(N402="nulová",J402,0)</f>
        <v>0</v>
      </c>
      <c r="BJ402" s="20" t="s">
        <v>74</v>
      </c>
      <c r="BK402" s="173">
        <f>ROUND(I402*H402,2)</f>
        <v>0</v>
      </c>
      <c r="BL402" s="20" t="s">
        <v>154</v>
      </c>
      <c r="BM402" s="172" t="s">
        <v>669</v>
      </c>
    </row>
    <row r="403" s="2" customFormat="1">
      <c r="A403" s="39"/>
      <c r="B403" s="40"/>
      <c r="C403" s="39"/>
      <c r="D403" s="174" t="s">
        <v>156</v>
      </c>
      <c r="E403" s="39"/>
      <c r="F403" s="175" t="s">
        <v>670</v>
      </c>
      <c r="G403" s="39"/>
      <c r="H403" s="39"/>
      <c r="I403" s="176"/>
      <c r="J403" s="39"/>
      <c r="K403" s="39"/>
      <c r="L403" s="40"/>
      <c r="M403" s="177"/>
      <c r="N403" s="178"/>
      <c r="O403" s="73"/>
      <c r="P403" s="73"/>
      <c r="Q403" s="73"/>
      <c r="R403" s="73"/>
      <c r="S403" s="73"/>
      <c r="T403" s="74"/>
      <c r="U403" s="39"/>
      <c r="V403" s="39"/>
      <c r="W403" s="39"/>
      <c r="X403" s="39"/>
      <c r="Y403" s="39"/>
      <c r="Z403" s="39"/>
      <c r="AA403" s="39"/>
      <c r="AB403" s="39"/>
      <c r="AC403" s="39"/>
      <c r="AD403" s="39"/>
      <c r="AE403" s="39"/>
      <c r="AT403" s="20" t="s">
        <v>156</v>
      </c>
      <c r="AU403" s="20" t="s">
        <v>81</v>
      </c>
    </row>
    <row r="404" s="13" customFormat="1">
      <c r="A404" s="13"/>
      <c r="B404" s="179"/>
      <c r="C404" s="13"/>
      <c r="D404" s="180" t="s">
        <v>158</v>
      </c>
      <c r="E404" s="13"/>
      <c r="F404" s="182" t="s">
        <v>671</v>
      </c>
      <c r="G404" s="13"/>
      <c r="H404" s="183">
        <v>20.5</v>
      </c>
      <c r="I404" s="184"/>
      <c r="J404" s="13"/>
      <c r="K404" s="13"/>
      <c r="L404" s="179"/>
      <c r="M404" s="185"/>
      <c r="N404" s="186"/>
      <c r="O404" s="186"/>
      <c r="P404" s="186"/>
      <c r="Q404" s="186"/>
      <c r="R404" s="186"/>
      <c r="S404" s="186"/>
      <c r="T404" s="187"/>
      <c r="U404" s="13"/>
      <c r="V404" s="13"/>
      <c r="W404" s="13"/>
      <c r="X404" s="13"/>
      <c r="Y404" s="13"/>
      <c r="Z404" s="13"/>
      <c r="AA404" s="13"/>
      <c r="AB404" s="13"/>
      <c r="AC404" s="13"/>
      <c r="AD404" s="13"/>
      <c r="AE404" s="13"/>
      <c r="AT404" s="181" t="s">
        <v>158</v>
      </c>
      <c r="AU404" s="181" t="s">
        <v>81</v>
      </c>
      <c r="AV404" s="13" t="s">
        <v>81</v>
      </c>
      <c r="AW404" s="13" t="s">
        <v>4</v>
      </c>
      <c r="AX404" s="13" t="s">
        <v>74</v>
      </c>
      <c r="AY404" s="181" t="s">
        <v>147</v>
      </c>
    </row>
    <row r="405" s="12" customFormat="1" ht="22.8" customHeight="1">
      <c r="A405" s="12"/>
      <c r="B405" s="147"/>
      <c r="C405" s="12"/>
      <c r="D405" s="148" t="s">
        <v>68</v>
      </c>
      <c r="E405" s="158" t="s">
        <v>672</v>
      </c>
      <c r="F405" s="158" t="s">
        <v>673</v>
      </c>
      <c r="G405" s="12"/>
      <c r="H405" s="12"/>
      <c r="I405" s="150"/>
      <c r="J405" s="159">
        <f>BK405</f>
        <v>0</v>
      </c>
      <c r="K405" s="12"/>
      <c r="L405" s="147"/>
      <c r="M405" s="152"/>
      <c r="N405" s="153"/>
      <c r="O405" s="153"/>
      <c r="P405" s="154">
        <f>SUM(P406:P415)</f>
        <v>0</v>
      </c>
      <c r="Q405" s="153"/>
      <c r="R405" s="154">
        <f>SUM(R406:R415)</f>
        <v>0.088026628999999995</v>
      </c>
      <c r="S405" s="153"/>
      <c r="T405" s="155">
        <f>SUM(T406:T415)</f>
        <v>0</v>
      </c>
      <c r="U405" s="12"/>
      <c r="V405" s="12"/>
      <c r="W405" s="12"/>
      <c r="X405" s="12"/>
      <c r="Y405" s="12"/>
      <c r="Z405" s="12"/>
      <c r="AA405" s="12"/>
      <c r="AB405" s="12"/>
      <c r="AC405" s="12"/>
      <c r="AD405" s="12"/>
      <c r="AE405" s="12"/>
      <c r="AR405" s="148" t="s">
        <v>81</v>
      </c>
      <c r="AT405" s="156" t="s">
        <v>68</v>
      </c>
      <c r="AU405" s="156" t="s">
        <v>74</v>
      </c>
      <c r="AY405" s="148" t="s">
        <v>147</v>
      </c>
      <c r="BK405" s="157">
        <f>SUM(BK406:BK415)</f>
        <v>0</v>
      </c>
    </row>
    <row r="406" s="2" customFormat="1" ht="24.15" customHeight="1">
      <c r="A406" s="39"/>
      <c r="B406" s="160"/>
      <c r="C406" s="161" t="s">
        <v>674</v>
      </c>
      <c r="D406" s="161" t="s">
        <v>150</v>
      </c>
      <c r="E406" s="162" t="s">
        <v>675</v>
      </c>
      <c r="F406" s="163" t="s">
        <v>676</v>
      </c>
      <c r="G406" s="164" t="s">
        <v>78</v>
      </c>
      <c r="H406" s="165">
        <v>178.553</v>
      </c>
      <c r="I406" s="166"/>
      <c r="J406" s="167">
        <f>ROUND(I406*H406,2)</f>
        <v>0</v>
      </c>
      <c r="K406" s="163" t="s">
        <v>153</v>
      </c>
      <c r="L406" s="40"/>
      <c r="M406" s="168" t="s">
        <v>3</v>
      </c>
      <c r="N406" s="169" t="s">
        <v>40</v>
      </c>
      <c r="O406" s="73"/>
      <c r="P406" s="170">
        <f>O406*H406</f>
        <v>0</v>
      </c>
      <c r="Q406" s="170">
        <v>0</v>
      </c>
      <c r="R406" s="170">
        <f>Q406*H406</f>
        <v>0</v>
      </c>
      <c r="S406" s="170">
        <v>0</v>
      </c>
      <c r="T406" s="171">
        <f>S406*H406</f>
        <v>0</v>
      </c>
      <c r="U406" s="39"/>
      <c r="V406" s="39"/>
      <c r="W406" s="39"/>
      <c r="X406" s="39"/>
      <c r="Y406" s="39"/>
      <c r="Z406" s="39"/>
      <c r="AA406" s="39"/>
      <c r="AB406" s="39"/>
      <c r="AC406" s="39"/>
      <c r="AD406" s="39"/>
      <c r="AE406" s="39"/>
      <c r="AR406" s="172" t="s">
        <v>154</v>
      </c>
      <c r="AT406" s="172" t="s">
        <v>150</v>
      </c>
      <c r="AU406" s="172" t="s">
        <v>81</v>
      </c>
      <c r="AY406" s="20" t="s">
        <v>147</v>
      </c>
      <c r="BE406" s="173">
        <f>IF(N406="základní",J406,0)</f>
        <v>0</v>
      </c>
      <c r="BF406" s="173">
        <f>IF(N406="snížená",J406,0)</f>
        <v>0</v>
      </c>
      <c r="BG406" s="173">
        <f>IF(N406="zákl. přenesená",J406,0)</f>
        <v>0</v>
      </c>
      <c r="BH406" s="173">
        <f>IF(N406="sníž. přenesená",J406,0)</f>
        <v>0</v>
      </c>
      <c r="BI406" s="173">
        <f>IF(N406="nulová",J406,0)</f>
        <v>0</v>
      </c>
      <c r="BJ406" s="20" t="s">
        <v>74</v>
      </c>
      <c r="BK406" s="173">
        <f>ROUND(I406*H406,2)</f>
        <v>0</v>
      </c>
      <c r="BL406" s="20" t="s">
        <v>154</v>
      </c>
      <c r="BM406" s="172" t="s">
        <v>677</v>
      </c>
    </row>
    <row r="407" s="2" customFormat="1">
      <c r="A407" s="39"/>
      <c r="B407" s="40"/>
      <c r="C407" s="39"/>
      <c r="D407" s="174" t="s">
        <v>156</v>
      </c>
      <c r="E407" s="39"/>
      <c r="F407" s="175" t="s">
        <v>678</v>
      </c>
      <c r="G407" s="39"/>
      <c r="H407" s="39"/>
      <c r="I407" s="176"/>
      <c r="J407" s="39"/>
      <c r="K407" s="39"/>
      <c r="L407" s="40"/>
      <c r="M407" s="177"/>
      <c r="N407" s="178"/>
      <c r="O407" s="73"/>
      <c r="P407" s="73"/>
      <c r="Q407" s="73"/>
      <c r="R407" s="73"/>
      <c r="S407" s="73"/>
      <c r="T407" s="74"/>
      <c r="U407" s="39"/>
      <c r="V407" s="39"/>
      <c r="W407" s="39"/>
      <c r="X407" s="39"/>
      <c r="Y407" s="39"/>
      <c r="Z407" s="39"/>
      <c r="AA407" s="39"/>
      <c r="AB407" s="39"/>
      <c r="AC407" s="39"/>
      <c r="AD407" s="39"/>
      <c r="AE407" s="39"/>
      <c r="AT407" s="20" t="s">
        <v>156</v>
      </c>
      <c r="AU407" s="20" t="s">
        <v>81</v>
      </c>
    </row>
    <row r="408" s="15" customFormat="1">
      <c r="A408" s="15"/>
      <c r="B408" s="196"/>
      <c r="C408" s="15"/>
      <c r="D408" s="180" t="s">
        <v>158</v>
      </c>
      <c r="E408" s="197" t="s">
        <v>3</v>
      </c>
      <c r="F408" s="198" t="s">
        <v>679</v>
      </c>
      <c r="G408" s="15"/>
      <c r="H408" s="197" t="s">
        <v>3</v>
      </c>
      <c r="I408" s="199"/>
      <c r="J408" s="15"/>
      <c r="K408" s="15"/>
      <c r="L408" s="196"/>
      <c r="M408" s="200"/>
      <c r="N408" s="201"/>
      <c r="O408" s="201"/>
      <c r="P408" s="201"/>
      <c r="Q408" s="201"/>
      <c r="R408" s="201"/>
      <c r="S408" s="201"/>
      <c r="T408" s="202"/>
      <c r="U408" s="15"/>
      <c r="V408" s="15"/>
      <c r="W408" s="15"/>
      <c r="X408" s="15"/>
      <c r="Y408" s="15"/>
      <c r="Z408" s="15"/>
      <c r="AA408" s="15"/>
      <c r="AB408" s="15"/>
      <c r="AC408" s="15"/>
      <c r="AD408" s="15"/>
      <c r="AE408" s="15"/>
      <c r="AT408" s="197" t="s">
        <v>158</v>
      </c>
      <c r="AU408" s="197" t="s">
        <v>81</v>
      </c>
      <c r="AV408" s="15" t="s">
        <v>74</v>
      </c>
      <c r="AW408" s="15" t="s">
        <v>31</v>
      </c>
      <c r="AX408" s="15" t="s">
        <v>69</v>
      </c>
      <c r="AY408" s="197" t="s">
        <v>147</v>
      </c>
    </row>
    <row r="409" s="13" customFormat="1">
      <c r="A409" s="13"/>
      <c r="B409" s="179"/>
      <c r="C409" s="13"/>
      <c r="D409" s="180" t="s">
        <v>158</v>
      </c>
      <c r="E409" s="181" t="s">
        <v>3</v>
      </c>
      <c r="F409" s="182" t="s">
        <v>680</v>
      </c>
      <c r="G409" s="13"/>
      <c r="H409" s="183">
        <v>153.18000000000001</v>
      </c>
      <c r="I409" s="184"/>
      <c r="J409" s="13"/>
      <c r="K409" s="13"/>
      <c r="L409" s="179"/>
      <c r="M409" s="185"/>
      <c r="N409" s="186"/>
      <c r="O409" s="186"/>
      <c r="P409" s="186"/>
      <c r="Q409" s="186"/>
      <c r="R409" s="186"/>
      <c r="S409" s="186"/>
      <c r="T409" s="187"/>
      <c r="U409" s="13"/>
      <c r="V409" s="13"/>
      <c r="W409" s="13"/>
      <c r="X409" s="13"/>
      <c r="Y409" s="13"/>
      <c r="Z409" s="13"/>
      <c r="AA409" s="13"/>
      <c r="AB409" s="13"/>
      <c r="AC409" s="13"/>
      <c r="AD409" s="13"/>
      <c r="AE409" s="13"/>
      <c r="AT409" s="181" t="s">
        <v>158</v>
      </c>
      <c r="AU409" s="181" t="s">
        <v>81</v>
      </c>
      <c r="AV409" s="13" t="s">
        <v>81</v>
      </c>
      <c r="AW409" s="13" t="s">
        <v>31</v>
      </c>
      <c r="AX409" s="13" t="s">
        <v>69</v>
      </c>
      <c r="AY409" s="181" t="s">
        <v>147</v>
      </c>
    </row>
    <row r="410" s="13" customFormat="1">
      <c r="A410" s="13"/>
      <c r="B410" s="179"/>
      <c r="C410" s="13"/>
      <c r="D410" s="180" t="s">
        <v>158</v>
      </c>
      <c r="E410" s="181" t="s">
        <v>3</v>
      </c>
      <c r="F410" s="182" t="s">
        <v>681</v>
      </c>
      <c r="G410" s="13"/>
      <c r="H410" s="183">
        <v>25.373000000000001</v>
      </c>
      <c r="I410" s="184"/>
      <c r="J410" s="13"/>
      <c r="K410" s="13"/>
      <c r="L410" s="179"/>
      <c r="M410" s="185"/>
      <c r="N410" s="186"/>
      <c r="O410" s="186"/>
      <c r="P410" s="186"/>
      <c r="Q410" s="186"/>
      <c r="R410" s="186"/>
      <c r="S410" s="186"/>
      <c r="T410" s="187"/>
      <c r="U410" s="13"/>
      <c r="V410" s="13"/>
      <c r="W410" s="13"/>
      <c r="X410" s="13"/>
      <c r="Y410" s="13"/>
      <c r="Z410" s="13"/>
      <c r="AA410" s="13"/>
      <c r="AB410" s="13"/>
      <c r="AC410" s="13"/>
      <c r="AD410" s="13"/>
      <c r="AE410" s="13"/>
      <c r="AT410" s="181" t="s">
        <v>158</v>
      </c>
      <c r="AU410" s="181" t="s">
        <v>81</v>
      </c>
      <c r="AV410" s="13" t="s">
        <v>81</v>
      </c>
      <c r="AW410" s="13" t="s">
        <v>31</v>
      </c>
      <c r="AX410" s="13" t="s">
        <v>69</v>
      </c>
      <c r="AY410" s="181" t="s">
        <v>147</v>
      </c>
    </row>
    <row r="411" s="14" customFormat="1">
      <c r="A411" s="14"/>
      <c r="B411" s="188"/>
      <c r="C411" s="14"/>
      <c r="D411" s="180" t="s">
        <v>158</v>
      </c>
      <c r="E411" s="189" t="s">
        <v>3</v>
      </c>
      <c r="F411" s="190" t="s">
        <v>170</v>
      </c>
      <c r="G411" s="14"/>
      <c r="H411" s="191">
        <v>178.553</v>
      </c>
      <c r="I411" s="192"/>
      <c r="J411" s="14"/>
      <c r="K411" s="14"/>
      <c r="L411" s="188"/>
      <c r="M411" s="193"/>
      <c r="N411" s="194"/>
      <c r="O411" s="194"/>
      <c r="P411" s="194"/>
      <c r="Q411" s="194"/>
      <c r="R411" s="194"/>
      <c r="S411" s="194"/>
      <c r="T411" s="195"/>
      <c r="U411" s="14"/>
      <c r="V411" s="14"/>
      <c r="W411" s="14"/>
      <c r="X411" s="14"/>
      <c r="Y411" s="14"/>
      <c r="Z411" s="14"/>
      <c r="AA411" s="14"/>
      <c r="AB411" s="14"/>
      <c r="AC411" s="14"/>
      <c r="AD411" s="14"/>
      <c r="AE411" s="14"/>
      <c r="AT411" s="189" t="s">
        <v>158</v>
      </c>
      <c r="AU411" s="189" t="s">
        <v>81</v>
      </c>
      <c r="AV411" s="14" t="s">
        <v>171</v>
      </c>
      <c r="AW411" s="14" t="s">
        <v>31</v>
      </c>
      <c r="AX411" s="14" t="s">
        <v>74</v>
      </c>
      <c r="AY411" s="189" t="s">
        <v>147</v>
      </c>
    </row>
    <row r="412" s="2" customFormat="1" ht="33" customHeight="1">
      <c r="A412" s="39"/>
      <c r="B412" s="160"/>
      <c r="C412" s="161" t="s">
        <v>682</v>
      </c>
      <c r="D412" s="161" t="s">
        <v>150</v>
      </c>
      <c r="E412" s="162" t="s">
        <v>683</v>
      </c>
      <c r="F412" s="163" t="s">
        <v>684</v>
      </c>
      <c r="G412" s="164" t="s">
        <v>78</v>
      </c>
      <c r="H412" s="165">
        <v>178.553</v>
      </c>
      <c r="I412" s="166"/>
      <c r="J412" s="167">
        <f>ROUND(I412*H412,2)</f>
        <v>0</v>
      </c>
      <c r="K412" s="163" t="s">
        <v>153</v>
      </c>
      <c r="L412" s="40"/>
      <c r="M412" s="168" t="s">
        <v>3</v>
      </c>
      <c r="N412" s="169" t="s">
        <v>40</v>
      </c>
      <c r="O412" s="73"/>
      <c r="P412" s="170">
        <f>O412*H412</f>
        <v>0</v>
      </c>
      <c r="Q412" s="170">
        <v>0.00020799999999999999</v>
      </c>
      <c r="R412" s="170">
        <f>Q412*H412</f>
        <v>0.037139024</v>
      </c>
      <c r="S412" s="170">
        <v>0</v>
      </c>
      <c r="T412" s="171">
        <f>S412*H412</f>
        <v>0</v>
      </c>
      <c r="U412" s="39"/>
      <c r="V412" s="39"/>
      <c r="W412" s="39"/>
      <c r="X412" s="39"/>
      <c r="Y412" s="39"/>
      <c r="Z412" s="39"/>
      <c r="AA412" s="39"/>
      <c r="AB412" s="39"/>
      <c r="AC412" s="39"/>
      <c r="AD412" s="39"/>
      <c r="AE412" s="39"/>
      <c r="AR412" s="172" t="s">
        <v>154</v>
      </c>
      <c r="AT412" s="172" t="s">
        <v>150</v>
      </c>
      <c r="AU412" s="172" t="s">
        <v>81</v>
      </c>
      <c r="AY412" s="20" t="s">
        <v>147</v>
      </c>
      <c r="BE412" s="173">
        <f>IF(N412="základní",J412,0)</f>
        <v>0</v>
      </c>
      <c r="BF412" s="173">
        <f>IF(N412="snížená",J412,0)</f>
        <v>0</v>
      </c>
      <c r="BG412" s="173">
        <f>IF(N412="zákl. přenesená",J412,0)</f>
        <v>0</v>
      </c>
      <c r="BH412" s="173">
        <f>IF(N412="sníž. přenesená",J412,0)</f>
        <v>0</v>
      </c>
      <c r="BI412" s="173">
        <f>IF(N412="nulová",J412,0)</f>
        <v>0</v>
      </c>
      <c r="BJ412" s="20" t="s">
        <v>74</v>
      </c>
      <c r="BK412" s="173">
        <f>ROUND(I412*H412,2)</f>
        <v>0</v>
      </c>
      <c r="BL412" s="20" t="s">
        <v>154</v>
      </c>
      <c r="BM412" s="172" t="s">
        <v>685</v>
      </c>
    </row>
    <row r="413" s="2" customFormat="1">
      <c r="A413" s="39"/>
      <c r="B413" s="40"/>
      <c r="C413" s="39"/>
      <c r="D413" s="174" t="s">
        <v>156</v>
      </c>
      <c r="E413" s="39"/>
      <c r="F413" s="175" t="s">
        <v>686</v>
      </c>
      <c r="G413" s="39"/>
      <c r="H413" s="39"/>
      <c r="I413" s="176"/>
      <c r="J413" s="39"/>
      <c r="K413" s="39"/>
      <c r="L413" s="40"/>
      <c r="M413" s="177"/>
      <c r="N413" s="178"/>
      <c r="O413" s="73"/>
      <c r="P413" s="73"/>
      <c r="Q413" s="73"/>
      <c r="R413" s="73"/>
      <c r="S413" s="73"/>
      <c r="T413" s="74"/>
      <c r="U413" s="39"/>
      <c r="V413" s="39"/>
      <c r="W413" s="39"/>
      <c r="X413" s="39"/>
      <c r="Y413" s="39"/>
      <c r="Z413" s="39"/>
      <c r="AA413" s="39"/>
      <c r="AB413" s="39"/>
      <c r="AC413" s="39"/>
      <c r="AD413" s="39"/>
      <c r="AE413" s="39"/>
      <c r="AT413" s="20" t="s">
        <v>156</v>
      </c>
      <c r="AU413" s="20" t="s">
        <v>81</v>
      </c>
    </row>
    <row r="414" s="2" customFormat="1" ht="37.8" customHeight="1">
      <c r="A414" s="39"/>
      <c r="B414" s="160"/>
      <c r="C414" s="161" t="s">
        <v>687</v>
      </c>
      <c r="D414" s="161" t="s">
        <v>150</v>
      </c>
      <c r="E414" s="162" t="s">
        <v>688</v>
      </c>
      <c r="F414" s="163" t="s">
        <v>689</v>
      </c>
      <c r="G414" s="164" t="s">
        <v>78</v>
      </c>
      <c r="H414" s="165">
        <v>178.553</v>
      </c>
      <c r="I414" s="166"/>
      <c r="J414" s="167">
        <f>ROUND(I414*H414,2)</f>
        <v>0</v>
      </c>
      <c r="K414" s="163" t="s">
        <v>153</v>
      </c>
      <c r="L414" s="40"/>
      <c r="M414" s="168" t="s">
        <v>3</v>
      </c>
      <c r="N414" s="169" t="s">
        <v>40</v>
      </c>
      <c r="O414" s="73"/>
      <c r="P414" s="170">
        <f>O414*H414</f>
        <v>0</v>
      </c>
      <c r="Q414" s="170">
        <v>0.00028499999999999999</v>
      </c>
      <c r="R414" s="170">
        <f>Q414*H414</f>
        <v>0.050887604999999995</v>
      </c>
      <c r="S414" s="170">
        <v>0</v>
      </c>
      <c r="T414" s="171">
        <f>S414*H414</f>
        <v>0</v>
      </c>
      <c r="U414" s="39"/>
      <c r="V414" s="39"/>
      <c r="W414" s="39"/>
      <c r="X414" s="39"/>
      <c r="Y414" s="39"/>
      <c r="Z414" s="39"/>
      <c r="AA414" s="39"/>
      <c r="AB414" s="39"/>
      <c r="AC414" s="39"/>
      <c r="AD414" s="39"/>
      <c r="AE414" s="39"/>
      <c r="AR414" s="172" t="s">
        <v>154</v>
      </c>
      <c r="AT414" s="172" t="s">
        <v>150</v>
      </c>
      <c r="AU414" s="172" t="s">
        <v>81</v>
      </c>
      <c r="AY414" s="20" t="s">
        <v>147</v>
      </c>
      <c r="BE414" s="173">
        <f>IF(N414="základní",J414,0)</f>
        <v>0</v>
      </c>
      <c r="BF414" s="173">
        <f>IF(N414="snížená",J414,0)</f>
        <v>0</v>
      </c>
      <c r="BG414" s="173">
        <f>IF(N414="zákl. přenesená",J414,0)</f>
        <v>0</v>
      </c>
      <c r="BH414" s="173">
        <f>IF(N414="sníž. přenesená",J414,0)</f>
        <v>0</v>
      </c>
      <c r="BI414" s="173">
        <f>IF(N414="nulová",J414,0)</f>
        <v>0</v>
      </c>
      <c r="BJ414" s="20" t="s">
        <v>74</v>
      </c>
      <c r="BK414" s="173">
        <f>ROUND(I414*H414,2)</f>
        <v>0</v>
      </c>
      <c r="BL414" s="20" t="s">
        <v>154</v>
      </c>
      <c r="BM414" s="172" t="s">
        <v>690</v>
      </c>
    </row>
    <row r="415" s="2" customFormat="1">
      <c r="A415" s="39"/>
      <c r="B415" s="40"/>
      <c r="C415" s="39"/>
      <c r="D415" s="174" t="s">
        <v>156</v>
      </c>
      <c r="E415" s="39"/>
      <c r="F415" s="175" t="s">
        <v>691</v>
      </c>
      <c r="G415" s="39"/>
      <c r="H415" s="39"/>
      <c r="I415" s="176"/>
      <c r="J415" s="39"/>
      <c r="K415" s="39"/>
      <c r="L415" s="40"/>
      <c r="M415" s="177"/>
      <c r="N415" s="178"/>
      <c r="O415" s="73"/>
      <c r="P415" s="73"/>
      <c r="Q415" s="73"/>
      <c r="R415" s="73"/>
      <c r="S415" s="73"/>
      <c r="T415" s="74"/>
      <c r="U415" s="39"/>
      <c r="V415" s="39"/>
      <c r="W415" s="39"/>
      <c r="X415" s="39"/>
      <c r="Y415" s="39"/>
      <c r="Z415" s="39"/>
      <c r="AA415" s="39"/>
      <c r="AB415" s="39"/>
      <c r="AC415" s="39"/>
      <c r="AD415" s="39"/>
      <c r="AE415" s="39"/>
      <c r="AT415" s="20" t="s">
        <v>156</v>
      </c>
      <c r="AU415" s="20" t="s">
        <v>81</v>
      </c>
    </row>
    <row r="416" s="12" customFormat="1" ht="25.92" customHeight="1">
      <c r="A416" s="12"/>
      <c r="B416" s="147"/>
      <c r="C416" s="12"/>
      <c r="D416" s="148" t="s">
        <v>68</v>
      </c>
      <c r="E416" s="149" t="s">
        <v>692</v>
      </c>
      <c r="F416" s="149" t="s">
        <v>693</v>
      </c>
      <c r="G416" s="12"/>
      <c r="H416" s="12"/>
      <c r="I416" s="150"/>
      <c r="J416" s="151">
        <f>BK416</f>
        <v>0</v>
      </c>
      <c r="K416" s="12"/>
      <c r="L416" s="147"/>
      <c r="M416" s="152"/>
      <c r="N416" s="153"/>
      <c r="O416" s="153"/>
      <c r="P416" s="154">
        <f>SUM(P417:P420)</f>
        <v>0</v>
      </c>
      <c r="Q416" s="153"/>
      <c r="R416" s="154">
        <f>SUM(R417:R420)</f>
        <v>0</v>
      </c>
      <c r="S416" s="153"/>
      <c r="T416" s="155">
        <f>SUM(T417:T420)</f>
        <v>0</v>
      </c>
      <c r="U416" s="12"/>
      <c r="V416" s="12"/>
      <c r="W416" s="12"/>
      <c r="X416" s="12"/>
      <c r="Y416" s="12"/>
      <c r="Z416" s="12"/>
      <c r="AA416" s="12"/>
      <c r="AB416" s="12"/>
      <c r="AC416" s="12"/>
      <c r="AD416" s="12"/>
      <c r="AE416" s="12"/>
      <c r="AR416" s="148" t="s">
        <v>198</v>
      </c>
      <c r="AT416" s="156" t="s">
        <v>68</v>
      </c>
      <c r="AU416" s="156" t="s">
        <v>69</v>
      </c>
      <c r="AY416" s="148" t="s">
        <v>147</v>
      </c>
      <c r="BK416" s="157">
        <f>SUM(BK417:BK420)</f>
        <v>0</v>
      </c>
    </row>
    <row r="417" s="2" customFormat="1" ht="24.15" customHeight="1">
      <c r="A417" s="39"/>
      <c r="B417" s="160"/>
      <c r="C417" s="161" t="s">
        <v>694</v>
      </c>
      <c r="D417" s="161" t="s">
        <v>150</v>
      </c>
      <c r="E417" s="162" t="s">
        <v>695</v>
      </c>
      <c r="F417" s="163" t="s">
        <v>696</v>
      </c>
      <c r="G417" s="164" t="s">
        <v>697</v>
      </c>
      <c r="H417" s="165">
        <v>1</v>
      </c>
      <c r="I417" s="166"/>
      <c r="J417" s="167">
        <f>ROUND(I417*H417,2)</f>
        <v>0</v>
      </c>
      <c r="K417" s="163" t="s">
        <v>482</v>
      </c>
      <c r="L417" s="40"/>
      <c r="M417" s="168" t="s">
        <v>3</v>
      </c>
      <c r="N417" s="169" t="s">
        <v>40</v>
      </c>
      <c r="O417" s="73"/>
      <c r="P417" s="170">
        <f>O417*H417</f>
        <v>0</v>
      </c>
      <c r="Q417" s="170">
        <v>0</v>
      </c>
      <c r="R417" s="170">
        <f>Q417*H417</f>
        <v>0</v>
      </c>
      <c r="S417" s="170">
        <v>0</v>
      </c>
      <c r="T417" s="171">
        <f>S417*H417</f>
        <v>0</v>
      </c>
      <c r="U417" s="39"/>
      <c r="V417" s="39"/>
      <c r="W417" s="39"/>
      <c r="X417" s="39"/>
      <c r="Y417" s="39"/>
      <c r="Z417" s="39"/>
      <c r="AA417" s="39"/>
      <c r="AB417" s="39"/>
      <c r="AC417" s="39"/>
      <c r="AD417" s="39"/>
      <c r="AE417" s="39"/>
      <c r="AR417" s="172" t="s">
        <v>171</v>
      </c>
      <c r="AT417" s="172" t="s">
        <v>150</v>
      </c>
      <c r="AU417" s="172" t="s">
        <v>74</v>
      </c>
      <c r="AY417" s="20" t="s">
        <v>147</v>
      </c>
      <c r="BE417" s="173">
        <f>IF(N417="základní",J417,0)</f>
        <v>0</v>
      </c>
      <c r="BF417" s="173">
        <f>IF(N417="snížená",J417,0)</f>
        <v>0</v>
      </c>
      <c r="BG417" s="173">
        <f>IF(N417="zákl. přenesená",J417,0)</f>
        <v>0</v>
      </c>
      <c r="BH417" s="173">
        <f>IF(N417="sníž. přenesená",J417,0)</f>
        <v>0</v>
      </c>
      <c r="BI417" s="173">
        <f>IF(N417="nulová",J417,0)</f>
        <v>0</v>
      </c>
      <c r="BJ417" s="20" t="s">
        <v>74</v>
      </c>
      <c r="BK417" s="173">
        <f>ROUND(I417*H417,2)</f>
        <v>0</v>
      </c>
      <c r="BL417" s="20" t="s">
        <v>171</v>
      </c>
      <c r="BM417" s="172" t="s">
        <v>698</v>
      </c>
    </row>
    <row r="418" s="2" customFormat="1" ht="24.15" customHeight="1">
      <c r="A418" s="39"/>
      <c r="B418" s="160"/>
      <c r="C418" s="161" t="s">
        <v>699</v>
      </c>
      <c r="D418" s="161" t="s">
        <v>150</v>
      </c>
      <c r="E418" s="162" t="s">
        <v>700</v>
      </c>
      <c r="F418" s="163" t="s">
        <v>701</v>
      </c>
      <c r="G418" s="164" t="s">
        <v>697</v>
      </c>
      <c r="H418" s="165">
        <v>1</v>
      </c>
      <c r="I418" s="166"/>
      <c r="J418" s="167">
        <f>ROUND(I418*H418,2)</f>
        <v>0</v>
      </c>
      <c r="K418" s="163" t="s">
        <v>482</v>
      </c>
      <c r="L418" s="40"/>
      <c r="M418" s="168" t="s">
        <v>3</v>
      </c>
      <c r="N418" s="169" t="s">
        <v>40</v>
      </c>
      <c r="O418" s="73"/>
      <c r="P418" s="170">
        <f>O418*H418</f>
        <v>0</v>
      </c>
      <c r="Q418" s="170">
        <v>0</v>
      </c>
      <c r="R418" s="170">
        <f>Q418*H418</f>
        <v>0</v>
      </c>
      <c r="S418" s="170">
        <v>0</v>
      </c>
      <c r="T418" s="171">
        <f>S418*H418</f>
        <v>0</v>
      </c>
      <c r="U418" s="39"/>
      <c r="V418" s="39"/>
      <c r="W418" s="39"/>
      <c r="X418" s="39"/>
      <c r="Y418" s="39"/>
      <c r="Z418" s="39"/>
      <c r="AA418" s="39"/>
      <c r="AB418" s="39"/>
      <c r="AC418" s="39"/>
      <c r="AD418" s="39"/>
      <c r="AE418" s="39"/>
      <c r="AR418" s="172" t="s">
        <v>171</v>
      </c>
      <c r="AT418" s="172" t="s">
        <v>150</v>
      </c>
      <c r="AU418" s="172" t="s">
        <v>74</v>
      </c>
      <c r="AY418" s="20" t="s">
        <v>147</v>
      </c>
      <c r="BE418" s="173">
        <f>IF(N418="základní",J418,0)</f>
        <v>0</v>
      </c>
      <c r="BF418" s="173">
        <f>IF(N418="snížená",J418,0)</f>
        <v>0</v>
      </c>
      <c r="BG418" s="173">
        <f>IF(N418="zákl. přenesená",J418,0)</f>
        <v>0</v>
      </c>
      <c r="BH418" s="173">
        <f>IF(N418="sníž. přenesená",J418,0)</f>
        <v>0</v>
      </c>
      <c r="BI418" s="173">
        <f>IF(N418="nulová",J418,0)</f>
        <v>0</v>
      </c>
      <c r="BJ418" s="20" t="s">
        <v>74</v>
      </c>
      <c r="BK418" s="173">
        <f>ROUND(I418*H418,2)</f>
        <v>0</v>
      </c>
      <c r="BL418" s="20" t="s">
        <v>171</v>
      </c>
      <c r="BM418" s="172" t="s">
        <v>702</v>
      </c>
    </row>
    <row r="419" s="2" customFormat="1" ht="16.5" customHeight="1">
      <c r="A419" s="39"/>
      <c r="B419" s="160"/>
      <c r="C419" s="161" t="s">
        <v>703</v>
      </c>
      <c r="D419" s="161" t="s">
        <v>150</v>
      </c>
      <c r="E419" s="162" t="s">
        <v>704</v>
      </c>
      <c r="F419" s="163" t="s">
        <v>705</v>
      </c>
      <c r="G419" s="164" t="s">
        <v>697</v>
      </c>
      <c r="H419" s="165">
        <v>1</v>
      </c>
      <c r="I419" s="166"/>
      <c r="J419" s="167">
        <f>ROUND(I419*H419,2)</f>
        <v>0</v>
      </c>
      <c r="K419" s="163" t="s">
        <v>482</v>
      </c>
      <c r="L419" s="40"/>
      <c r="M419" s="168" t="s">
        <v>3</v>
      </c>
      <c r="N419" s="169" t="s">
        <v>40</v>
      </c>
      <c r="O419" s="73"/>
      <c r="P419" s="170">
        <f>O419*H419</f>
        <v>0</v>
      </c>
      <c r="Q419" s="170">
        <v>0</v>
      </c>
      <c r="R419" s="170">
        <f>Q419*H419</f>
        <v>0</v>
      </c>
      <c r="S419" s="170">
        <v>0</v>
      </c>
      <c r="T419" s="171">
        <f>S419*H419</f>
        <v>0</v>
      </c>
      <c r="U419" s="39"/>
      <c r="V419" s="39"/>
      <c r="W419" s="39"/>
      <c r="X419" s="39"/>
      <c r="Y419" s="39"/>
      <c r="Z419" s="39"/>
      <c r="AA419" s="39"/>
      <c r="AB419" s="39"/>
      <c r="AC419" s="39"/>
      <c r="AD419" s="39"/>
      <c r="AE419" s="39"/>
      <c r="AR419" s="172" t="s">
        <v>171</v>
      </c>
      <c r="AT419" s="172" t="s">
        <v>150</v>
      </c>
      <c r="AU419" s="172" t="s">
        <v>74</v>
      </c>
      <c r="AY419" s="20" t="s">
        <v>147</v>
      </c>
      <c r="BE419" s="173">
        <f>IF(N419="základní",J419,0)</f>
        <v>0</v>
      </c>
      <c r="BF419" s="173">
        <f>IF(N419="snížená",J419,0)</f>
        <v>0</v>
      </c>
      <c r="BG419" s="173">
        <f>IF(N419="zákl. přenesená",J419,0)</f>
        <v>0</v>
      </c>
      <c r="BH419" s="173">
        <f>IF(N419="sníž. přenesená",J419,0)</f>
        <v>0</v>
      </c>
      <c r="BI419" s="173">
        <f>IF(N419="nulová",J419,0)</f>
        <v>0</v>
      </c>
      <c r="BJ419" s="20" t="s">
        <v>74</v>
      </c>
      <c r="BK419" s="173">
        <f>ROUND(I419*H419,2)</f>
        <v>0</v>
      </c>
      <c r="BL419" s="20" t="s">
        <v>171</v>
      </c>
      <c r="BM419" s="172" t="s">
        <v>706</v>
      </c>
    </row>
    <row r="420" s="2" customFormat="1" ht="16.5" customHeight="1">
      <c r="A420" s="39"/>
      <c r="B420" s="160"/>
      <c r="C420" s="161" t="s">
        <v>707</v>
      </c>
      <c r="D420" s="161" t="s">
        <v>150</v>
      </c>
      <c r="E420" s="162" t="s">
        <v>708</v>
      </c>
      <c r="F420" s="163" t="s">
        <v>709</v>
      </c>
      <c r="G420" s="164" t="s">
        <v>697</v>
      </c>
      <c r="H420" s="165">
        <v>1</v>
      </c>
      <c r="I420" s="166"/>
      <c r="J420" s="167">
        <f>ROUND(I420*H420,2)</f>
        <v>0</v>
      </c>
      <c r="K420" s="163" t="s">
        <v>482</v>
      </c>
      <c r="L420" s="40"/>
      <c r="M420" s="214" t="s">
        <v>3</v>
      </c>
      <c r="N420" s="215" t="s">
        <v>40</v>
      </c>
      <c r="O420" s="216"/>
      <c r="P420" s="217">
        <f>O420*H420</f>
        <v>0</v>
      </c>
      <c r="Q420" s="217">
        <v>0</v>
      </c>
      <c r="R420" s="217">
        <f>Q420*H420</f>
        <v>0</v>
      </c>
      <c r="S420" s="217">
        <v>0</v>
      </c>
      <c r="T420" s="218">
        <f>S420*H420</f>
        <v>0</v>
      </c>
      <c r="U420" s="39"/>
      <c r="V420" s="39"/>
      <c r="W420" s="39"/>
      <c r="X420" s="39"/>
      <c r="Y420" s="39"/>
      <c r="Z420" s="39"/>
      <c r="AA420" s="39"/>
      <c r="AB420" s="39"/>
      <c r="AC420" s="39"/>
      <c r="AD420" s="39"/>
      <c r="AE420" s="39"/>
      <c r="AR420" s="172" t="s">
        <v>171</v>
      </c>
      <c r="AT420" s="172" t="s">
        <v>150</v>
      </c>
      <c r="AU420" s="172" t="s">
        <v>74</v>
      </c>
      <c r="AY420" s="20" t="s">
        <v>147</v>
      </c>
      <c r="BE420" s="173">
        <f>IF(N420="základní",J420,0)</f>
        <v>0</v>
      </c>
      <c r="BF420" s="173">
        <f>IF(N420="snížená",J420,0)</f>
        <v>0</v>
      </c>
      <c r="BG420" s="173">
        <f>IF(N420="zákl. přenesená",J420,0)</f>
        <v>0</v>
      </c>
      <c r="BH420" s="173">
        <f>IF(N420="sníž. přenesená",J420,0)</f>
        <v>0</v>
      </c>
      <c r="BI420" s="173">
        <f>IF(N420="nulová",J420,0)</f>
        <v>0</v>
      </c>
      <c r="BJ420" s="20" t="s">
        <v>74</v>
      </c>
      <c r="BK420" s="173">
        <f>ROUND(I420*H420,2)</f>
        <v>0</v>
      </c>
      <c r="BL420" s="20" t="s">
        <v>171</v>
      </c>
      <c r="BM420" s="172" t="s">
        <v>710</v>
      </c>
    </row>
    <row r="421" s="2" customFormat="1" ht="6.96" customHeight="1">
      <c r="A421" s="39"/>
      <c r="B421" s="56"/>
      <c r="C421" s="57"/>
      <c r="D421" s="57"/>
      <c r="E421" s="57"/>
      <c r="F421" s="57"/>
      <c r="G421" s="57"/>
      <c r="H421" s="57"/>
      <c r="I421" s="57"/>
      <c r="J421" s="57"/>
      <c r="K421" s="57"/>
      <c r="L421" s="40"/>
      <c r="M421" s="39"/>
      <c r="O421" s="39"/>
      <c r="P421" s="39"/>
      <c r="Q421" s="39"/>
      <c r="R421" s="39"/>
      <c r="S421" s="39"/>
      <c r="T421" s="39"/>
      <c r="U421" s="39"/>
      <c r="V421" s="39"/>
      <c r="W421" s="39"/>
      <c r="X421" s="39"/>
      <c r="Y421" s="39"/>
      <c r="Z421" s="39"/>
      <c r="AA421" s="39"/>
      <c r="AB421" s="39"/>
      <c r="AC421" s="39"/>
      <c r="AD421" s="39"/>
      <c r="AE421" s="39"/>
    </row>
  </sheetData>
  <autoFilter ref="C93:K420"/>
  <mergeCells count="6">
    <mergeCell ref="E7:H7"/>
    <mergeCell ref="E16:H16"/>
    <mergeCell ref="E25:H25"/>
    <mergeCell ref="E46:H46"/>
    <mergeCell ref="E86:H86"/>
    <mergeCell ref="L2:V2"/>
  </mergeCells>
  <hyperlinks>
    <hyperlink ref="F98" r:id="rId1" display="https://podminky.urs.cz/item/CS_URS_2025_02/968072244"/>
    <hyperlink ref="F101" r:id="rId2" display="https://podminky.urs.cz/item/CS_URS_2025_02/968072455"/>
    <hyperlink ref="F104" r:id="rId3" display="https://podminky.urs.cz/item/CS_URS_2025_02/968062456"/>
    <hyperlink ref="F109" r:id="rId4" display="https://podminky.urs.cz/item/CS_URS_2025_02/968062377"/>
    <hyperlink ref="F135" r:id="rId5" display="https://podminky.urs.cz/item/CS_URS_2025_02/978013191"/>
    <hyperlink ref="F143" r:id="rId6" display="https://podminky.urs.cz/item/CS_URS_2025_02/967031132"/>
    <hyperlink ref="F148" r:id="rId7" display="https://podminky.urs.cz/item/CS_URS_2025_02/764002851"/>
    <hyperlink ref="F156" r:id="rId8" display="https://podminky.urs.cz/item/CS_URS_2025_02/766691811"/>
    <hyperlink ref="F160" r:id="rId9" display="https://podminky.urs.cz/item/CS_URS_2025_02/997013211"/>
    <hyperlink ref="F162" r:id="rId10" display="https://podminky.urs.cz/item/CS_URS_2025_02/997013501"/>
    <hyperlink ref="F164" r:id="rId11" display="https://podminky.urs.cz/item/CS_URS_2025_02/997013509"/>
    <hyperlink ref="F167" r:id="rId12" display="https://podminky.urs.cz/item/CS_URS_2025_02/997013631"/>
    <hyperlink ref="F171" r:id="rId13" display="https://podminky.urs.cz/item/CS_URS_2025_02/310238211"/>
    <hyperlink ref="F175" r:id="rId14" display="https://podminky.urs.cz/item/CS_URS_2025_02/310239211"/>
    <hyperlink ref="F180" r:id="rId15" display="https://podminky.urs.cz/item/CS_URS_2025_02/622143004"/>
    <hyperlink ref="F187" r:id="rId16" display="https://podminky.urs.cz/item/CS_URS_2025_02/622143005"/>
    <hyperlink ref="F194" r:id="rId17" display="https://podminky.urs.cz/item/CS_URS_2025_02/629991012"/>
    <hyperlink ref="F199" r:id="rId18" display="https://podminky.urs.cz/item/CS_URS_2025_02/632450121"/>
    <hyperlink ref="F202" r:id="rId19" display="https://podminky.urs.cz/item/CS_URS_2025_02/631351101"/>
    <hyperlink ref="F205" r:id="rId20" display="https://podminky.urs.cz/item/CS_URS_2025_02/631351102"/>
    <hyperlink ref="F207" r:id="rId21" display="https://podminky.urs.cz/item/CS_URS_2025_02/612325302"/>
    <hyperlink ref="F214" r:id="rId22" display="https://podminky.urs.cz/item/CS_URS_2025_02/612325225"/>
    <hyperlink ref="F218" r:id="rId23" display="https://podminky.urs.cz/item/CS_URS_2025_02/622143004"/>
    <hyperlink ref="F225" r:id="rId24" display="https://podminky.urs.cz/item/CS_URS_2025_02/612325302"/>
    <hyperlink ref="F230" r:id="rId25" display="https://podminky.urs.cz/item/CS_URS_2025_02/612325225"/>
    <hyperlink ref="F233" r:id="rId26" display="https://podminky.urs.cz/item/CS_URS_2025_02/783823131"/>
    <hyperlink ref="F239" r:id="rId27" display="https://podminky.urs.cz/item/CS_URS_2025_02/783827121"/>
    <hyperlink ref="F242" r:id="rId28" display="https://podminky.urs.cz/item/CS_URS_2025_02/952901111"/>
    <hyperlink ref="F250" r:id="rId29" display="https://podminky.urs.cz/item/CS_URS_2025_02/946111113"/>
    <hyperlink ref="F254" r:id="rId30" display="https://podminky.urs.cz/item/CS_URS_2025_02/946111213"/>
    <hyperlink ref="F257" r:id="rId31" display="https://podminky.urs.cz/item/CS_URS_2025_02/946111813"/>
    <hyperlink ref="F260" r:id="rId32" display="https://podminky.urs.cz/item/CS_URS_2025_02/998018001"/>
    <hyperlink ref="F264" r:id="rId33" display="https://podminky.urs.cz/item/CS_URS_2025_02/998764121"/>
    <hyperlink ref="F266" r:id="rId34" display="https://podminky.urs.cz/item/CS_URS_2025_02/764216605"/>
    <hyperlink ref="F291" r:id="rId35" display="https://podminky.urs.cz/item/CS_URS_2025_02/764216602"/>
    <hyperlink ref="F312" r:id="rId36" display="https://podminky.urs.cz/item/CS_URS_2025_02/764216665"/>
    <hyperlink ref="F317" r:id="rId37" display="https://podminky.urs.cz/item/CS_URS_2025_02/764216667"/>
    <hyperlink ref="F321" r:id="rId38" display="https://podminky.urs.cz/item/CS_URS_2025_02/766694126"/>
    <hyperlink ref="F337" r:id="rId39" display="https://podminky.urs.cz/item/CS_URS_2025_02/766694116"/>
    <hyperlink ref="F353" r:id="rId40" display="https://podminky.urs.cz/item/CS_URS_2025_02/998766311"/>
    <hyperlink ref="F386" r:id="rId41" display="https://podminky.urs.cz/item/CS_URS_2025_02/998767311"/>
    <hyperlink ref="F392" r:id="rId42" display="https://podminky.urs.cz/item/CS_URS_2025_02/783301401"/>
    <hyperlink ref="F394" r:id="rId43" display="https://podminky.urs.cz/item/CS_URS_2025_02/783306801"/>
    <hyperlink ref="F401" r:id="rId44" display="https://podminky.urs.cz/item/CS_URS_2025_02/783314101"/>
    <hyperlink ref="F403" r:id="rId45" display="https://podminky.urs.cz/item/CS_URS_2025_02/783327101"/>
    <hyperlink ref="F407" r:id="rId46" display="https://podminky.urs.cz/item/CS_URS_2025_02/784111001"/>
    <hyperlink ref="F413" r:id="rId47" display="https://podminky.urs.cz/item/CS_URS_2025_02/784181101"/>
    <hyperlink ref="F415" r:id="rId48" display="https://podminky.urs.cz/item/CS_URS_2025_02/784211101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49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667969" style="1" customWidth="1"/>
    <col min="3" max="3" width="25" style="1" customWidth="1"/>
    <col min="4" max="4" width="75.83203" style="1" customWidth="1"/>
    <col min="5" max="5" width="13.33203" style="1" customWidth="1"/>
    <col min="6" max="6" width="20" style="1" customWidth="1"/>
    <col min="7" max="7" width="1.667969" style="1" customWidth="1"/>
    <col min="8" max="8" width="8.332031" style="1" customWidth="1"/>
  </cols>
  <sheetData>
    <row r="1" s="1" customFormat="1" ht="11.28" customHeight="1"/>
    <row r="2" s="1" customFormat="1" ht="36.96" customHeight="1"/>
    <row r="3" s="1" customFormat="1" ht="6.96" customHeight="1">
      <c r="B3" s="21"/>
      <c r="C3" s="22"/>
      <c r="D3" s="22"/>
      <c r="E3" s="22"/>
      <c r="F3" s="22"/>
      <c r="G3" s="22"/>
      <c r="H3" s="23"/>
    </row>
    <row r="4" s="1" customFormat="1" ht="24.96" customHeight="1">
      <c r="B4" s="23"/>
      <c r="C4" s="24" t="s">
        <v>711</v>
      </c>
      <c r="H4" s="23"/>
    </row>
    <row r="5" s="1" customFormat="1" ht="12" customHeight="1">
      <c r="B5" s="23"/>
      <c r="C5" s="27" t="s">
        <v>14</v>
      </c>
      <c r="D5" s="37" t="s">
        <v>15</v>
      </c>
      <c r="E5" s="1"/>
      <c r="F5" s="1"/>
      <c r="H5" s="23"/>
    </row>
    <row r="6" s="1" customFormat="1" ht="36.96" customHeight="1">
      <c r="B6" s="23"/>
      <c r="C6" s="30" t="s">
        <v>17</v>
      </c>
      <c r="D6" s="31" t="s">
        <v>18</v>
      </c>
      <c r="E6" s="1"/>
      <c r="F6" s="1"/>
      <c r="H6" s="23"/>
    </row>
    <row r="7" s="1" customFormat="1" ht="16.5" customHeight="1">
      <c r="B7" s="23"/>
      <c r="C7" s="33" t="s">
        <v>23</v>
      </c>
      <c r="D7" s="65" t="str">
        <f>'Rekapitulace stavby'!AN8</f>
        <v>25. 8. 2025</v>
      </c>
      <c r="H7" s="23"/>
    </row>
    <row r="8" s="2" customFormat="1" ht="10.8" customHeight="1">
      <c r="A8" s="39"/>
      <c r="B8" s="40"/>
      <c r="C8" s="39"/>
      <c r="D8" s="39"/>
      <c r="E8" s="39"/>
      <c r="F8" s="39"/>
      <c r="G8" s="39"/>
      <c r="H8" s="40"/>
    </row>
    <row r="9" s="11" customFormat="1" ht="29.28" customHeight="1">
      <c r="A9" s="137"/>
      <c r="B9" s="138"/>
      <c r="C9" s="139" t="s">
        <v>50</v>
      </c>
      <c r="D9" s="140" t="s">
        <v>51</v>
      </c>
      <c r="E9" s="140" t="s">
        <v>134</v>
      </c>
      <c r="F9" s="141" t="s">
        <v>712</v>
      </c>
      <c r="G9" s="137"/>
      <c r="H9" s="138"/>
    </row>
    <row r="10" s="2" customFormat="1" ht="26.4" customHeight="1">
      <c r="A10" s="39"/>
      <c r="B10" s="40"/>
      <c r="C10" s="219" t="s">
        <v>15</v>
      </c>
      <c r="D10" s="219" t="s">
        <v>18</v>
      </c>
      <c r="E10" s="39"/>
      <c r="F10" s="39"/>
      <c r="G10" s="39"/>
      <c r="H10" s="40"/>
    </row>
    <row r="11" s="2" customFormat="1" ht="16.8" customHeight="1">
      <c r="A11" s="39"/>
      <c r="B11" s="40"/>
      <c r="C11" s="220" t="s">
        <v>713</v>
      </c>
      <c r="D11" s="221" t="s">
        <v>714</v>
      </c>
      <c r="E11" s="222" t="s">
        <v>78</v>
      </c>
      <c r="F11" s="223">
        <v>0</v>
      </c>
      <c r="G11" s="39"/>
      <c r="H11" s="40"/>
    </row>
    <row r="12" s="2" customFormat="1" ht="16.8" customHeight="1">
      <c r="A12" s="39"/>
      <c r="B12" s="40"/>
      <c r="C12" s="224" t="s">
        <v>3</v>
      </c>
      <c r="D12" s="224" t="s">
        <v>715</v>
      </c>
      <c r="E12" s="20" t="s">
        <v>3</v>
      </c>
      <c r="F12" s="225">
        <v>0</v>
      </c>
      <c r="G12" s="39"/>
      <c r="H12" s="40"/>
    </row>
    <row r="13" s="2" customFormat="1" ht="16.8" customHeight="1">
      <c r="A13" s="39"/>
      <c r="B13" s="40"/>
      <c r="C13" s="220" t="s">
        <v>716</v>
      </c>
      <c r="D13" s="221" t="s">
        <v>717</v>
      </c>
      <c r="E13" s="222" t="s">
        <v>78</v>
      </c>
      <c r="F13" s="223">
        <v>0</v>
      </c>
      <c r="G13" s="39"/>
      <c r="H13" s="40"/>
    </row>
    <row r="14" s="2" customFormat="1" ht="16.8" customHeight="1">
      <c r="A14" s="39"/>
      <c r="B14" s="40"/>
      <c r="C14" s="220" t="s">
        <v>718</v>
      </c>
      <c r="D14" s="221" t="s">
        <v>719</v>
      </c>
      <c r="E14" s="222" t="s">
        <v>78</v>
      </c>
      <c r="F14" s="223">
        <v>0</v>
      </c>
      <c r="G14" s="39"/>
      <c r="H14" s="40"/>
    </row>
    <row r="15" s="2" customFormat="1" ht="16.8" customHeight="1">
      <c r="A15" s="39"/>
      <c r="B15" s="40"/>
      <c r="C15" s="220" t="s">
        <v>720</v>
      </c>
      <c r="D15" s="221" t="s">
        <v>721</v>
      </c>
      <c r="E15" s="222" t="s">
        <v>78</v>
      </c>
      <c r="F15" s="223">
        <v>0</v>
      </c>
      <c r="G15" s="39"/>
      <c r="H15" s="40"/>
    </row>
    <row r="16" s="2" customFormat="1" ht="16.8" customHeight="1">
      <c r="A16" s="39"/>
      <c r="B16" s="40"/>
      <c r="C16" s="220" t="s">
        <v>722</v>
      </c>
      <c r="D16" s="221" t="s">
        <v>723</v>
      </c>
      <c r="E16" s="222" t="s">
        <v>78</v>
      </c>
      <c r="F16" s="223">
        <v>0</v>
      </c>
      <c r="G16" s="39"/>
      <c r="H16" s="40"/>
    </row>
    <row r="17" s="2" customFormat="1" ht="16.8" customHeight="1">
      <c r="A17" s="39"/>
      <c r="B17" s="40"/>
      <c r="C17" s="220" t="s">
        <v>724</v>
      </c>
      <c r="D17" s="221" t="s">
        <v>725</v>
      </c>
      <c r="E17" s="222" t="s">
        <v>78</v>
      </c>
      <c r="F17" s="223">
        <v>0</v>
      </c>
      <c r="G17" s="39"/>
      <c r="H17" s="40"/>
    </row>
    <row r="18" s="2" customFormat="1" ht="16.8" customHeight="1">
      <c r="A18" s="39"/>
      <c r="B18" s="40"/>
      <c r="C18" s="220" t="s">
        <v>726</v>
      </c>
      <c r="D18" s="221" t="s">
        <v>727</v>
      </c>
      <c r="E18" s="222" t="s">
        <v>78</v>
      </c>
      <c r="F18" s="223">
        <v>0</v>
      </c>
      <c r="G18" s="39"/>
      <c r="H18" s="40"/>
    </row>
    <row r="19" s="2" customFormat="1" ht="16.8" customHeight="1">
      <c r="A19" s="39"/>
      <c r="B19" s="40"/>
      <c r="C19" s="220" t="s">
        <v>728</v>
      </c>
      <c r="D19" s="221" t="s">
        <v>729</v>
      </c>
      <c r="E19" s="222" t="s">
        <v>78</v>
      </c>
      <c r="F19" s="223">
        <v>0</v>
      </c>
      <c r="G19" s="39"/>
      <c r="H19" s="40"/>
    </row>
    <row r="20" s="2" customFormat="1" ht="16.8" customHeight="1">
      <c r="A20" s="39"/>
      <c r="B20" s="40"/>
      <c r="C20" s="220" t="s">
        <v>105</v>
      </c>
      <c r="D20" s="221" t="s">
        <v>106</v>
      </c>
      <c r="E20" s="222" t="s">
        <v>84</v>
      </c>
      <c r="F20" s="223">
        <v>15.009</v>
      </c>
      <c r="G20" s="39"/>
      <c r="H20" s="40"/>
    </row>
    <row r="21" s="2" customFormat="1" ht="16.8" customHeight="1">
      <c r="A21" s="39"/>
      <c r="B21" s="40"/>
      <c r="C21" s="224" t="s">
        <v>3</v>
      </c>
      <c r="D21" s="224" t="s">
        <v>730</v>
      </c>
      <c r="E21" s="20" t="s">
        <v>3</v>
      </c>
      <c r="F21" s="225">
        <v>8.7449999999999992</v>
      </c>
      <c r="G21" s="39"/>
      <c r="H21" s="40"/>
    </row>
    <row r="22" s="2" customFormat="1" ht="16.8" customHeight="1">
      <c r="A22" s="39"/>
      <c r="B22" s="40"/>
      <c r="C22" s="224" t="s">
        <v>3</v>
      </c>
      <c r="D22" s="224" t="s">
        <v>731</v>
      </c>
      <c r="E22" s="20" t="s">
        <v>3</v>
      </c>
      <c r="F22" s="225">
        <v>6.2640000000000002</v>
      </c>
      <c r="G22" s="39"/>
      <c r="H22" s="40"/>
    </row>
    <row r="23" s="2" customFormat="1" ht="16.8" customHeight="1">
      <c r="A23" s="39"/>
      <c r="B23" s="40"/>
      <c r="C23" s="224" t="s">
        <v>3</v>
      </c>
      <c r="D23" s="224" t="s">
        <v>170</v>
      </c>
      <c r="E23" s="20" t="s">
        <v>3</v>
      </c>
      <c r="F23" s="225">
        <v>15.009</v>
      </c>
      <c r="G23" s="39"/>
      <c r="H23" s="40"/>
    </row>
    <row r="24" s="2" customFormat="1" ht="16.8" customHeight="1">
      <c r="A24" s="39"/>
      <c r="B24" s="40"/>
      <c r="C24" s="226" t="s">
        <v>732</v>
      </c>
      <c r="D24" s="39"/>
      <c r="E24" s="39"/>
      <c r="F24" s="39"/>
      <c r="G24" s="39"/>
      <c r="H24" s="40"/>
    </row>
    <row r="25" s="2" customFormat="1" ht="16.8" customHeight="1">
      <c r="A25" s="39"/>
      <c r="B25" s="40"/>
      <c r="C25" s="224" t="s">
        <v>314</v>
      </c>
      <c r="D25" s="224" t="s">
        <v>733</v>
      </c>
      <c r="E25" s="20" t="s">
        <v>78</v>
      </c>
      <c r="F25" s="225">
        <v>34.957999999999998</v>
      </c>
      <c r="G25" s="39"/>
      <c r="H25" s="40"/>
    </row>
    <row r="26" s="2" customFormat="1" ht="16.8" customHeight="1">
      <c r="A26" s="39"/>
      <c r="B26" s="40"/>
      <c r="C26" s="224" t="s">
        <v>314</v>
      </c>
      <c r="D26" s="224" t="s">
        <v>733</v>
      </c>
      <c r="E26" s="20" t="s">
        <v>78</v>
      </c>
      <c r="F26" s="225">
        <v>119.958</v>
      </c>
      <c r="G26" s="39"/>
      <c r="H26" s="40"/>
    </row>
    <row r="27" s="2" customFormat="1" ht="16.8" customHeight="1">
      <c r="A27" s="39"/>
      <c r="B27" s="40"/>
      <c r="C27" s="224" t="s">
        <v>344</v>
      </c>
      <c r="D27" s="224" t="s">
        <v>734</v>
      </c>
      <c r="E27" s="20" t="s">
        <v>78</v>
      </c>
      <c r="F27" s="225">
        <v>39.957999999999998</v>
      </c>
      <c r="G27" s="39"/>
      <c r="H27" s="40"/>
    </row>
    <row r="28" s="2" customFormat="1" ht="16.8" customHeight="1">
      <c r="A28" s="39"/>
      <c r="B28" s="40"/>
      <c r="C28" s="224" t="s">
        <v>675</v>
      </c>
      <c r="D28" s="224" t="s">
        <v>735</v>
      </c>
      <c r="E28" s="20" t="s">
        <v>78</v>
      </c>
      <c r="F28" s="225">
        <v>178.553</v>
      </c>
      <c r="G28" s="39"/>
      <c r="H28" s="40"/>
    </row>
    <row r="29" s="2" customFormat="1">
      <c r="A29" s="39"/>
      <c r="B29" s="40"/>
      <c r="C29" s="224" t="s">
        <v>199</v>
      </c>
      <c r="D29" s="224" t="s">
        <v>736</v>
      </c>
      <c r="E29" s="20" t="s">
        <v>78</v>
      </c>
      <c r="F29" s="225">
        <v>94.436000000000007</v>
      </c>
      <c r="G29" s="39"/>
      <c r="H29" s="40"/>
    </row>
    <row r="30" s="2" customFormat="1" ht="16.8" customHeight="1">
      <c r="A30" s="39"/>
      <c r="B30" s="40"/>
      <c r="C30" s="220" t="s">
        <v>87</v>
      </c>
      <c r="D30" s="221" t="s">
        <v>88</v>
      </c>
      <c r="E30" s="222" t="s">
        <v>84</v>
      </c>
      <c r="F30" s="223">
        <v>33.951999999999998</v>
      </c>
      <c r="G30" s="39"/>
      <c r="H30" s="40"/>
    </row>
    <row r="31" s="2" customFormat="1" ht="16.8" customHeight="1">
      <c r="A31" s="39"/>
      <c r="B31" s="40"/>
      <c r="C31" s="224" t="s">
        <v>3</v>
      </c>
      <c r="D31" s="224" t="s">
        <v>737</v>
      </c>
      <c r="E31" s="20" t="s">
        <v>3</v>
      </c>
      <c r="F31" s="225">
        <v>0</v>
      </c>
      <c r="G31" s="39"/>
      <c r="H31" s="40"/>
    </row>
    <row r="32" s="2" customFormat="1" ht="16.8" customHeight="1">
      <c r="A32" s="39"/>
      <c r="B32" s="40"/>
      <c r="C32" s="224" t="s">
        <v>3</v>
      </c>
      <c r="D32" s="224" t="s">
        <v>738</v>
      </c>
      <c r="E32" s="20" t="s">
        <v>3</v>
      </c>
      <c r="F32" s="225">
        <v>1.9450000000000001</v>
      </c>
      <c r="G32" s="39"/>
      <c r="H32" s="40"/>
    </row>
    <row r="33" s="2" customFormat="1" ht="16.8" customHeight="1">
      <c r="A33" s="39"/>
      <c r="B33" s="40"/>
      <c r="C33" s="224" t="s">
        <v>3</v>
      </c>
      <c r="D33" s="224" t="s">
        <v>739</v>
      </c>
      <c r="E33" s="20" t="s">
        <v>3</v>
      </c>
      <c r="F33" s="225">
        <v>0</v>
      </c>
      <c r="G33" s="39"/>
      <c r="H33" s="40"/>
    </row>
    <row r="34" s="2" customFormat="1" ht="16.8" customHeight="1">
      <c r="A34" s="39"/>
      <c r="B34" s="40"/>
      <c r="C34" s="224" t="s">
        <v>3</v>
      </c>
      <c r="D34" s="224" t="s">
        <v>740</v>
      </c>
      <c r="E34" s="20" t="s">
        <v>3</v>
      </c>
      <c r="F34" s="225">
        <v>1.865</v>
      </c>
      <c r="G34" s="39"/>
      <c r="H34" s="40"/>
    </row>
    <row r="35" s="2" customFormat="1" ht="16.8" customHeight="1">
      <c r="A35" s="39"/>
      <c r="B35" s="40"/>
      <c r="C35" s="224" t="s">
        <v>3</v>
      </c>
      <c r="D35" s="224" t="s">
        <v>741</v>
      </c>
      <c r="E35" s="20" t="s">
        <v>3</v>
      </c>
      <c r="F35" s="225">
        <v>0</v>
      </c>
      <c r="G35" s="39"/>
      <c r="H35" s="40"/>
    </row>
    <row r="36" s="2" customFormat="1" ht="16.8" customHeight="1">
      <c r="A36" s="39"/>
      <c r="B36" s="40"/>
      <c r="C36" s="224" t="s">
        <v>3</v>
      </c>
      <c r="D36" s="224" t="s">
        <v>742</v>
      </c>
      <c r="E36" s="20" t="s">
        <v>3</v>
      </c>
      <c r="F36" s="225">
        <v>1.2649999999999999</v>
      </c>
      <c r="G36" s="39"/>
      <c r="H36" s="40"/>
    </row>
    <row r="37" s="2" customFormat="1" ht="16.8" customHeight="1">
      <c r="A37" s="39"/>
      <c r="B37" s="40"/>
      <c r="C37" s="224" t="s">
        <v>3</v>
      </c>
      <c r="D37" s="224" t="s">
        <v>743</v>
      </c>
      <c r="E37" s="20" t="s">
        <v>3</v>
      </c>
      <c r="F37" s="225">
        <v>0</v>
      </c>
      <c r="G37" s="39"/>
      <c r="H37" s="40"/>
    </row>
    <row r="38" s="2" customFormat="1" ht="16.8" customHeight="1">
      <c r="A38" s="39"/>
      <c r="B38" s="40"/>
      <c r="C38" s="224" t="s">
        <v>3</v>
      </c>
      <c r="D38" s="224" t="s">
        <v>744</v>
      </c>
      <c r="E38" s="20" t="s">
        <v>3</v>
      </c>
      <c r="F38" s="225">
        <v>1.258</v>
      </c>
      <c r="G38" s="39"/>
      <c r="H38" s="40"/>
    </row>
    <row r="39" s="2" customFormat="1" ht="16.8" customHeight="1">
      <c r="A39" s="39"/>
      <c r="B39" s="40"/>
      <c r="C39" s="224" t="s">
        <v>3</v>
      </c>
      <c r="D39" s="224" t="s">
        <v>745</v>
      </c>
      <c r="E39" s="20" t="s">
        <v>3</v>
      </c>
      <c r="F39" s="225">
        <v>0</v>
      </c>
      <c r="G39" s="39"/>
      <c r="H39" s="40"/>
    </row>
    <row r="40" s="2" customFormat="1" ht="16.8" customHeight="1">
      <c r="A40" s="39"/>
      <c r="B40" s="40"/>
      <c r="C40" s="224" t="s">
        <v>3</v>
      </c>
      <c r="D40" s="224" t="s">
        <v>746</v>
      </c>
      <c r="E40" s="20" t="s">
        <v>3</v>
      </c>
      <c r="F40" s="225">
        <v>1.262</v>
      </c>
      <c r="G40" s="39"/>
      <c r="H40" s="40"/>
    </row>
    <row r="41" s="2" customFormat="1" ht="16.8" customHeight="1">
      <c r="A41" s="39"/>
      <c r="B41" s="40"/>
      <c r="C41" s="224" t="s">
        <v>3</v>
      </c>
      <c r="D41" s="224" t="s">
        <v>747</v>
      </c>
      <c r="E41" s="20" t="s">
        <v>3</v>
      </c>
      <c r="F41" s="225">
        <v>0</v>
      </c>
      <c r="G41" s="39"/>
      <c r="H41" s="40"/>
    </row>
    <row r="42" s="2" customFormat="1" ht="16.8" customHeight="1">
      <c r="A42" s="39"/>
      <c r="B42" s="40"/>
      <c r="C42" s="224" t="s">
        <v>3</v>
      </c>
      <c r="D42" s="224" t="s">
        <v>748</v>
      </c>
      <c r="E42" s="20" t="s">
        <v>3</v>
      </c>
      <c r="F42" s="225">
        <v>1.256</v>
      </c>
      <c r="G42" s="39"/>
      <c r="H42" s="40"/>
    </row>
    <row r="43" s="2" customFormat="1" ht="16.8" customHeight="1">
      <c r="A43" s="39"/>
      <c r="B43" s="40"/>
      <c r="C43" s="224" t="s">
        <v>3</v>
      </c>
      <c r="D43" s="224" t="s">
        <v>749</v>
      </c>
      <c r="E43" s="20" t="s">
        <v>3</v>
      </c>
      <c r="F43" s="225">
        <v>0</v>
      </c>
      <c r="G43" s="39"/>
      <c r="H43" s="40"/>
    </row>
    <row r="44" s="2" customFormat="1" ht="16.8" customHeight="1">
      <c r="A44" s="39"/>
      <c r="B44" s="40"/>
      <c r="C44" s="224" t="s">
        <v>3</v>
      </c>
      <c r="D44" s="224" t="s">
        <v>750</v>
      </c>
      <c r="E44" s="20" t="s">
        <v>3</v>
      </c>
      <c r="F44" s="225">
        <v>1.266</v>
      </c>
      <c r="G44" s="39"/>
      <c r="H44" s="40"/>
    </row>
    <row r="45" s="2" customFormat="1" ht="16.8" customHeight="1">
      <c r="A45" s="39"/>
      <c r="B45" s="40"/>
      <c r="C45" s="224" t="s">
        <v>3</v>
      </c>
      <c r="D45" s="224" t="s">
        <v>751</v>
      </c>
      <c r="E45" s="20" t="s">
        <v>3</v>
      </c>
      <c r="F45" s="225">
        <v>0</v>
      </c>
      <c r="G45" s="39"/>
      <c r="H45" s="40"/>
    </row>
    <row r="46" s="2" customFormat="1" ht="16.8" customHeight="1">
      <c r="A46" s="39"/>
      <c r="B46" s="40"/>
      <c r="C46" s="224" t="s">
        <v>3</v>
      </c>
      <c r="D46" s="224" t="s">
        <v>746</v>
      </c>
      <c r="E46" s="20" t="s">
        <v>3</v>
      </c>
      <c r="F46" s="225">
        <v>1.262</v>
      </c>
      <c r="G46" s="39"/>
      <c r="H46" s="40"/>
    </row>
    <row r="47" s="2" customFormat="1" ht="16.8" customHeight="1">
      <c r="A47" s="39"/>
      <c r="B47" s="40"/>
      <c r="C47" s="224" t="s">
        <v>3</v>
      </c>
      <c r="D47" s="224" t="s">
        <v>752</v>
      </c>
      <c r="E47" s="20" t="s">
        <v>3</v>
      </c>
      <c r="F47" s="225">
        <v>0</v>
      </c>
      <c r="G47" s="39"/>
      <c r="H47" s="40"/>
    </row>
    <row r="48" s="2" customFormat="1" ht="16.8" customHeight="1">
      <c r="A48" s="39"/>
      <c r="B48" s="40"/>
      <c r="C48" s="224" t="s">
        <v>3</v>
      </c>
      <c r="D48" s="224" t="s">
        <v>753</v>
      </c>
      <c r="E48" s="20" t="s">
        <v>3</v>
      </c>
      <c r="F48" s="225">
        <v>0.88</v>
      </c>
      <c r="G48" s="39"/>
      <c r="H48" s="40"/>
    </row>
    <row r="49" s="2" customFormat="1" ht="16.8" customHeight="1">
      <c r="A49" s="39"/>
      <c r="B49" s="40"/>
      <c r="C49" s="224" t="s">
        <v>3</v>
      </c>
      <c r="D49" s="224" t="s">
        <v>754</v>
      </c>
      <c r="E49" s="20" t="s">
        <v>3</v>
      </c>
      <c r="F49" s="225">
        <v>0</v>
      </c>
      <c r="G49" s="39"/>
      <c r="H49" s="40"/>
    </row>
    <row r="50" s="2" customFormat="1" ht="16.8" customHeight="1">
      <c r="A50" s="39"/>
      <c r="B50" s="40"/>
      <c r="C50" s="224" t="s">
        <v>3</v>
      </c>
      <c r="D50" s="224" t="s">
        <v>755</v>
      </c>
      <c r="E50" s="20" t="s">
        <v>3</v>
      </c>
      <c r="F50" s="225">
        <v>1.2569999999999999</v>
      </c>
      <c r="G50" s="39"/>
      <c r="H50" s="40"/>
    </row>
    <row r="51" s="2" customFormat="1" ht="16.8" customHeight="1">
      <c r="A51" s="39"/>
      <c r="B51" s="40"/>
      <c r="C51" s="224" t="s">
        <v>3</v>
      </c>
      <c r="D51" s="224" t="s">
        <v>756</v>
      </c>
      <c r="E51" s="20" t="s">
        <v>3</v>
      </c>
      <c r="F51" s="225">
        <v>0</v>
      </c>
      <c r="G51" s="39"/>
      <c r="H51" s="40"/>
    </row>
    <row r="52" s="2" customFormat="1" ht="16.8" customHeight="1">
      <c r="A52" s="39"/>
      <c r="B52" s="40"/>
      <c r="C52" s="224" t="s">
        <v>3</v>
      </c>
      <c r="D52" s="224" t="s">
        <v>757</v>
      </c>
      <c r="E52" s="20" t="s">
        <v>3</v>
      </c>
      <c r="F52" s="225">
        <v>1.2629999999999999</v>
      </c>
      <c r="G52" s="39"/>
      <c r="H52" s="40"/>
    </row>
    <row r="53" s="2" customFormat="1" ht="16.8" customHeight="1">
      <c r="A53" s="39"/>
      <c r="B53" s="40"/>
      <c r="C53" s="224" t="s">
        <v>3</v>
      </c>
      <c r="D53" s="224" t="s">
        <v>758</v>
      </c>
      <c r="E53" s="20" t="s">
        <v>3</v>
      </c>
      <c r="F53" s="225">
        <v>0</v>
      </c>
      <c r="G53" s="39"/>
      <c r="H53" s="40"/>
    </row>
    <row r="54" s="2" customFormat="1" ht="16.8" customHeight="1">
      <c r="A54" s="39"/>
      <c r="B54" s="40"/>
      <c r="C54" s="224" t="s">
        <v>3</v>
      </c>
      <c r="D54" s="224" t="s">
        <v>759</v>
      </c>
      <c r="E54" s="20" t="s">
        <v>3</v>
      </c>
      <c r="F54" s="225">
        <v>1.26</v>
      </c>
      <c r="G54" s="39"/>
      <c r="H54" s="40"/>
    </row>
    <row r="55" s="2" customFormat="1" ht="16.8" customHeight="1">
      <c r="A55" s="39"/>
      <c r="B55" s="40"/>
      <c r="C55" s="224" t="s">
        <v>3</v>
      </c>
      <c r="D55" s="224" t="s">
        <v>760</v>
      </c>
      <c r="E55" s="20" t="s">
        <v>3</v>
      </c>
      <c r="F55" s="225">
        <v>0</v>
      </c>
      <c r="G55" s="39"/>
      <c r="H55" s="40"/>
    </row>
    <row r="56" s="2" customFormat="1" ht="16.8" customHeight="1">
      <c r="A56" s="39"/>
      <c r="B56" s="40"/>
      <c r="C56" s="224" t="s">
        <v>3</v>
      </c>
      <c r="D56" s="224" t="s">
        <v>761</v>
      </c>
      <c r="E56" s="20" t="s">
        <v>3</v>
      </c>
      <c r="F56" s="225">
        <v>1.2529999999999999</v>
      </c>
      <c r="G56" s="39"/>
      <c r="H56" s="40"/>
    </row>
    <row r="57" s="2" customFormat="1" ht="16.8" customHeight="1">
      <c r="A57" s="39"/>
      <c r="B57" s="40"/>
      <c r="C57" s="224" t="s">
        <v>3</v>
      </c>
      <c r="D57" s="224" t="s">
        <v>762</v>
      </c>
      <c r="E57" s="20" t="s">
        <v>3</v>
      </c>
      <c r="F57" s="225">
        <v>0</v>
      </c>
      <c r="G57" s="39"/>
      <c r="H57" s="40"/>
    </row>
    <row r="58" s="2" customFormat="1" ht="16.8" customHeight="1">
      <c r="A58" s="39"/>
      <c r="B58" s="40"/>
      <c r="C58" s="224" t="s">
        <v>3</v>
      </c>
      <c r="D58" s="224" t="s">
        <v>763</v>
      </c>
      <c r="E58" s="20" t="s">
        <v>3</v>
      </c>
      <c r="F58" s="225">
        <v>1.2669999999999999</v>
      </c>
      <c r="G58" s="39"/>
      <c r="H58" s="40"/>
    </row>
    <row r="59" s="2" customFormat="1" ht="16.8" customHeight="1">
      <c r="A59" s="39"/>
      <c r="B59" s="40"/>
      <c r="C59" s="224" t="s">
        <v>3</v>
      </c>
      <c r="D59" s="224" t="s">
        <v>764</v>
      </c>
      <c r="E59" s="20" t="s">
        <v>3</v>
      </c>
      <c r="F59" s="225">
        <v>0</v>
      </c>
      <c r="G59" s="39"/>
      <c r="H59" s="40"/>
    </row>
    <row r="60" s="2" customFormat="1" ht="16.8" customHeight="1">
      <c r="A60" s="39"/>
      <c r="B60" s="40"/>
      <c r="C60" s="224" t="s">
        <v>3</v>
      </c>
      <c r="D60" s="224" t="s">
        <v>765</v>
      </c>
      <c r="E60" s="20" t="s">
        <v>3</v>
      </c>
      <c r="F60" s="225">
        <v>1.268</v>
      </c>
      <c r="G60" s="39"/>
      <c r="H60" s="40"/>
    </row>
    <row r="61" s="2" customFormat="1" ht="16.8" customHeight="1">
      <c r="A61" s="39"/>
      <c r="B61" s="40"/>
      <c r="C61" s="224" t="s">
        <v>3</v>
      </c>
      <c r="D61" s="224" t="s">
        <v>766</v>
      </c>
      <c r="E61" s="20" t="s">
        <v>3</v>
      </c>
      <c r="F61" s="225">
        <v>0</v>
      </c>
      <c r="G61" s="39"/>
      <c r="H61" s="40"/>
    </row>
    <row r="62" s="2" customFormat="1" ht="16.8" customHeight="1">
      <c r="A62" s="39"/>
      <c r="B62" s="40"/>
      <c r="C62" s="224" t="s">
        <v>3</v>
      </c>
      <c r="D62" s="224" t="s">
        <v>767</v>
      </c>
      <c r="E62" s="20" t="s">
        <v>3</v>
      </c>
      <c r="F62" s="225">
        <v>1.2849999999999999</v>
      </c>
      <c r="G62" s="39"/>
      <c r="H62" s="40"/>
    </row>
    <row r="63" s="2" customFormat="1" ht="16.8" customHeight="1">
      <c r="A63" s="39"/>
      <c r="B63" s="40"/>
      <c r="C63" s="224" t="s">
        <v>3</v>
      </c>
      <c r="D63" s="224" t="s">
        <v>768</v>
      </c>
      <c r="E63" s="20" t="s">
        <v>3</v>
      </c>
      <c r="F63" s="225">
        <v>0</v>
      </c>
      <c r="G63" s="39"/>
      <c r="H63" s="40"/>
    </row>
    <row r="64" s="2" customFormat="1" ht="16.8" customHeight="1">
      <c r="A64" s="39"/>
      <c r="B64" s="40"/>
      <c r="C64" s="224" t="s">
        <v>3</v>
      </c>
      <c r="D64" s="224" t="s">
        <v>761</v>
      </c>
      <c r="E64" s="20" t="s">
        <v>3</v>
      </c>
      <c r="F64" s="225">
        <v>1.2529999999999999</v>
      </c>
      <c r="G64" s="39"/>
      <c r="H64" s="40"/>
    </row>
    <row r="65" s="2" customFormat="1" ht="16.8" customHeight="1">
      <c r="A65" s="39"/>
      <c r="B65" s="40"/>
      <c r="C65" s="224" t="s">
        <v>3</v>
      </c>
      <c r="D65" s="224" t="s">
        <v>769</v>
      </c>
      <c r="E65" s="20" t="s">
        <v>3</v>
      </c>
      <c r="F65" s="225">
        <v>0</v>
      </c>
      <c r="G65" s="39"/>
      <c r="H65" s="40"/>
    </row>
    <row r="66" s="2" customFormat="1" ht="16.8" customHeight="1">
      <c r="A66" s="39"/>
      <c r="B66" s="40"/>
      <c r="C66" s="224" t="s">
        <v>3</v>
      </c>
      <c r="D66" s="224" t="s">
        <v>770</v>
      </c>
      <c r="E66" s="20" t="s">
        <v>3</v>
      </c>
      <c r="F66" s="225">
        <v>1.2749999999999999</v>
      </c>
      <c r="G66" s="39"/>
      <c r="H66" s="40"/>
    </row>
    <row r="67" s="2" customFormat="1" ht="16.8" customHeight="1">
      <c r="A67" s="39"/>
      <c r="B67" s="40"/>
      <c r="C67" s="224" t="s">
        <v>3</v>
      </c>
      <c r="D67" s="224" t="s">
        <v>771</v>
      </c>
      <c r="E67" s="20" t="s">
        <v>3</v>
      </c>
      <c r="F67" s="225">
        <v>0</v>
      </c>
      <c r="G67" s="39"/>
      <c r="H67" s="40"/>
    </row>
    <row r="68" s="2" customFormat="1" ht="16.8" customHeight="1">
      <c r="A68" s="39"/>
      <c r="B68" s="40"/>
      <c r="C68" s="224" t="s">
        <v>3</v>
      </c>
      <c r="D68" s="224" t="s">
        <v>772</v>
      </c>
      <c r="E68" s="20" t="s">
        <v>3</v>
      </c>
      <c r="F68" s="225">
        <v>1.264</v>
      </c>
      <c r="G68" s="39"/>
      <c r="H68" s="40"/>
    </row>
    <row r="69" s="2" customFormat="1" ht="16.8" customHeight="1">
      <c r="A69" s="39"/>
      <c r="B69" s="40"/>
      <c r="C69" s="224" t="s">
        <v>3</v>
      </c>
      <c r="D69" s="224" t="s">
        <v>773</v>
      </c>
      <c r="E69" s="20" t="s">
        <v>3</v>
      </c>
      <c r="F69" s="225">
        <v>0</v>
      </c>
      <c r="G69" s="39"/>
      <c r="H69" s="40"/>
    </row>
    <row r="70" s="2" customFormat="1" ht="16.8" customHeight="1">
      <c r="A70" s="39"/>
      <c r="B70" s="40"/>
      <c r="C70" s="224" t="s">
        <v>3</v>
      </c>
      <c r="D70" s="224" t="s">
        <v>774</v>
      </c>
      <c r="E70" s="20" t="s">
        <v>3</v>
      </c>
      <c r="F70" s="225">
        <v>1.274</v>
      </c>
      <c r="G70" s="39"/>
      <c r="H70" s="40"/>
    </row>
    <row r="71" s="2" customFormat="1" ht="16.8" customHeight="1">
      <c r="A71" s="39"/>
      <c r="B71" s="40"/>
      <c r="C71" s="224" t="s">
        <v>3</v>
      </c>
      <c r="D71" s="224" t="s">
        <v>775</v>
      </c>
      <c r="E71" s="20" t="s">
        <v>3</v>
      </c>
      <c r="F71" s="225">
        <v>0</v>
      </c>
      <c r="G71" s="39"/>
      <c r="H71" s="40"/>
    </row>
    <row r="72" s="2" customFormat="1" ht="16.8" customHeight="1">
      <c r="A72" s="39"/>
      <c r="B72" s="40"/>
      <c r="C72" s="224" t="s">
        <v>3</v>
      </c>
      <c r="D72" s="224" t="s">
        <v>776</v>
      </c>
      <c r="E72" s="20" t="s">
        <v>3</v>
      </c>
      <c r="F72" s="225">
        <v>1.55</v>
      </c>
      <c r="G72" s="39"/>
      <c r="H72" s="40"/>
    </row>
    <row r="73" s="2" customFormat="1" ht="16.8" customHeight="1">
      <c r="A73" s="39"/>
      <c r="B73" s="40"/>
      <c r="C73" s="224" t="s">
        <v>3</v>
      </c>
      <c r="D73" s="224" t="s">
        <v>777</v>
      </c>
      <c r="E73" s="20" t="s">
        <v>3</v>
      </c>
      <c r="F73" s="225">
        <v>0</v>
      </c>
      <c r="G73" s="39"/>
      <c r="H73" s="40"/>
    </row>
    <row r="74" s="2" customFormat="1" ht="16.8" customHeight="1">
      <c r="A74" s="39"/>
      <c r="B74" s="40"/>
      <c r="C74" s="224" t="s">
        <v>3</v>
      </c>
      <c r="D74" s="224" t="s">
        <v>778</v>
      </c>
      <c r="E74" s="20" t="s">
        <v>3</v>
      </c>
      <c r="F74" s="225">
        <v>1.5540000000000001</v>
      </c>
      <c r="G74" s="39"/>
      <c r="H74" s="40"/>
    </row>
    <row r="75" s="2" customFormat="1" ht="16.8" customHeight="1">
      <c r="A75" s="39"/>
      <c r="B75" s="40"/>
      <c r="C75" s="224" t="s">
        <v>3</v>
      </c>
      <c r="D75" s="224" t="s">
        <v>779</v>
      </c>
      <c r="E75" s="20" t="s">
        <v>3</v>
      </c>
      <c r="F75" s="225">
        <v>0</v>
      </c>
      <c r="G75" s="39"/>
      <c r="H75" s="40"/>
    </row>
    <row r="76" s="2" customFormat="1" ht="16.8" customHeight="1">
      <c r="A76" s="39"/>
      <c r="B76" s="40"/>
      <c r="C76" s="224" t="s">
        <v>3</v>
      </c>
      <c r="D76" s="224" t="s">
        <v>780</v>
      </c>
      <c r="E76" s="20" t="s">
        <v>3</v>
      </c>
      <c r="F76" s="225">
        <v>1.5520000000000001</v>
      </c>
      <c r="G76" s="39"/>
      <c r="H76" s="40"/>
    </row>
    <row r="77" s="2" customFormat="1" ht="16.8" customHeight="1">
      <c r="A77" s="39"/>
      <c r="B77" s="40"/>
      <c r="C77" s="224" t="s">
        <v>3</v>
      </c>
      <c r="D77" s="224" t="s">
        <v>781</v>
      </c>
      <c r="E77" s="20" t="s">
        <v>3</v>
      </c>
      <c r="F77" s="225">
        <v>0</v>
      </c>
      <c r="G77" s="39"/>
      <c r="H77" s="40"/>
    </row>
    <row r="78" s="2" customFormat="1" ht="16.8" customHeight="1">
      <c r="A78" s="39"/>
      <c r="B78" s="40"/>
      <c r="C78" s="224" t="s">
        <v>3</v>
      </c>
      <c r="D78" s="224" t="s">
        <v>780</v>
      </c>
      <c r="E78" s="20" t="s">
        <v>3</v>
      </c>
      <c r="F78" s="225">
        <v>1.5520000000000001</v>
      </c>
      <c r="G78" s="39"/>
      <c r="H78" s="40"/>
    </row>
    <row r="79" s="2" customFormat="1" ht="16.8" customHeight="1">
      <c r="A79" s="39"/>
      <c r="B79" s="40"/>
      <c r="C79" s="224" t="s">
        <v>3</v>
      </c>
      <c r="D79" s="224" t="s">
        <v>782</v>
      </c>
      <c r="E79" s="20" t="s">
        <v>3</v>
      </c>
      <c r="F79" s="225">
        <v>0</v>
      </c>
      <c r="G79" s="39"/>
      <c r="H79" s="40"/>
    </row>
    <row r="80" s="2" customFormat="1" ht="16.8" customHeight="1">
      <c r="A80" s="39"/>
      <c r="B80" s="40"/>
      <c r="C80" s="224" t="s">
        <v>3</v>
      </c>
      <c r="D80" s="224" t="s">
        <v>783</v>
      </c>
      <c r="E80" s="20" t="s">
        <v>3</v>
      </c>
      <c r="F80" s="225">
        <v>1.5660000000000001</v>
      </c>
      <c r="G80" s="39"/>
      <c r="H80" s="40"/>
    </row>
    <row r="81" s="2" customFormat="1" ht="16.8" customHeight="1">
      <c r="A81" s="39"/>
      <c r="B81" s="40"/>
      <c r="C81" s="224" t="s">
        <v>3</v>
      </c>
      <c r="D81" s="224" t="s">
        <v>170</v>
      </c>
      <c r="E81" s="20" t="s">
        <v>3</v>
      </c>
      <c r="F81" s="225">
        <v>33.951999999999998</v>
      </c>
      <c r="G81" s="39"/>
      <c r="H81" s="40"/>
    </row>
    <row r="82" s="2" customFormat="1" ht="16.8" customHeight="1">
      <c r="A82" s="39"/>
      <c r="B82" s="40"/>
      <c r="C82" s="226" t="s">
        <v>732</v>
      </c>
      <c r="D82" s="39"/>
      <c r="E82" s="39"/>
      <c r="F82" s="39"/>
      <c r="G82" s="39"/>
      <c r="H82" s="40"/>
    </row>
    <row r="83" s="2" customFormat="1" ht="16.8" customHeight="1">
      <c r="A83" s="39"/>
      <c r="B83" s="40"/>
      <c r="C83" s="224" t="s">
        <v>314</v>
      </c>
      <c r="D83" s="224" t="s">
        <v>733</v>
      </c>
      <c r="E83" s="20" t="s">
        <v>78</v>
      </c>
      <c r="F83" s="225">
        <v>119.958</v>
      </c>
      <c r="G83" s="39"/>
      <c r="H83" s="40"/>
    </row>
    <row r="84" s="2" customFormat="1" ht="16.8" customHeight="1">
      <c r="A84" s="39"/>
      <c r="B84" s="40"/>
      <c r="C84" s="224" t="s">
        <v>314</v>
      </c>
      <c r="D84" s="224" t="s">
        <v>733</v>
      </c>
      <c r="E84" s="20" t="s">
        <v>78</v>
      </c>
      <c r="F84" s="225">
        <v>34.957999999999998</v>
      </c>
      <c r="G84" s="39"/>
      <c r="H84" s="40"/>
    </row>
    <row r="85" s="2" customFormat="1" ht="16.8" customHeight="1">
      <c r="A85" s="39"/>
      <c r="B85" s="40"/>
      <c r="C85" s="224" t="s">
        <v>274</v>
      </c>
      <c r="D85" s="224" t="s">
        <v>784</v>
      </c>
      <c r="E85" s="20" t="s">
        <v>217</v>
      </c>
      <c r="F85" s="225">
        <v>174.09800000000001</v>
      </c>
      <c r="G85" s="39"/>
      <c r="H85" s="40"/>
    </row>
    <row r="86" s="2" customFormat="1" ht="16.8" customHeight="1">
      <c r="A86" s="39"/>
      <c r="B86" s="40"/>
      <c r="C86" s="224" t="s">
        <v>274</v>
      </c>
      <c r="D86" s="224" t="s">
        <v>784</v>
      </c>
      <c r="E86" s="20" t="s">
        <v>217</v>
      </c>
      <c r="F86" s="225">
        <v>174.09800000000001</v>
      </c>
      <c r="G86" s="39"/>
      <c r="H86" s="40"/>
    </row>
    <row r="87" s="2" customFormat="1" ht="16.8" customHeight="1">
      <c r="A87" s="39"/>
      <c r="B87" s="40"/>
      <c r="C87" s="224" t="s">
        <v>344</v>
      </c>
      <c r="D87" s="224" t="s">
        <v>734</v>
      </c>
      <c r="E87" s="20" t="s">
        <v>78</v>
      </c>
      <c r="F87" s="225">
        <v>39.957999999999998</v>
      </c>
      <c r="G87" s="39"/>
      <c r="H87" s="40"/>
    </row>
    <row r="88" s="2" customFormat="1" ht="16.8" customHeight="1">
      <c r="A88" s="39"/>
      <c r="B88" s="40"/>
      <c r="C88" s="224" t="s">
        <v>675</v>
      </c>
      <c r="D88" s="224" t="s">
        <v>735</v>
      </c>
      <c r="E88" s="20" t="s">
        <v>78</v>
      </c>
      <c r="F88" s="225">
        <v>178.553</v>
      </c>
      <c r="G88" s="39"/>
      <c r="H88" s="40"/>
    </row>
    <row r="89" s="2" customFormat="1" ht="16.8" customHeight="1">
      <c r="A89" s="39"/>
      <c r="B89" s="40"/>
      <c r="C89" s="224" t="s">
        <v>209</v>
      </c>
      <c r="D89" s="224" t="s">
        <v>785</v>
      </c>
      <c r="E89" s="20" t="s">
        <v>78</v>
      </c>
      <c r="F89" s="225">
        <v>43.524999999999999</v>
      </c>
      <c r="G89" s="39"/>
      <c r="H89" s="40"/>
    </row>
    <row r="90" s="2" customFormat="1">
      <c r="A90" s="39"/>
      <c r="B90" s="40"/>
      <c r="C90" s="224" t="s">
        <v>199</v>
      </c>
      <c r="D90" s="224" t="s">
        <v>736</v>
      </c>
      <c r="E90" s="20" t="s">
        <v>78</v>
      </c>
      <c r="F90" s="225">
        <v>94.436000000000007</v>
      </c>
      <c r="G90" s="39"/>
      <c r="H90" s="40"/>
    </row>
    <row r="91" s="2" customFormat="1" ht="16.8" customHeight="1">
      <c r="A91" s="39"/>
      <c r="B91" s="40"/>
      <c r="C91" s="224" t="s">
        <v>289</v>
      </c>
      <c r="D91" s="224" t="s">
        <v>290</v>
      </c>
      <c r="E91" s="20" t="s">
        <v>217</v>
      </c>
      <c r="F91" s="225">
        <v>191.50800000000001</v>
      </c>
      <c r="G91" s="39"/>
      <c r="H91" s="40"/>
    </row>
    <row r="92" s="2" customFormat="1" ht="16.8" customHeight="1">
      <c r="A92" s="39"/>
      <c r="B92" s="40"/>
      <c r="C92" s="220" t="s">
        <v>786</v>
      </c>
      <c r="D92" s="221" t="s">
        <v>787</v>
      </c>
      <c r="E92" s="222" t="s">
        <v>84</v>
      </c>
      <c r="F92" s="223">
        <v>0</v>
      </c>
      <c r="G92" s="39"/>
      <c r="H92" s="40"/>
    </row>
    <row r="93" s="2" customFormat="1" ht="16.8" customHeight="1">
      <c r="A93" s="39"/>
      <c r="B93" s="40"/>
      <c r="C93" s="220" t="s">
        <v>788</v>
      </c>
      <c r="D93" s="221" t="s">
        <v>789</v>
      </c>
      <c r="E93" s="222" t="s">
        <v>84</v>
      </c>
      <c r="F93" s="223">
        <v>0</v>
      </c>
      <c r="G93" s="39"/>
      <c r="H93" s="40"/>
    </row>
    <row r="94" s="2" customFormat="1" ht="16.8" customHeight="1">
      <c r="A94" s="39"/>
      <c r="B94" s="40"/>
      <c r="C94" s="224" t="s">
        <v>3</v>
      </c>
      <c r="D94" s="224" t="s">
        <v>790</v>
      </c>
      <c r="E94" s="20" t="s">
        <v>3</v>
      </c>
      <c r="F94" s="225">
        <v>0</v>
      </c>
      <c r="G94" s="39"/>
      <c r="H94" s="40"/>
    </row>
    <row r="95" s="2" customFormat="1" ht="16.8" customHeight="1">
      <c r="A95" s="39"/>
      <c r="B95" s="40"/>
      <c r="C95" s="224" t="s">
        <v>3</v>
      </c>
      <c r="D95" s="224" t="s">
        <v>791</v>
      </c>
      <c r="E95" s="20" t="s">
        <v>3</v>
      </c>
      <c r="F95" s="225">
        <v>0</v>
      </c>
      <c r="G95" s="39"/>
      <c r="H95" s="40"/>
    </row>
    <row r="96" s="2" customFormat="1" ht="16.8" customHeight="1">
      <c r="A96" s="39"/>
      <c r="B96" s="40"/>
      <c r="C96" s="224" t="s">
        <v>3</v>
      </c>
      <c r="D96" s="224" t="s">
        <v>792</v>
      </c>
      <c r="E96" s="20" t="s">
        <v>3</v>
      </c>
      <c r="F96" s="225">
        <v>0</v>
      </c>
      <c r="G96" s="39"/>
      <c r="H96" s="40"/>
    </row>
    <row r="97" s="2" customFormat="1" ht="16.8" customHeight="1">
      <c r="A97" s="39"/>
      <c r="B97" s="40"/>
      <c r="C97" s="224" t="s">
        <v>3</v>
      </c>
      <c r="D97" s="224" t="s">
        <v>793</v>
      </c>
      <c r="E97" s="20" t="s">
        <v>3</v>
      </c>
      <c r="F97" s="225">
        <v>0</v>
      </c>
      <c r="G97" s="39"/>
      <c r="H97" s="40"/>
    </row>
    <row r="98" s="2" customFormat="1" ht="16.8" customHeight="1">
      <c r="A98" s="39"/>
      <c r="B98" s="40"/>
      <c r="C98" s="224" t="s">
        <v>3</v>
      </c>
      <c r="D98" s="224" t="s">
        <v>786</v>
      </c>
      <c r="E98" s="20" t="s">
        <v>3</v>
      </c>
      <c r="F98" s="225">
        <v>0</v>
      </c>
      <c r="G98" s="39"/>
      <c r="H98" s="40"/>
    </row>
    <row r="99" s="2" customFormat="1" ht="16.8" customHeight="1">
      <c r="A99" s="39"/>
      <c r="B99" s="40"/>
      <c r="C99" s="224" t="s">
        <v>3</v>
      </c>
      <c r="D99" s="224" t="s">
        <v>170</v>
      </c>
      <c r="E99" s="20" t="s">
        <v>3</v>
      </c>
      <c r="F99" s="225">
        <v>0</v>
      </c>
      <c r="G99" s="39"/>
      <c r="H99" s="40"/>
    </row>
    <row r="100" s="2" customFormat="1" ht="16.8" customHeight="1">
      <c r="A100" s="39"/>
      <c r="B100" s="40"/>
      <c r="C100" s="220" t="s">
        <v>790</v>
      </c>
      <c r="D100" s="221" t="s">
        <v>794</v>
      </c>
      <c r="E100" s="222" t="s">
        <v>84</v>
      </c>
      <c r="F100" s="223">
        <v>0</v>
      </c>
      <c r="G100" s="39"/>
      <c r="H100" s="40"/>
    </row>
    <row r="101" s="2" customFormat="1" ht="16.8" customHeight="1">
      <c r="A101" s="39"/>
      <c r="B101" s="40"/>
      <c r="C101" s="220" t="s">
        <v>791</v>
      </c>
      <c r="D101" s="221" t="s">
        <v>795</v>
      </c>
      <c r="E101" s="222" t="s">
        <v>84</v>
      </c>
      <c r="F101" s="223">
        <v>0</v>
      </c>
      <c r="G101" s="39"/>
      <c r="H101" s="40"/>
    </row>
    <row r="102" s="2" customFormat="1" ht="16.8" customHeight="1">
      <c r="A102" s="39"/>
      <c r="B102" s="40"/>
      <c r="C102" s="220" t="s">
        <v>792</v>
      </c>
      <c r="D102" s="221" t="s">
        <v>796</v>
      </c>
      <c r="E102" s="222" t="s">
        <v>84</v>
      </c>
      <c r="F102" s="223">
        <v>0</v>
      </c>
      <c r="G102" s="39"/>
      <c r="H102" s="40"/>
    </row>
    <row r="103" s="2" customFormat="1" ht="16.8" customHeight="1">
      <c r="A103" s="39"/>
      <c r="B103" s="40"/>
      <c r="C103" s="220" t="s">
        <v>793</v>
      </c>
      <c r="D103" s="221" t="s">
        <v>797</v>
      </c>
      <c r="E103" s="222" t="s">
        <v>84</v>
      </c>
      <c r="F103" s="223">
        <v>0</v>
      </c>
      <c r="G103" s="39"/>
      <c r="H103" s="40"/>
    </row>
    <row r="104" s="2" customFormat="1" ht="16.8" customHeight="1">
      <c r="A104" s="39"/>
      <c r="B104" s="40"/>
      <c r="C104" s="220" t="s">
        <v>96</v>
      </c>
      <c r="D104" s="221" t="s">
        <v>97</v>
      </c>
      <c r="E104" s="222" t="s">
        <v>78</v>
      </c>
      <c r="F104" s="223">
        <v>8.1929999999999996</v>
      </c>
      <c r="G104" s="39"/>
      <c r="H104" s="40"/>
    </row>
    <row r="105" s="2" customFormat="1" ht="16.8" customHeight="1">
      <c r="A105" s="39"/>
      <c r="B105" s="40"/>
      <c r="C105" s="224" t="s">
        <v>3</v>
      </c>
      <c r="D105" s="224" t="s">
        <v>798</v>
      </c>
      <c r="E105" s="20" t="s">
        <v>3</v>
      </c>
      <c r="F105" s="225">
        <v>5.1420000000000003</v>
      </c>
      <c r="G105" s="39"/>
      <c r="H105" s="40"/>
    </row>
    <row r="106" s="2" customFormat="1" ht="16.8" customHeight="1">
      <c r="A106" s="39"/>
      <c r="B106" s="40"/>
      <c r="C106" s="224" t="s">
        <v>3</v>
      </c>
      <c r="D106" s="224" t="s">
        <v>799</v>
      </c>
      <c r="E106" s="20" t="s">
        <v>3</v>
      </c>
      <c r="F106" s="225">
        <v>3.0510000000000002</v>
      </c>
      <c r="G106" s="39"/>
      <c r="H106" s="40"/>
    </row>
    <row r="107" s="2" customFormat="1" ht="16.8" customHeight="1">
      <c r="A107" s="39"/>
      <c r="B107" s="40"/>
      <c r="C107" s="224" t="s">
        <v>3</v>
      </c>
      <c r="D107" s="224" t="s">
        <v>170</v>
      </c>
      <c r="E107" s="20" t="s">
        <v>3</v>
      </c>
      <c r="F107" s="225">
        <v>8.1929999999999996</v>
      </c>
      <c r="G107" s="39"/>
      <c r="H107" s="40"/>
    </row>
    <row r="108" s="2" customFormat="1" ht="16.8" customHeight="1">
      <c r="A108" s="39"/>
      <c r="B108" s="40"/>
      <c r="C108" s="226" t="s">
        <v>732</v>
      </c>
      <c r="D108" s="39"/>
      <c r="E108" s="39"/>
      <c r="F108" s="39"/>
      <c r="G108" s="39"/>
      <c r="H108" s="40"/>
    </row>
    <row r="109" s="2" customFormat="1" ht="16.8" customHeight="1">
      <c r="A109" s="39"/>
      <c r="B109" s="40"/>
      <c r="C109" s="224" t="s">
        <v>293</v>
      </c>
      <c r="D109" s="224" t="s">
        <v>800</v>
      </c>
      <c r="E109" s="20" t="s">
        <v>78</v>
      </c>
      <c r="F109" s="225">
        <v>105.605</v>
      </c>
      <c r="G109" s="39"/>
      <c r="H109" s="40"/>
    </row>
    <row r="110" s="2" customFormat="1" ht="16.8" customHeight="1">
      <c r="A110" s="39"/>
      <c r="B110" s="40"/>
      <c r="C110" s="224" t="s">
        <v>151</v>
      </c>
      <c r="D110" s="224" t="s">
        <v>801</v>
      </c>
      <c r="E110" s="20" t="s">
        <v>78</v>
      </c>
      <c r="F110" s="225">
        <v>8.1929999999999996</v>
      </c>
      <c r="G110" s="39"/>
      <c r="H110" s="40"/>
    </row>
    <row r="111" s="2" customFormat="1" ht="16.8" customHeight="1">
      <c r="A111" s="39"/>
      <c r="B111" s="40"/>
      <c r="C111" s="220" t="s">
        <v>76</v>
      </c>
      <c r="D111" s="221" t="s">
        <v>77</v>
      </c>
      <c r="E111" s="222" t="s">
        <v>78</v>
      </c>
      <c r="F111" s="223">
        <v>97.412000000000006</v>
      </c>
      <c r="G111" s="39"/>
      <c r="H111" s="40"/>
    </row>
    <row r="112" s="2" customFormat="1" ht="16.8" customHeight="1">
      <c r="A112" s="39"/>
      <c r="B112" s="40"/>
      <c r="C112" s="224" t="s">
        <v>3</v>
      </c>
      <c r="D112" s="224" t="s">
        <v>168</v>
      </c>
      <c r="E112" s="20" t="s">
        <v>3</v>
      </c>
      <c r="F112" s="225">
        <v>9.4039999999999999</v>
      </c>
      <c r="G112" s="39"/>
      <c r="H112" s="40"/>
    </row>
    <row r="113" s="2" customFormat="1" ht="16.8" customHeight="1">
      <c r="A113" s="39"/>
      <c r="B113" s="40"/>
      <c r="C113" s="224" t="s">
        <v>3</v>
      </c>
      <c r="D113" s="224" t="s">
        <v>169</v>
      </c>
      <c r="E113" s="20" t="s">
        <v>3</v>
      </c>
      <c r="F113" s="225">
        <v>6.7140000000000004</v>
      </c>
      <c r="G113" s="39"/>
      <c r="H113" s="40"/>
    </row>
    <row r="114" s="2" customFormat="1" ht="16.8" customHeight="1">
      <c r="A114" s="39"/>
      <c r="B114" s="40"/>
      <c r="C114" s="224" t="s">
        <v>3</v>
      </c>
      <c r="D114" s="224" t="s">
        <v>3</v>
      </c>
      <c r="E114" s="20" t="s">
        <v>3</v>
      </c>
      <c r="F114" s="225">
        <v>0</v>
      </c>
      <c r="G114" s="39"/>
      <c r="H114" s="40"/>
    </row>
    <row r="115" s="2" customFormat="1" ht="16.8" customHeight="1">
      <c r="A115" s="39"/>
      <c r="B115" s="40"/>
      <c r="C115" s="224" t="s">
        <v>3</v>
      </c>
      <c r="D115" s="224" t="s">
        <v>176</v>
      </c>
      <c r="E115" s="20" t="s">
        <v>3</v>
      </c>
      <c r="F115" s="225">
        <v>3.4660000000000002</v>
      </c>
      <c r="G115" s="39"/>
      <c r="H115" s="40"/>
    </row>
    <row r="116" s="2" customFormat="1" ht="16.8" customHeight="1">
      <c r="A116" s="39"/>
      <c r="B116" s="40"/>
      <c r="C116" s="224" t="s">
        <v>3</v>
      </c>
      <c r="D116" s="224" t="s">
        <v>177</v>
      </c>
      <c r="E116" s="20" t="s">
        <v>3</v>
      </c>
      <c r="F116" s="225">
        <v>3.448</v>
      </c>
      <c r="G116" s="39"/>
      <c r="H116" s="40"/>
    </row>
    <row r="117" s="2" customFormat="1" ht="16.8" customHeight="1">
      <c r="A117" s="39"/>
      <c r="B117" s="40"/>
      <c r="C117" s="224" t="s">
        <v>3</v>
      </c>
      <c r="D117" s="224" t="s">
        <v>178</v>
      </c>
      <c r="E117" s="20" t="s">
        <v>3</v>
      </c>
      <c r="F117" s="225">
        <v>2.9990000000000001</v>
      </c>
      <c r="G117" s="39"/>
      <c r="H117" s="40"/>
    </row>
    <row r="118" s="2" customFormat="1" ht="16.8" customHeight="1">
      <c r="A118" s="39"/>
      <c r="B118" s="40"/>
      <c r="C118" s="224" t="s">
        <v>3</v>
      </c>
      <c r="D118" s="224" t="s">
        <v>179</v>
      </c>
      <c r="E118" s="20" t="s">
        <v>3</v>
      </c>
      <c r="F118" s="225">
        <v>3.4449999999999998</v>
      </c>
      <c r="G118" s="39"/>
      <c r="H118" s="40"/>
    </row>
    <row r="119" s="2" customFormat="1" ht="16.8" customHeight="1">
      <c r="A119" s="39"/>
      <c r="B119" s="40"/>
      <c r="C119" s="224" t="s">
        <v>3</v>
      </c>
      <c r="D119" s="224" t="s">
        <v>180</v>
      </c>
      <c r="E119" s="20" t="s">
        <v>3</v>
      </c>
      <c r="F119" s="225">
        <v>3.4980000000000002</v>
      </c>
      <c r="G119" s="39"/>
      <c r="H119" s="40"/>
    </row>
    <row r="120" s="2" customFormat="1" ht="16.8" customHeight="1">
      <c r="A120" s="39"/>
      <c r="B120" s="40"/>
      <c r="C120" s="224" t="s">
        <v>3</v>
      </c>
      <c r="D120" s="224" t="s">
        <v>181</v>
      </c>
      <c r="E120" s="20" t="s">
        <v>3</v>
      </c>
      <c r="F120" s="225">
        <v>3.4809999999999999</v>
      </c>
      <c r="G120" s="39"/>
      <c r="H120" s="40"/>
    </row>
    <row r="121" s="2" customFormat="1" ht="16.8" customHeight="1">
      <c r="A121" s="39"/>
      <c r="B121" s="40"/>
      <c r="C121" s="224" t="s">
        <v>3</v>
      </c>
      <c r="D121" s="224" t="s">
        <v>802</v>
      </c>
      <c r="E121" s="20" t="s">
        <v>3</v>
      </c>
      <c r="F121" s="225">
        <v>1.3819999999999999</v>
      </c>
      <c r="G121" s="39"/>
      <c r="H121" s="40"/>
    </row>
    <row r="122" s="2" customFormat="1" ht="16.8" customHeight="1">
      <c r="A122" s="39"/>
      <c r="B122" s="40"/>
      <c r="C122" s="224" t="s">
        <v>3</v>
      </c>
      <c r="D122" s="224" t="s">
        <v>182</v>
      </c>
      <c r="E122" s="20" t="s">
        <v>3</v>
      </c>
      <c r="F122" s="225">
        <v>3.4489999999999998</v>
      </c>
      <c r="G122" s="39"/>
      <c r="H122" s="40"/>
    </row>
    <row r="123" s="2" customFormat="1" ht="16.8" customHeight="1">
      <c r="A123" s="39"/>
      <c r="B123" s="40"/>
      <c r="C123" s="224" t="s">
        <v>3</v>
      </c>
      <c r="D123" s="224" t="s">
        <v>183</v>
      </c>
      <c r="E123" s="20" t="s">
        <v>3</v>
      </c>
      <c r="F123" s="225">
        <v>3.4569999999999999</v>
      </c>
      <c r="G123" s="39"/>
      <c r="H123" s="40"/>
    </row>
    <row r="124" s="2" customFormat="1" ht="16.8" customHeight="1">
      <c r="A124" s="39"/>
      <c r="B124" s="40"/>
      <c r="C124" s="224" t="s">
        <v>3</v>
      </c>
      <c r="D124" s="224" t="s">
        <v>184</v>
      </c>
      <c r="E124" s="20" t="s">
        <v>3</v>
      </c>
      <c r="F124" s="225">
        <v>3.4500000000000002</v>
      </c>
      <c r="G124" s="39"/>
      <c r="H124" s="40"/>
    </row>
    <row r="125" s="2" customFormat="1" ht="16.8" customHeight="1">
      <c r="A125" s="39"/>
      <c r="B125" s="40"/>
      <c r="C125" s="224" t="s">
        <v>3</v>
      </c>
      <c r="D125" s="224" t="s">
        <v>185</v>
      </c>
      <c r="E125" s="20" t="s">
        <v>3</v>
      </c>
      <c r="F125" s="225">
        <v>3.4460000000000002</v>
      </c>
      <c r="G125" s="39"/>
      <c r="H125" s="40"/>
    </row>
    <row r="126" s="2" customFormat="1" ht="16.8" customHeight="1">
      <c r="A126" s="39"/>
      <c r="B126" s="40"/>
      <c r="C126" s="224" t="s">
        <v>3</v>
      </c>
      <c r="D126" s="224" t="s">
        <v>186</v>
      </c>
      <c r="E126" s="20" t="s">
        <v>3</v>
      </c>
      <c r="F126" s="225">
        <v>3.464</v>
      </c>
      <c r="G126" s="39"/>
      <c r="H126" s="40"/>
    </row>
    <row r="127" s="2" customFormat="1" ht="16.8" customHeight="1">
      <c r="A127" s="39"/>
      <c r="B127" s="40"/>
      <c r="C127" s="224" t="s">
        <v>3</v>
      </c>
      <c r="D127" s="224" t="s">
        <v>187</v>
      </c>
      <c r="E127" s="20" t="s">
        <v>3</v>
      </c>
      <c r="F127" s="225">
        <v>3.4740000000000002</v>
      </c>
      <c r="G127" s="39"/>
      <c r="H127" s="40"/>
    </row>
    <row r="128" s="2" customFormat="1" ht="16.8" customHeight="1">
      <c r="A128" s="39"/>
      <c r="B128" s="40"/>
      <c r="C128" s="224" t="s">
        <v>3</v>
      </c>
      <c r="D128" s="224" t="s">
        <v>188</v>
      </c>
      <c r="E128" s="20" t="s">
        <v>3</v>
      </c>
      <c r="F128" s="225">
        <v>3.5430000000000001</v>
      </c>
      <c r="G128" s="39"/>
      <c r="H128" s="40"/>
    </row>
    <row r="129" s="2" customFormat="1" ht="16.8" customHeight="1">
      <c r="A129" s="39"/>
      <c r="B129" s="40"/>
      <c r="C129" s="224" t="s">
        <v>3</v>
      </c>
      <c r="D129" s="224" t="s">
        <v>189</v>
      </c>
      <c r="E129" s="20" t="s">
        <v>3</v>
      </c>
      <c r="F129" s="225">
        <v>3.4620000000000002</v>
      </c>
      <c r="G129" s="39"/>
      <c r="H129" s="40"/>
    </row>
    <row r="130" s="2" customFormat="1" ht="16.8" customHeight="1">
      <c r="A130" s="39"/>
      <c r="B130" s="40"/>
      <c r="C130" s="224" t="s">
        <v>3</v>
      </c>
      <c r="D130" s="224" t="s">
        <v>190</v>
      </c>
      <c r="E130" s="20" t="s">
        <v>3</v>
      </c>
      <c r="F130" s="225">
        <v>3.516</v>
      </c>
      <c r="G130" s="39"/>
      <c r="H130" s="40"/>
    </row>
    <row r="131" s="2" customFormat="1" ht="16.8" customHeight="1">
      <c r="A131" s="39"/>
      <c r="B131" s="40"/>
      <c r="C131" s="224" t="s">
        <v>3</v>
      </c>
      <c r="D131" s="224" t="s">
        <v>191</v>
      </c>
      <c r="E131" s="20" t="s">
        <v>3</v>
      </c>
      <c r="F131" s="225">
        <v>3.5049999999999999</v>
      </c>
      <c r="G131" s="39"/>
      <c r="H131" s="40"/>
    </row>
    <row r="132" s="2" customFormat="1" ht="16.8" customHeight="1">
      <c r="A132" s="39"/>
      <c r="B132" s="40"/>
      <c r="C132" s="224" t="s">
        <v>3</v>
      </c>
      <c r="D132" s="224" t="s">
        <v>192</v>
      </c>
      <c r="E132" s="20" t="s">
        <v>3</v>
      </c>
      <c r="F132" s="225">
        <v>3.4980000000000002</v>
      </c>
      <c r="G132" s="39"/>
      <c r="H132" s="40"/>
    </row>
    <row r="133" s="2" customFormat="1" ht="16.8" customHeight="1">
      <c r="A133" s="39"/>
      <c r="B133" s="40"/>
      <c r="C133" s="224" t="s">
        <v>3</v>
      </c>
      <c r="D133" s="224" t="s">
        <v>193</v>
      </c>
      <c r="E133" s="20" t="s">
        <v>3</v>
      </c>
      <c r="F133" s="225">
        <v>4.2279999999999998</v>
      </c>
      <c r="G133" s="39"/>
      <c r="H133" s="40"/>
    </row>
    <row r="134" s="2" customFormat="1" ht="16.8" customHeight="1">
      <c r="A134" s="39"/>
      <c r="B134" s="40"/>
      <c r="C134" s="224" t="s">
        <v>3</v>
      </c>
      <c r="D134" s="224" t="s">
        <v>194</v>
      </c>
      <c r="E134" s="20" t="s">
        <v>3</v>
      </c>
      <c r="F134" s="225">
        <v>4.2530000000000001</v>
      </c>
      <c r="G134" s="39"/>
      <c r="H134" s="40"/>
    </row>
    <row r="135" s="2" customFormat="1" ht="16.8" customHeight="1">
      <c r="A135" s="39"/>
      <c r="B135" s="40"/>
      <c r="C135" s="224" t="s">
        <v>3</v>
      </c>
      <c r="D135" s="224" t="s">
        <v>195</v>
      </c>
      <c r="E135" s="20" t="s">
        <v>3</v>
      </c>
      <c r="F135" s="225">
        <v>4.2480000000000002</v>
      </c>
      <c r="G135" s="39"/>
      <c r="H135" s="40"/>
    </row>
    <row r="136" s="2" customFormat="1" ht="16.8" customHeight="1">
      <c r="A136" s="39"/>
      <c r="B136" s="40"/>
      <c r="C136" s="224" t="s">
        <v>3</v>
      </c>
      <c r="D136" s="224" t="s">
        <v>196</v>
      </c>
      <c r="E136" s="20" t="s">
        <v>3</v>
      </c>
      <c r="F136" s="225">
        <v>4.2910000000000004</v>
      </c>
      <c r="G136" s="39"/>
      <c r="H136" s="40"/>
    </row>
    <row r="137" s="2" customFormat="1" ht="16.8" customHeight="1">
      <c r="A137" s="39"/>
      <c r="B137" s="40"/>
      <c r="C137" s="224" t="s">
        <v>3</v>
      </c>
      <c r="D137" s="224" t="s">
        <v>197</v>
      </c>
      <c r="E137" s="20" t="s">
        <v>3</v>
      </c>
      <c r="F137" s="225">
        <v>4.2910000000000004</v>
      </c>
      <c r="G137" s="39"/>
      <c r="H137" s="40"/>
    </row>
    <row r="138" s="2" customFormat="1" ht="16.8" customHeight="1">
      <c r="A138" s="39"/>
      <c r="B138" s="40"/>
      <c r="C138" s="224" t="s">
        <v>3</v>
      </c>
      <c r="D138" s="224" t="s">
        <v>170</v>
      </c>
      <c r="E138" s="20" t="s">
        <v>3</v>
      </c>
      <c r="F138" s="225">
        <v>97.412000000000006</v>
      </c>
      <c r="G138" s="39"/>
      <c r="H138" s="40"/>
    </row>
    <row r="139" s="2" customFormat="1" ht="16.8" customHeight="1">
      <c r="A139" s="39"/>
      <c r="B139" s="40"/>
      <c r="C139" s="224" t="s">
        <v>3</v>
      </c>
      <c r="D139" s="224" t="s">
        <v>3</v>
      </c>
      <c r="E139" s="20" t="s">
        <v>3</v>
      </c>
      <c r="F139" s="225">
        <v>0</v>
      </c>
      <c r="G139" s="39"/>
      <c r="H139" s="40"/>
    </row>
    <row r="140" s="2" customFormat="1" ht="16.8" customHeight="1">
      <c r="A140" s="39"/>
      <c r="B140" s="40"/>
      <c r="C140" s="224" t="s">
        <v>3</v>
      </c>
      <c r="D140" s="224" t="s">
        <v>3</v>
      </c>
      <c r="E140" s="20" t="s">
        <v>3</v>
      </c>
      <c r="F140" s="225">
        <v>0</v>
      </c>
      <c r="G140" s="39"/>
      <c r="H140" s="40"/>
    </row>
    <row r="141" s="2" customFormat="1" ht="16.8" customHeight="1">
      <c r="A141" s="39"/>
      <c r="B141" s="40"/>
      <c r="C141" s="224" t="s">
        <v>3</v>
      </c>
      <c r="D141" s="224" t="s">
        <v>3</v>
      </c>
      <c r="E141" s="20" t="s">
        <v>3</v>
      </c>
      <c r="F141" s="225">
        <v>0</v>
      </c>
      <c r="G141" s="39"/>
      <c r="H141" s="40"/>
    </row>
    <row r="142" s="2" customFormat="1" ht="16.8" customHeight="1">
      <c r="A142" s="39"/>
      <c r="B142" s="40"/>
      <c r="C142" s="224" t="s">
        <v>3</v>
      </c>
      <c r="D142" s="224" t="s">
        <v>3</v>
      </c>
      <c r="E142" s="20" t="s">
        <v>3</v>
      </c>
      <c r="F142" s="225">
        <v>0</v>
      </c>
      <c r="G142" s="39"/>
      <c r="H142" s="40"/>
    </row>
    <row r="143" s="2" customFormat="1" ht="16.8" customHeight="1">
      <c r="A143" s="39"/>
      <c r="B143" s="40"/>
      <c r="C143" s="224" t="s">
        <v>3</v>
      </c>
      <c r="D143" s="224" t="s">
        <v>3</v>
      </c>
      <c r="E143" s="20" t="s">
        <v>3</v>
      </c>
      <c r="F143" s="225">
        <v>0</v>
      </c>
      <c r="G143" s="39"/>
      <c r="H143" s="40"/>
    </row>
    <row r="144" s="2" customFormat="1" ht="16.8" customHeight="1">
      <c r="A144" s="39"/>
      <c r="B144" s="40"/>
      <c r="C144" s="224" t="s">
        <v>3</v>
      </c>
      <c r="D144" s="224" t="s">
        <v>69</v>
      </c>
      <c r="E144" s="20" t="s">
        <v>3</v>
      </c>
      <c r="F144" s="225">
        <v>0</v>
      </c>
      <c r="G144" s="39"/>
      <c r="H144" s="40"/>
    </row>
    <row r="145" s="2" customFormat="1" ht="16.8" customHeight="1">
      <c r="A145" s="39"/>
      <c r="B145" s="40"/>
      <c r="C145" s="226" t="s">
        <v>732</v>
      </c>
      <c r="D145" s="39"/>
      <c r="E145" s="39"/>
      <c r="F145" s="39"/>
      <c r="G145" s="39"/>
      <c r="H145" s="40"/>
    </row>
    <row r="146" s="2" customFormat="1" ht="16.8" customHeight="1">
      <c r="A146" s="39"/>
      <c r="B146" s="40"/>
      <c r="C146" s="224" t="s">
        <v>293</v>
      </c>
      <c r="D146" s="224" t="s">
        <v>800</v>
      </c>
      <c r="E146" s="20" t="s">
        <v>78</v>
      </c>
      <c r="F146" s="225">
        <v>105.605</v>
      </c>
      <c r="G146" s="39"/>
      <c r="H146" s="40"/>
    </row>
    <row r="147" s="2" customFormat="1" ht="16.8" customHeight="1">
      <c r="A147" s="39"/>
      <c r="B147" s="40"/>
      <c r="C147" s="220" t="s">
        <v>90</v>
      </c>
      <c r="D147" s="221" t="s">
        <v>91</v>
      </c>
      <c r="E147" s="222" t="s">
        <v>78</v>
      </c>
      <c r="F147" s="223">
        <v>-53.887</v>
      </c>
      <c r="G147" s="39"/>
      <c r="H147" s="40"/>
    </row>
    <row r="148" s="2" customFormat="1" ht="16.8" customHeight="1">
      <c r="A148" s="39"/>
      <c r="B148" s="40"/>
      <c r="C148" s="224" t="s">
        <v>3</v>
      </c>
      <c r="D148" s="224" t="s">
        <v>803</v>
      </c>
      <c r="E148" s="20" t="s">
        <v>3</v>
      </c>
      <c r="F148" s="225">
        <v>0</v>
      </c>
      <c r="G148" s="39"/>
      <c r="H148" s="40"/>
    </row>
    <row r="149" s="2" customFormat="1" ht="16.8" customHeight="1">
      <c r="A149" s="39"/>
      <c r="B149" s="40"/>
      <c r="C149" s="224" t="s">
        <v>3</v>
      </c>
      <c r="D149" s="224" t="s">
        <v>804</v>
      </c>
      <c r="E149" s="20" t="s">
        <v>3</v>
      </c>
      <c r="F149" s="225">
        <v>0</v>
      </c>
      <c r="G149" s="39"/>
      <c r="H149" s="40"/>
    </row>
    <row r="150" s="2" customFormat="1" ht="16.8" customHeight="1">
      <c r="A150" s="39"/>
      <c r="B150" s="40"/>
      <c r="C150" s="224" t="s">
        <v>3</v>
      </c>
      <c r="D150" s="224" t="s">
        <v>805</v>
      </c>
      <c r="E150" s="20" t="s">
        <v>3</v>
      </c>
      <c r="F150" s="225">
        <v>-97.412000000000006</v>
      </c>
      <c r="G150" s="39"/>
      <c r="H150" s="40"/>
    </row>
    <row r="151" s="2" customFormat="1" ht="16.8" customHeight="1">
      <c r="A151" s="39"/>
      <c r="B151" s="40"/>
      <c r="C151" s="224" t="s">
        <v>3</v>
      </c>
      <c r="D151" s="224" t="s">
        <v>806</v>
      </c>
      <c r="E151" s="20" t="s">
        <v>3</v>
      </c>
      <c r="F151" s="225">
        <v>0</v>
      </c>
      <c r="G151" s="39"/>
      <c r="H151" s="40"/>
    </row>
    <row r="152" s="2" customFormat="1" ht="16.8" customHeight="1">
      <c r="A152" s="39"/>
      <c r="B152" s="40"/>
      <c r="C152" s="224" t="s">
        <v>3</v>
      </c>
      <c r="D152" s="224" t="s">
        <v>807</v>
      </c>
      <c r="E152" s="20" t="s">
        <v>3</v>
      </c>
      <c r="F152" s="225">
        <v>43.524999999999999</v>
      </c>
      <c r="G152" s="39"/>
      <c r="H152" s="40"/>
    </row>
    <row r="153" s="2" customFormat="1" ht="16.8" customHeight="1">
      <c r="A153" s="39"/>
      <c r="B153" s="40"/>
      <c r="C153" s="224" t="s">
        <v>3</v>
      </c>
      <c r="D153" s="224" t="s">
        <v>808</v>
      </c>
      <c r="E153" s="20" t="s">
        <v>3</v>
      </c>
      <c r="F153" s="225">
        <v>-53.887</v>
      </c>
      <c r="G153" s="39"/>
      <c r="H153" s="40"/>
    </row>
    <row r="154" s="2" customFormat="1" ht="16.8" customHeight="1">
      <c r="A154" s="39"/>
      <c r="B154" s="40"/>
      <c r="C154" s="224" t="s">
        <v>3</v>
      </c>
      <c r="D154" s="224" t="s">
        <v>809</v>
      </c>
      <c r="E154" s="20" t="s">
        <v>3</v>
      </c>
      <c r="F154" s="225">
        <v>0</v>
      </c>
      <c r="G154" s="39"/>
      <c r="H154" s="40"/>
    </row>
    <row r="155" s="2" customFormat="1" ht="16.8" customHeight="1">
      <c r="A155" s="39"/>
      <c r="B155" s="40"/>
      <c r="C155" s="224" t="s">
        <v>3</v>
      </c>
      <c r="D155" s="224" t="s">
        <v>810</v>
      </c>
      <c r="E155" s="20" t="s">
        <v>3</v>
      </c>
      <c r="F155" s="225">
        <v>0</v>
      </c>
      <c r="G155" s="39"/>
      <c r="H155" s="40"/>
    </row>
    <row r="156" s="2" customFormat="1" ht="16.8" customHeight="1">
      <c r="A156" s="39"/>
      <c r="B156" s="40"/>
      <c r="C156" s="224" t="s">
        <v>3</v>
      </c>
      <c r="D156" s="224" t="s">
        <v>811</v>
      </c>
      <c r="E156" s="20" t="s">
        <v>3</v>
      </c>
      <c r="F156" s="225">
        <v>0</v>
      </c>
      <c r="G156" s="39"/>
      <c r="H156" s="40"/>
    </row>
    <row r="157" s="2" customFormat="1" ht="16.8" customHeight="1">
      <c r="A157" s="39"/>
      <c r="B157" s="40"/>
      <c r="C157" s="224" t="s">
        <v>3</v>
      </c>
      <c r="D157" s="224" t="s">
        <v>812</v>
      </c>
      <c r="E157" s="20" t="s">
        <v>3</v>
      </c>
      <c r="F157" s="225">
        <v>0</v>
      </c>
      <c r="G157" s="39"/>
      <c r="H157" s="40"/>
    </row>
    <row r="158" s="2" customFormat="1" ht="16.8" customHeight="1">
      <c r="A158" s="39"/>
      <c r="B158" s="40"/>
      <c r="C158" s="224" t="s">
        <v>3</v>
      </c>
      <c r="D158" s="224" t="s">
        <v>813</v>
      </c>
      <c r="E158" s="20" t="s">
        <v>3</v>
      </c>
      <c r="F158" s="225">
        <v>0</v>
      </c>
      <c r="G158" s="39"/>
      <c r="H158" s="40"/>
    </row>
    <row r="159" s="2" customFormat="1" ht="16.8" customHeight="1">
      <c r="A159" s="39"/>
      <c r="B159" s="40"/>
      <c r="C159" s="224" t="s">
        <v>3</v>
      </c>
      <c r="D159" s="224" t="s">
        <v>814</v>
      </c>
      <c r="E159" s="20" t="s">
        <v>3</v>
      </c>
      <c r="F159" s="225">
        <v>0</v>
      </c>
      <c r="G159" s="39"/>
      <c r="H159" s="40"/>
    </row>
    <row r="160" s="2" customFormat="1" ht="16.8" customHeight="1">
      <c r="A160" s="39"/>
      <c r="B160" s="40"/>
      <c r="C160" s="224" t="s">
        <v>3</v>
      </c>
      <c r="D160" s="224" t="s">
        <v>808</v>
      </c>
      <c r="E160" s="20" t="s">
        <v>3</v>
      </c>
      <c r="F160" s="225">
        <v>0</v>
      </c>
      <c r="G160" s="39"/>
      <c r="H160" s="40"/>
    </row>
    <row r="161" s="2" customFormat="1" ht="16.8" customHeight="1">
      <c r="A161" s="39"/>
      <c r="B161" s="40"/>
      <c r="C161" s="224" t="s">
        <v>3</v>
      </c>
      <c r="D161" s="224" t="s">
        <v>170</v>
      </c>
      <c r="E161" s="20" t="s">
        <v>3</v>
      </c>
      <c r="F161" s="225">
        <v>-53.887</v>
      </c>
      <c r="G161" s="39"/>
      <c r="H161" s="40"/>
    </row>
    <row r="162" s="2" customFormat="1" ht="16.8" customHeight="1">
      <c r="A162" s="39"/>
      <c r="B162" s="40"/>
      <c r="C162" s="220" t="s">
        <v>102</v>
      </c>
      <c r="D162" s="221" t="s">
        <v>103</v>
      </c>
      <c r="E162" s="222" t="s">
        <v>84</v>
      </c>
      <c r="F162" s="223">
        <v>20.728000000000002</v>
      </c>
      <c r="G162" s="39"/>
      <c r="H162" s="40"/>
    </row>
    <row r="163" s="2" customFormat="1" ht="16.8" customHeight="1">
      <c r="A163" s="39"/>
      <c r="B163" s="40"/>
      <c r="C163" s="224" t="s">
        <v>3</v>
      </c>
      <c r="D163" s="224" t="s">
        <v>815</v>
      </c>
      <c r="E163" s="20" t="s">
        <v>3</v>
      </c>
      <c r="F163" s="225">
        <v>12.936</v>
      </c>
      <c r="G163" s="39"/>
      <c r="H163" s="40"/>
    </row>
    <row r="164" s="2" customFormat="1" ht="16.8" customHeight="1">
      <c r="A164" s="39"/>
      <c r="B164" s="40"/>
      <c r="C164" s="224" t="s">
        <v>3</v>
      </c>
      <c r="D164" s="224" t="s">
        <v>816</v>
      </c>
      <c r="E164" s="20" t="s">
        <v>3</v>
      </c>
      <c r="F164" s="225">
        <v>7.7919999999999998</v>
      </c>
      <c r="G164" s="39"/>
      <c r="H164" s="40"/>
    </row>
    <row r="165" s="2" customFormat="1" ht="16.8" customHeight="1">
      <c r="A165" s="39"/>
      <c r="B165" s="40"/>
      <c r="C165" s="224" t="s">
        <v>3</v>
      </c>
      <c r="D165" s="224" t="s">
        <v>170</v>
      </c>
      <c r="E165" s="20" t="s">
        <v>3</v>
      </c>
      <c r="F165" s="225">
        <v>20.728000000000002</v>
      </c>
      <c r="G165" s="39"/>
      <c r="H165" s="40"/>
    </row>
    <row r="166" s="2" customFormat="1" ht="16.8" customHeight="1">
      <c r="A166" s="39"/>
      <c r="B166" s="40"/>
      <c r="C166" s="226" t="s">
        <v>732</v>
      </c>
      <c r="D166" s="39"/>
      <c r="E166" s="39"/>
      <c r="F166" s="39"/>
      <c r="G166" s="39"/>
      <c r="H166" s="40"/>
    </row>
    <row r="167" s="2" customFormat="1" ht="16.8" customHeight="1">
      <c r="A167" s="39"/>
      <c r="B167" s="40"/>
      <c r="C167" s="224" t="s">
        <v>314</v>
      </c>
      <c r="D167" s="224" t="s">
        <v>733</v>
      </c>
      <c r="E167" s="20" t="s">
        <v>78</v>
      </c>
      <c r="F167" s="225">
        <v>34.957999999999998</v>
      </c>
      <c r="G167" s="39"/>
      <c r="H167" s="40"/>
    </row>
    <row r="168" s="2" customFormat="1" ht="16.8" customHeight="1">
      <c r="A168" s="39"/>
      <c r="B168" s="40"/>
      <c r="C168" s="224" t="s">
        <v>314</v>
      </c>
      <c r="D168" s="224" t="s">
        <v>733</v>
      </c>
      <c r="E168" s="20" t="s">
        <v>78</v>
      </c>
      <c r="F168" s="225">
        <v>119.958</v>
      </c>
      <c r="G168" s="39"/>
      <c r="H168" s="40"/>
    </row>
    <row r="169" s="2" customFormat="1" ht="16.8" customHeight="1">
      <c r="A169" s="39"/>
      <c r="B169" s="40"/>
      <c r="C169" s="224" t="s">
        <v>344</v>
      </c>
      <c r="D169" s="224" t="s">
        <v>734</v>
      </c>
      <c r="E169" s="20" t="s">
        <v>78</v>
      </c>
      <c r="F169" s="225">
        <v>39.957999999999998</v>
      </c>
      <c r="G169" s="39"/>
      <c r="H169" s="40"/>
    </row>
    <row r="170" s="2" customFormat="1" ht="16.8" customHeight="1">
      <c r="A170" s="39"/>
      <c r="B170" s="40"/>
      <c r="C170" s="224" t="s">
        <v>675</v>
      </c>
      <c r="D170" s="224" t="s">
        <v>735</v>
      </c>
      <c r="E170" s="20" t="s">
        <v>78</v>
      </c>
      <c r="F170" s="225">
        <v>178.553</v>
      </c>
      <c r="G170" s="39"/>
      <c r="H170" s="40"/>
    </row>
    <row r="171" s="2" customFormat="1">
      <c r="A171" s="39"/>
      <c r="B171" s="40"/>
      <c r="C171" s="224" t="s">
        <v>199</v>
      </c>
      <c r="D171" s="224" t="s">
        <v>736</v>
      </c>
      <c r="E171" s="20" t="s">
        <v>78</v>
      </c>
      <c r="F171" s="225">
        <v>94.436000000000007</v>
      </c>
      <c r="G171" s="39"/>
      <c r="H171" s="40"/>
    </row>
    <row r="172" s="2" customFormat="1" ht="16.8" customHeight="1">
      <c r="A172" s="39"/>
      <c r="B172" s="40"/>
      <c r="C172" s="220" t="s">
        <v>82</v>
      </c>
      <c r="D172" s="221" t="s">
        <v>83</v>
      </c>
      <c r="E172" s="222" t="s">
        <v>84</v>
      </c>
      <c r="F172" s="223">
        <v>140.14599999999999</v>
      </c>
      <c r="G172" s="39"/>
      <c r="H172" s="40"/>
    </row>
    <row r="173" s="2" customFormat="1" ht="16.8" customHeight="1">
      <c r="A173" s="39"/>
      <c r="B173" s="40"/>
      <c r="C173" s="224" t="s">
        <v>3</v>
      </c>
      <c r="D173" s="224" t="s">
        <v>817</v>
      </c>
      <c r="E173" s="20" t="s">
        <v>3</v>
      </c>
      <c r="F173" s="225">
        <v>9.6699999999999999</v>
      </c>
      <c r="G173" s="39"/>
      <c r="H173" s="40"/>
    </row>
    <row r="174" s="2" customFormat="1" ht="16.8" customHeight="1">
      <c r="A174" s="39"/>
      <c r="B174" s="40"/>
      <c r="C174" s="224" t="s">
        <v>3</v>
      </c>
      <c r="D174" s="224" t="s">
        <v>818</v>
      </c>
      <c r="E174" s="20" t="s">
        <v>3</v>
      </c>
      <c r="F174" s="225">
        <v>7.2000000000000002</v>
      </c>
      <c r="G174" s="39"/>
      <c r="H174" s="40"/>
    </row>
    <row r="175" s="2" customFormat="1" ht="16.8" customHeight="1">
      <c r="A175" s="39"/>
      <c r="B175" s="40"/>
      <c r="C175" s="224" t="s">
        <v>3</v>
      </c>
      <c r="D175" s="224" t="s">
        <v>3</v>
      </c>
      <c r="E175" s="20" t="s">
        <v>3</v>
      </c>
      <c r="F175" s="225">
        <v>0</v>
      </c>
      <c r="G175" s="39"/>
      <c r="H175" s="40"/>
    </row>
    <row r="176" s="2" customFormat="1" ht="16.8" customHeight="1">
      <c r="A176" s="39"/>
      <c r="B176" s="40"/>
      <c r="C176" s="224" t="s">
        <v>3</v>
      </c>
      <c r="D176" s="224" t="s">
        <v>819</v>
      </c>
      <c r="E176" s="20" t="s">
        <v>3</v>
      </c>
      <c r="F176" s="225">
        <v>5.4800000000000004</v>
      </c>
      <c r="G176" s="39"/>
      <c r="H176" s="40"/>
    </row>
    <row r="177" s="2" customFormat="1" ht="16.8" customHeight="1">
      <c r="A177" s="39"/>
      <c r="B177" s="40"/>
      <c r="C177" s="224" t="s">
        <v>3</v>
      </c>
      <c r="D177" s="224" t="s">
        <v>820</v>
      </c>
      <c r="E177" s="20" t="s">
        <v>3</v>
      </c>
      <c r="F177" s="225">
        <v>5.4820000000000002</v>
      </c>
      <c r="G177" s="39"/>
      <c r="H177" s="40"/>
    </row>
    <row r="178" s="2" customFormat="1" ht="16.8" customHeight="1">
      <c r="A178" s="39"/>
      <c r="B178" s="40"/>
      <c r="C178" s="224" t="s">
        <v>3</v>
      </c>
      <c r="D178" s="224" t="s">
        <v>821</v>
      </c>
      <c r="E178" s="20" t="s">
        <v>3</v>
      </c>
      <c r="F178" s="225">
        <v>4.7519999999999998</v>
      </c>
      <c r="G178" s="39"/>
      <c r="H178" s="40"/>
    </row>
    <row r="179" s="2" customFormat="1" ht="16.8" customHeight="1">
      <c r="A179" s="39"/>
      <c r="B179" s="40"/>
      <c r="C179" s="224" t="s">
        <v>3</v>
      </c>
      <c r="D179" s="224" t="s">
        <v>822</v>
      </c>
      <c r="E179" s="20" t="s">
        <v>3</v>
      </c>
      <c r="F179" s="225">
        <v>5.4859999999999998</v>
      </c>
      <c r="G179" s="39"/>
      <c r="H179" s="40"/>
    </row>
    <row r="180" s="2" customFormat="1" ht="16.8" customHeight="1">
      <c r="A180" s="39"/>
      <c r="B180" s="40"/>
      <c r="C180" s="224" t="s">
        <v>3</v>
      </c>
      <c r="D180" s="224" t="s">
        <v>823</v>
      </c>
      <c r="E180" s="20" t="s">
        <v>3</v>
      </c>
      <c r="F180" s="225">
        <v>5.5259999999999998</v>
      </c>
      <c r="G180" s="39"/>
      <c r="H180" s="40"/>
    </row>
    <row r="181" s="2" customFormat="1" ht="16.8" customHeight="1">
      <c r="A181" s="39"/>
      <c r="B181" s="40"/>
      <c r="C181" s="224" t="s">
        <v>3</v>
      </c>
      <c r="D181" s="224" t="s">
        <v>824</v>
      </c>
      <c r="E181" s="20" t="s">
        <v>3</v>
      </c>
      <c r="F181" s="225">
        <v>5.516</v>
      </c>
      <c r="G181" s="39"/>
      <c r="H181" s="40"/>
    </row>
    <row r="182" s="2" customFormat="1" ht="16.8" customHeight="1">
      <c r="A182" s="39"/>
      <c r="B182" s="40"/>
      <c r="C182" s="224" t="s">
        <v>3</v>
      </c>
      <c r="D182" s="224" t="s">
        <v>825</v>
      </c>
      <c r="E182" s="20" t="s">
        <v>3</v>
      </c>
      <c r="F182" s="225">
        <v>3.1400000000000001</v>
      </c>
      <c r="G182" s="39"/>
      <c r="H182" s="40"/>
    </row>
    <row r="183" s="2" customFormat="1" ht="16.8" customHeight="1">
      <c r="A183" s="39"/>
      <c r="B183" s="40"/>
      <c r="C183" s="224" t="s">
        <v>3</v>
      </c>
      <c r="D183" s="224" t="s">
        <v>826</v>
      </c>
      <c r="E183" s="20" t="s">
        <v>3</v>
      </c>
      <c r="F183" s="225">
        <v>5.4880000000000004</v>
      </c>
      <c r="G183" s="39"/>
      <c r="H183" s="40"/>
    </row>
    <row r="184" s="2" customFormat="1" ht="16.8" customHeight="1">
      <c r="A184" s="39"/>
      <c r="B184" s="40"/>
      <c r="C184" s="224" t="s">
        <v>3</v>
      </c>
      <c r="D184" s="224" t="s">
        <v>827</v>
      </c>
      <c r="E184" s="20" t="s">
        <v>3</v>
      </c>
      <c r="F184" s="225">
        <v>5.4740000000000002</v>
      </c>
      <c r="G184" s="39"/>
      <c r="H184" s="40"/>
    </row>
    <row r="185" s="2" customFormat="1" ht="16.8" customHeight="1">
      <c r="A185" s="39"/>
      <c r="B185" s="40"/>
      <c r="C185" s="224" t="s">
        <v>3</v>
      </c>
      <c r="D185" s="224" t="s">
        <v>828</v>
      </c>
      <c r="E185" s="20" t="s">
        <v>3</v>
      </c>
      <c r="F185" s="225">
        <v>5.476</v>
      </c>
      <c r="G185" s="39"/>
      <c r="H185" s="40"/>
    </row>
    <row r="186" s="2" customFormat="1" ht="16.8" customHeight="1">
      <c r="A186" s="39"/>
      <c r="B186" s="40"/>
      <c r="C186" s="224" t="s">
        <v>3</v>
      </c>
      <c r="D186" s="224" t="s">
        <v>829</v>
      </c>
      <c r="E186" s="20" t="s">
        <v>3</v>
      </c>
      <c r="F186" s="225">
        <v>5.5</v>
      </c>
      <c r="G186" s="39"/>
      <c r="H186" s="40"/>
    </row>
    <row r="187" s="2" customFormat="1" ht="16.8" customHeight="1">
      <c r="A187" s="39"/>
      <c r="B187" s="40"/>
      <c r="C187" s="224" t="s">
        <v>3</v>
      </c>
      <c r="D187" s="224" t="s">
        <v>830</v>
      </c>
      <c r="E187" s="20" t="s">
        <v>3</v>
      </c>
      <c r="F187" s="225">
        <v>5.468</v>
      </c>
      <c r="G187" s="39"/>
      <c r="H187" s="40"/>
    </row>
    <row r="188" s="2" customFormat="1" ht="16.8" customHeight="1">
      <c r="A188" s="39"/>
      <c r="B188" s="40"/>
      <c r="C188" s="224" t="s">
        <v>3</v>
      </c>
      <c r="D188" s="224" t="s">
        <v>831</v>
      </c>
      <c r="E188" s="20" t="s">
        <v>3</v>
      </c>
      <c r="F188" s="225">
        <v>5.4800000000000004</v>
      </c>
      <c r="G188" s="39"/>
      <c r="H188" s="40"/>
    </row>
    <row r="189" s="2" customFormat="1" ht="16.8" customHeight="1">
      <c r="A189" s="39"/>
      <c r="B189" s="40"/>
      <c r="C189" s="224" t="s">
        <v>3</v>
      </c>
      <c r="D189" s="224" t="s">
        <v>832</v>
      </c>
      <c r="E189" s="20" t="s">
        <v>3</v>
      </c>
      <c r="F189" s="225">
        <v>5.5140000000000002</v>
      </c>
      <c r="G189" s="39"/>
      <c r="H189" s="40"/>
    </row>
    <row r="190" s="2" customFormat="1" ht="16.8" customHeight="1">
      <c r="A190" s="39"/>
      <c r="B190" s="40"/>
      <c r="C190" s="224" t="s">
        <v>3</v>
      </c>
      <c r="D190" s="224" t="s">
        <v>833</v>
      </c>
      <c r="E190" s="20" t="s">
        <v>3</v>
      </c>
      <c r="F190" s="225">
        <v>5.5259999999999998</v>
      </c>
      <c r="G190" s="39"/>
      <c r="H190" s="40"/>
    </row>
    <row r="191" s="2" customFormat="1" ht="16.8" customHeight="1">
      <c r="A191" s="39"/>
      <c r="B191" s="40"/>
      <c r="C191" s="224" t="s">
        <v>3</v>
      </c>
      <c r="D191" s="224" t="s">
        <v>834</v>
      </c>
      <c r="E191" s="20" t="s">
        <v>3</v>
      </c>
      <c r="F191" s="225">
        <v>5.516</v>
      </c>
      <c r="G191" s="39"/>
      <c r="H191" s="40"/>
    </row>
    <row r="192" s="2" customFormat="1" ht="16.8" customHeight="1">
      <c r="A192" s="39"/>
      <c r="B192" s="40"/>
      <c r="C192" s="224" t="s">
        <v>3</v>
      </c>
      <c r="D192" s="224" t="s">
        <v>835</v>
      </c>
      <c r="E192" s="20" t="s">
        <v>3</v>
      </c>
      <c r="F192" s="225">
        <v>5.5460000000000003</v>
      </c>
      <c r="G192" s="39"/>
      <c r="H192" s="40"/>
    </row>
    <row r="193" s="2" customFormat="1" ht="16.8" customHeight="1">
      <c r="A193" s="39"/>
      <c r="B193" s="40"/>
      <c r="C193" s="224" t="s">
        <v>3</v>
      </c>
      <c r="D193" s="224" t="s">
        <v>836</v>
      </c>
      <c r="E193" s="20" t="s">
        <v>3</v>
      </c>
      <c r="F193" s="225">
        <v>5.492</v>
      </c>
      <c r="G193" s="39"/>
      <c r="H193" s="40"/>
    </row>
    <row r="194" s="2" customFormat="1" ht="16.8" customHeight="1">
      <c r="A194" s="39"/>
      <c r="B194" s="40"/>
      <c r="C194" s="224" t="s">
        <v>3</v>
      </c>
      <c r="D194" s="224" t="s">
        <v>837</v>
      </c>
      <c r="E194" s="20" t="s">
        <v>3</v>
      </c>
      <c r="F194" s="225">
        <v>5.4560000000000004</v>
      </c>
      <c r="G194" s="39"/>
      <c r="H194" s="40"/>
    </row>
    <row r="195" s="2" customFormat="1" ht="16.8" customHeight="1">
      <c r="A195" s="39"/>
      <c r="B195" s="40"/>
      <c r="C195" s="224" t="s">
        <v>3</v>
      </c>
      <c r="D195" s="224" t="s">
        <v>838</v>
      </c>
      <c r="E195" s="20" t="s">
        <v>3</v>
      </c>
      <c r="F195" s="225">
        <v>5.4740000000000002</v>
      </c>
      <c r="G195" s="39"/>
      <c r="H195" s="40"/>
    </row>
    <row r="196" s="2" customFormat="1" ht="16.8" customHeight="1">
      <c r="A196" s="39"/>
      <c r="B196" s="40"/>
      <c r="C196" s="224" t="s">
        <v>3</v>
      </c>
      <c r="D196" s="224" t="s">
        <v>839</v>
      </c>
      <c r="E196" s="20" t="s">
        <v>3</v>
      </c>
      <c r="F196" s="225">
        <v>5.4740000000000002</v>
      </c>
      <c r="G196" s="39"/>
      <c r="H196" s="40"/>
    </row>
    <row r="197" s="2" customFormat="1" ht="16.8" customHeight="1">
      <c r="A197" s="39"/>
      <c r="B197" s="40"/>
      <c r="C197" s="224" t="s">
        <v>3</v>
      </c>
      <c r="D197" s="224" t="s">
        <v>840</v>
      </c>
      <c r="E197" s="20" t="s">
        <v>3</v>
      </c>
      <c r="F197" s="225">
        <v>5.5300000000000002</v>
      </c>
      <c r="G197" s="39"/>
      <c r="H197" s="40"/>
    </row>
    <row r="198" s="2" customFormat="1" ht="16.8" customHeight="1">
      <c r="A198" s="39"/>
      <c r="B198" s="40"/>
      <c r="C198" s="224" t="s">
        <v>3</v>
      </c>
      <c r="D198" s="224" t="s">
        <v>841</v>
      </c>
      <c r="E198" s="20" t="s">
        <v>3</v>
      </c>
      <c r="F198" s="225">
        <v>5.4800000000000004</v>
      </c>
      <c r="G198" s="39"/>
      <c r="H198" s="40"/>
    </row>
    <row r="199" s="2" customFormat="1" ht="16.8" customHeight="1">
      <c r="A199" s="39"/>
      <c r="B199" s="40"/>
      <c r="C199" s="224" t="s">
        <v>3</v>
      </c>
      <c r="D199" s="224" t="s">
        <v>170</v>
      </c>
      <c r="E199" s="20" t="s">
        <v>3</v>
      </c>
      <c r="F199" s="225">
        <v>140.14599999999999</v>
      </c>
      <c r="G199" s="39"/>
      <c r="H199" s="40"/>
    </row>
    <row r="200" s="2" customFormat="1" ht="16.8" customHeight="1">
      <c r="A200" s="39"/>
      <c r="B200" s="40"/>
      <c r="C200" s="224" t="s">
        <v>3</v>
      </c>
      <c r="D200" s="224" t="s">
        <v>3</v>
      </c>
      <c r="E200" s="20" t="s">
        <v>3</v>
      </c>
      <c r="F200" s="225">
        <v>0</v>
      </c>
      <c r="G200" s="39"/>
      <c r="H200" s="40"/>
    </row>
    <row r="201" s="2" customFormat="1" ht="16.8" customHeight="1">
      <c r="A201" s="39"/>
      <c r="B201" s="40"/>
      <c r="C201" s="224" t="s">
        <v>3</v>
      </c>
      <c r="D201" s="224" t="s">
        <v>3</v>
      </c>
      <c r="E201" s="20" t="s">
        <v>3</v>
      </c>
      <c r="F201" s="225">
        <v>0</v>
      </c>
      <c r="G201" s="39"/>
      <c r="H201" s="40"/>
    </row>
    <row r="202" s="2" customFormat="1" ht="16.8" customHeight="1">
      <c r="A202" s="39"/>
      <c r="B202" s="40"/>
      <c r="C202" s="224" t="s">
        <v>3</v>
      </c>
      <c r="D202" s="224" t="s">
        <v>3</v>
      </c>
      <c r="E202" s="20" t="s">
        <v>3</v>
      </c>
      <c r="F202" s="225">
        <v>0</v>
      </c>
      <c r="G202" s="39"/>
      <c r="H202" s="40"/>
    </row>
    <row r="203" s="2" customFormat="1" ht="16.8" customHeight="1">
      <c r="A203" s="39"/>
      <c r="B203" s="40"/>
      <c r="C203" s="224" t="s">
        <v>3</v>
      </c>
      <c r="D203" s="224" t="s">
        <v>3</v>
      </c>
      <c r="E203" s="20" t="s">
        <v>3</v>
      </c>
      <c r="F203" s="225">
        <v>0</v>
      </c>
      <c r="G203" s="39"/>
      <c r="H203" s="40"/>
    </row>
    <row r="204" s="2" customFormat="1" ht="16.8" customHeight="1">
      <c r="A204" s="39"/>
      <c r="B204" s="40"/>
      <c r="C204" s="224" t="s">
        <v>3</v>
      </c>
      <c r="D204" s="224" t="s">
        <v>3</v>
      </c>
      <c r="E204" s="20" t="s">
        <v>3</v>
      </c>
      <c r="F204" s="225">
        <v>0</v>
      </c>
      <c r="G204" s="39"/>
      <c r="H204" s="40"/>
    </row>
    <row r="205" s="2" customFormat="1" ht="16.8" customHeight="1">
      <c r="A205" s="39"/>
      <c r="B205" s="40"/>
      <c r="C205" s="224" t="s">
        <v>3</v>
      </c>
      <c r="D205" s="224" t="s">
        <v>69</v>
      </c>
      <c r="E205" s="20" t="s">
        <v>3</v>
      </c>
      <c r="F205" s="225">
        <v>0</v>
      </c>
      <c r="G205" s="39"/>
      <c r="H205" s="40"/>
    </row>
    <row r="206" s="2" customFormat="1" ht="16.8" customHeight="1">
      <c r="A206" s="39"/>
      <c r="B206" s="40"/>
      <c r="C206" s="226" t="s">
        <v>732</v>
      </c>
      <c r="D206" s="39"/>
      <c r="E206" s="39"/>
      <c r="F206" s="39"/>
      <c r="G206" s="39"/>
      <c r="H206" s="40"/>
    </row>
    <row r="207" s="2" customFormat="1" ht="16.8" customHeight="1">
      <c r="A207" s="39"/>
      <c r="B207" s="40"/>
      <c r="C207" s="224" t="s">
        <v>257</v>
      </c>
      <c r="D207" s="224" t="s">
        <v>842</v>
      </c>
      <c r="E207" s="20" t="s">
        <v>259</v>
      </c>
      <c r="F207" s="225">
        <v>1.121</v>
      </c>
      <c r="G207" s="39"/>
      <c r="H207" s="40"/>
    </row>
    <row r="208" s="2" customFormat="1" ht="16.8" customHeight="1">
      <c r="A208" s="39"/>
      <c r="B208" s="40"/>
      <c r="C208" s="224" t="s">
        <v>314</v>
      </c>
      <c r="D208" s="224" t="s">
        <v>733</v>
      </c>
      <c r="E208" s="20" t="s">
        <v>78</v>
      </c>
      <c r="F208" s="225">
        <v>119.958</v>
      </c>
      <c r="G208" s="39"/>
      <c r="H208" s="40"/>
    </row>
    <row r="209" s="2" customFormat="1" ht="16.8" customHeight="1">
      <c r="A209" s="39"/>
      <c r="B209" s="40"/>
      <c r="C209" s="224" t="s">
        <v>314</v>
      </c>
      <c r="D209" s="224" t="s">
        <v>733</v>
      </c>
      <c r="E209" s="20" t="s">
        <v>78</v>
      </c>
      <c r="F209" s="225">
        <v>34.957999999999998</v>
      </c>
      <c r="G209" s="39"/>
      <c r="H209" s="40"/>
    </row>
    <row r="210" s="2" customFormat="1" ht="16.8" customHeight="1">
      <c r="A210" s="39"/>
      <c r="B210" s="40"/>
      <c r="C210" s="224" t="s">
        <v>274</v>
      </c>
      <c r="D210" s="224" t="s">
        <v>784</v>
      </c>
      <c r="E210" s="20" t="s">
        <v>217</v>
      </c>
      <c r="F210" s="225">
        <v>174.09800000000001</v>
      </c>
      <c r="G210" s="39"/>
      <c r="H210" s="40"/>
    </row>
    <row r="211" s="2" customFormat="1" ht="16.8" customHeight="1">
      <c r="A211" s="39"/>
      <c r="B211" s="40"/>
      <c r="C211" s="224" t="s">
        <v>274</v>
      </c>
      <c r="D211" s="224" t="s">
        <v>784</v>
      </c>
      <c r="E211" s="20" t="s">
        <v>217</v>
      </c>
      <c r="F211" s="225">
        <v>174.09800000000001</v>
      </c>
      <c r="G211" s="39"/>
      <c r="H211" s="40"/>
    </row>
    <row r="212" s="2" customFormat="1" ht="16.8" customHeight="1">
      <c r="A212" s="39"/>
      <c r="B212" s="40"/>
      <c r="C212" s="224" t="s">
        <v>344</v>
      </c>
      <c r="D212" s="224" t="s">
        <v>734</v>
      </c>
      <c r="E212" s="20" t="s">
        <v>78</v>
      </c>
      <c r="F212" s="225">
        <v>39.957999999999998</v>
      </c>
      <c r="G212" s="39"/>
      <c r="H212" s="40"/>
    </row>
    <row r="213" s="2" customFormat="1" ht="16.8" customHeight="1">
      <c r="A213" s="39"/>
      <c r="B213" s="40"/>
      <c r="C213" s="224" t="s">
        <v>675</v>
      </c>
      <c r="D213" s="224" t="s">
        <v>735</v>
      </c>
      <c r="E213" s="20" t="s">
        <v>78</v>
      </c>
      <c r="F213" s="225">
        <v>178.553</v>
      </c>
      <c r="G213" s="39"/>
      <c r="H213" s="40"/>
    </row>
    <row r="214" s="2" customFormat="1" ht="16.8" customHeight="1">
      <c r="A214" s="39"/>
      <c r="B214" s="40"/>
      <c r="C214" s="224" t="s">
        <v>209</v>
      </c>
      <c r="D214" s="224" t="s">
        <v>785</v>
      </c>
      <c r="E214" s="20" t="s">
        <v>78</v>
      </c>
      <c r="F214" s="225">
        <v>43.524999999999999</v>
      </c>
      <c r="G214" s="39"/>
      <c r="H214" s="40"/>
    </row>
    <row r="215" s="2" customFormat="1">
      <c r="A215" s="39"/>
      <c r="B215" s="40"/>
      <c r="C215" s="224" t="s">
        <v>199</v>
      </c>
      <c r="D215" s="224" t="s">
        <v>736</v>
      </c>
      <c r="E215" s="20" t="s">
        <v>78</v>
      </c>
      <c r="F215" s="225">
        <v>94.436000000000007</v>
      </c>
      <c r="G215" s="39"/>
      <c r="H215" s="40"/>
    </row>
    <row r="216" s="2" customFormat="1" ht="16.8" customHeight="1">
      <c r="A216" s="39"/>
      <c r="B216" s="40"/>
      <c r="C216" s="224" t="s">
        <v>289</v>
      </c>
      <c r="D216" s="224" t="s">
        <v>290</v>
      </c>
      <c r="E216" s="20" t="s">
        <v>217</v>
      </c>
      <c r="F216" s="225">
        <v>191.50800000000001</v>
      </c>
      <c r="G216" s="39"/>
      <c r="H216" s="40"/>
    </row>
    <row r="217" s="2" customFormat="1" ht="16.8" customHeight="1">
      <c r="A217" s="39"/>
      <c r="B217" s="40"/>
      <c r="C217" s="220" t="s">
        <v>99</v>
      </c>
      <c r="D217" s="221" t="s">
        <v>100</v>
      </c>
      <c r="E217" s="222" t="s">
        <v>84</v>
      </c>
      <c r="F217" s="223">
        <v>15.009</v>
      </c>
      <c r="G217" s="39"/>
      <c r="H217" s="40"/>
    </row>
    <row r="218" s="2" customFormat="1" ht="16.8" customHeight="1">
      <c r="A218" s="39"/>
      <c r="B218" s="40"/>
      <c r="C218" s="224" t="s">
        <v>3</v>
      </c>
      <c r="D218" s="224" t="s">
        <v>730</v>
      </c>
      <c r="E218" s="20" t="s">
        <v>3</v>
      </c>
      <c r="F218" s="225">
        <v>8.7449999999999992</v>
      </c>
      <c r="G218" s="39"/>
      <c r="H218" s="40"/>
    </row>
    <row r="219" s="2" customFormat="1" ht="16.8" customHeight="1">
      <c r="A219" s="39"/>
      <c r="B219" s="40"/>
      <c r="C219" s="224" t="s">
        <v>3</v>
      </c>
      <c r="D219" s="224" t="s">
        <v>731</v>
      </c>
      <c r="E219" s="20" t="s">
        <v>3</v>
      </c>
      <c r="F219" s="225">
        <v>6.2640000000000002</v>
      </c>
      <c r="G219" s="39"/>
      <c r="H219" s="40"/>
    </row>
    <row r="220" s="2" customFormat="1" ht="16.8" customHeight="1">
      <c r="A220" s="39"/>
      <c r="B220" s="40"/>
      <c r="C220" s="224" t="s">
        <v>3</v>
      </c>
      <c r="D220" s="224" t="s">
        <v>170</v>
      </c>
      <c r="E220" s="20" t="s">
        <v>3</v>
      </c>
      <c r="F220" s="225">
        <v>15.009</v>
      </c>
      <c r="G220" s="39"/>
      <c r="H220" s="40"/>
    </row>
    <row r="221" s="2" customFormat="1" ht="16.8" customHeight="1">
      <c r="A221" s="39"/>
      <c r="B221" s="40"/>
      <c r="C221" s="226" t="s">
        <v>732</v>
      </c>
      <c r="D221" s="39"/>
      <c r="E221" s="39"/>
      <c r="F221" s="39"/>
      <c r="G221" s="39"/>
      <c r="H221" s="40"/>
    </row>
    <row r="222" s="2" customFormat="1" ht="16.8" customHeight="1">
      <c r="A222" s="39"/>
      <c r="B222" s="40"/>
      <c r="C222" s="224" t="s">
        <v>314</v>
      </c>
      <c r="D222" s="224" t="s">
        <v>733</v>
      </c>
      <c r="E222" s="20" t="s">
        <v>78</v>
      </c>
      <c r="F222" s="225">
        <v>119.958</v>
      </c>
      <c r="G222" s="39"/>
      <c r="H222" s="40"/>
    </row>
    <row r="223" s="2" customFormat="1" ht="16.8" customHeight="1">
      <c r="A223" s="39"/>
      <c r="B223" s="40"/>
      <c r="C223" s="224" t="s">
        <v>675</v>
      </c>
      <c r="D223" s="224" t="s">
        <v>735</v>
      </c>
      <c r="E223" s="20" t="s">
        <v>78</v>
      </c>
      <c r="F223" s="225">
        <v>178.553</v>
      </c>
      <c r="G223" s="39"/>
      <c r="H223" s="40"/>
    </row>
    <row r="224" s="2" customFormat="1">
      <c r="A224" s="39"/>
      <c r="B224" s="40"/>
      <c r="C224" s="224" t="s">
        <v>199</v>
      </c>
      <c r="D224" s="224" t="s">
        <v>736</v>
      </c>
      <c r="E224" s="20" t="s">
        <v>78</v>
      </c>
      <c r="F224" s="225">
        <v>94.436000000000007</v>
      </c>
      <c r="G224" s="39"/>
      <c r="H224" s="40"/>
    </row>
    <row r="225" s="2" customFormat="1" ht="16.8" customHeight="1">
      <c r="A225" s="39"/>
      <c r="B225" s="40"/>
      <c r="C225" s="220" t="s">
        <v>93</v>
      </c>
      <c r="D225" s="221" t="s">
        <v>94</v>
      </c>
      <c r="E225" s="222" t="s">
        <v>84</v>
      </c>
      <c r="F225" s="223">
        <v>30.141999999999999</v>
      </c>
      <c r="G225" s="39"/>
      <c r="H225" s="40"/>
    </row>
    <row r="226" s="2" customFormat="1" ht="16.8" customHeight="1">
      <c r="A226" s="39"/>
      <c r="B226" s="40"/>
      <c r="C226" s="224" t="s">
        <v>3</v>
      </c>
      <c r="D226" s="224" t="s">
        <v>3</v>
      </c>
      <c r="E226" s="20" t="s">
        <v>3</v>
      </c>
      <c r="F226" s="225">
        <v>0</v>
      </c>
      <c r="G226" s="39"/>
      <c r="H226" s="40"/>
    </row>
    <row r="227" s="2" customFormat="1" ht="16.8" customHeight="1">
      <c r="A227" s="39"/>
      <c r="B227" s="40"/>
      <c r="C227" s="224" t="s">
        <v>3</v>
      </c>
      <c r="D227" s="224" t="s">
        <v>741</v>
      </c>
      <c r="E227" s="20" t="s">
        <v>3</v>
      </c>
      <c r="F227" s="225">
        <v>0</v>
      </c>
      <c r="G227" s="39"/>
      <c r="H227" s="40"/>
    </row>
    <row r="228" s="2" customFormat="1" ht="16.8" customHeight="1">
      <c r="A228" s="39"/>
      <c r="B228" s="40"/>
      <c r="C228" s="224" t="s">
        <v>3</v>
      </c>
      <c r="D228" s="224" t="s">
        <v>742</v>
      </c>
      <c r="E228" s="20" t="s">
        <v>3</v>
      </c>
      <c r="F228" s="225">
        <v>1.2649999999999999</v>
      </c>
      <c r="G228" s="39"/>
      <c r="H228" s="40"/>
    </row>
    <row r="229" s="2" customFormat="1" ht="16.8" customHeight="1">
      <c r="A229" s="39"/>
      <c r="B229" s="40"/>
      <c r="C229" s="224" t="s">
        <v>3</v>
      </c>
      <c r="D229" s="224" t="s">
        <v>743</v>
      </c>
      <c r="E229" s="20" t="s">
        <v>3</v>
      </c>
      <c r="F229" s="225">
        <v>0</v>
      </c>
      <c r="G229" s="39"/>
      <c r="H229" s="40"/>
    </row>
    <row r="230" s="2" customFormat="1" ht="16.8" customHeight="1">
      <c r="A230" s="39"/>
      <c r="B230" s="40"/>
      <c r="C230" s="224" t="s">
        <v>3</v>
      </c>
      <c r="D230" s="224" t="s">
        <v>744</v>
      </c>
      <c r="E230" s="20" t="s">
        <v>3</v>
      </c>
      <c r="F230" s="225">
        <v>1.258</v>
      </c>
      <c r="G230" s="39"/>
      <c r="H230" s="40"/>
    </row>
    <row r="231" s="2" customFormat="1" ht="16.8" customHeight="1">
      <c r="A231" s="39"/>
      <c r="B231" s="40"/>
      <c r="C231" s="224" t="s">
        <v>3</v>
      </c>
      <c r="D231" s="224" t="s">
        <v>745</v>
      </c>
      <c r="E231" s="20" t="s">
        <v>3</v>
      </c>
      <c r="F231" s="225">
        <v>0</v>
      </c>
      <c r="G231" s="39"/>
      <c r="H231" s="40"/>
    </row>
    <row r="232" s="2" customFormat="1" ht="16.8" customHeight="1">
      <c r="A232" s="39"/>
      <c r="B232" s="40"/>
      <c r="C232" s="224" t="s">
        <v>3</v>
      </c>
      <c r="D232" s="224" t="s">
        <v>746</v>
      </c>
      <c r="E232" s="20" t="s">
        <v>3</v>
      </c>
      <c r="F232" s="225">
        <v>1.262</v>
      </c>
      <c r="G232" s="39"/>
      <c r="H232" s="40"/>
    </row>
    <row r="233" s="2" customFormat="1" ht="16.8" customHeight="1">
      <c r="A233" s="39"/>
      <c r="B233" s="40"/>
      <c r="C233" s="224" t="s">
        <v>3</v>
      </c>
      <c r="D233" s="224" t="s">
        <v>747</v>
      </c>
      <c r="E233" s="20" t="s">
        <v>3</v>
      </c>
      <c r="F233" s="225">
        <v>0</v>
      </c>
      <c r="G233" s="39"/>
      <c r="H233" s="40"/>
    </row>
    <row r="234" s="2" customFormat="1" ht="16.8" customHeight="1">
      <c r="A234" s="39"/>
      <c r="B234" s="40"/>
      <c r="C234" s="224" t="s">
        <v>3</v>
      </c>
      <c r="D234" s="224" t="s">
        <v>748</v>
      </c>
      <c r="E234" s="20" t="s">
        <v>3</v>
      </c>
      <c r="F234" s="225">
        <v>1.256</v>
      </c>
      <c r="G234" s="39"/>
      <c r="H234" s="40"/>
    </row>
    <row r="235" s="2" customFormat="1" ht="16.8" customHeight="1">
      <c r="A235" s="39"/>
      <c r="B235" s="40"/>
      <c r="C235" s="224" t="s">
        <v>3</v>
      </c>
      <c r="D235" s="224" t="s">
        <v>749</v>
      </c>
      <c r="E235" s="20" t="s">
        <v>3</v>
      </c>
      <c r="F235" s="225">
        <v>0</v>
      </c>
      <c r="G235" s="39"/>
      <c r="H235" s="40"/>
    </row>
    <row r="236" s="2" customFormat="1" ht="16.8" customHeight="1">
      <c r="A236" s="39"/>
      <c r="B236" s="40"/>
      <c r="C236" s="224" t="s">
        <v>3</v>
      </c>
      <c r="D236" s="224" t="s">
        <v>750</v>
      </c>
      <c r="E236" s="20" t="s">
        <v>3</v>
      </c>
      <c r="F236" s="225">
        <v>1.266</v>
      </c>
      <c r="G236" s="39"/>
      <c r="H236" s="40"/>
    </row>
    <row r="237" s="2" customFormat="1" ht="16.8" customHeight="1">
      <c r="A237" s="39"/>
      <c r="B237" s="40"/>
      <c r="C237" s="224" t="s">
        <v>3</v>
      </c>
      <c r="D237" s="224" t="s">
        <v>751</v>
      </c>
      <c r="E237" s="20" t="s">
        <v>3</v>
      </c>
      <c r="F237" s="225">
        <v>0</v>
      </c>
      <c r="G237" s="39"/>
      <c r="H237" s="40"/>
    </row>
    <row r="238" s="2" customFormat="1" ht="16.8" customHeight="1">
      <c r="A238" s="39"/>
      <c r="B238" s="40"/>
      <c r="C238" s="224" t="s">
        <v>3</v>
      </c>
      <c r="D238" s="224" t="s">
        <v>746</v>
      </c>
      <c r="E238" s="20" t="s">
        <v>3</v>
      </c>
      <c r="F238" s="225">
        <v>1.262</v>
      </c>
      <c r="G238" s="39"/>
      <c r="H238" s="40"/>
    </row>
    <row r="239" s="2" customFormat="1" ht="16.8" customHeight="1">
      <c r="A239" s="39"/>
      <c r="B239" s="40"/>
      <c r="C239" s="224" t="s">
        <v>3</v>
      </c>
      <c r="D239" s="224" t="s">
        <v>752</v>
      </c>
      <c r="E239" s="20" t="s">
        <v>3</v>
      </c>
      <c r="F239" s="225">
        <v>0</v>
      </c>
      <c r="G239" s="39"/>
      <c r="H239" s="40"/>
    </row>
    <row r="240" s="2" customFormat="1" ht="16.8" customHeight="1">
      <c r="A240" s="39"/>
      <c r="B240" s="40"/>
      <c r="C240" s="224" t="s">
        <v>3</v>
      </c>
      <c r="D240" s="224" t="s">
        <v>753</v>
      </c>
      <c r="E240" s="20" t="s">
        <v>3</v>
      </c>
      <c r="F240" s="225">
        <v>0.88</v>
      </c>
      <c r="G240" s="39"/>
      <c r="H240" s="40"/>
    </row>
    <row r="241" s="2" customFormat="1" ht="16.8" customHeight="1">
      <c r="A241" s="39"/>
      <c r="B241" s="40"/>
      <c r="C241" s="224" t="s">
        <v>3</v>
      </c>
      <c r="D241" s="224" t="s">
        <v>754</v>
      </c>
      <c r="E241" s="20" t="s">
        <v>3</v>
      </c>
      <c r="F241" s="225">
        <v>0</v>
      </c>
      <c r="G241" s="39"/>
      <c r="H241" s="40"/>
    </row>
    <row r="242" s="2" customFormat="1" ht="16.8" customHeight="1">
      <c r="A242" s="39"/>
      <c r="B242" s="40"/>
      <c r="C242" s="224" t="s">
        <v>3</v>
      </c>
      <c r="D242" s="224" t="s">
        <v>755</v>
      </c>
      <c r="E242" s="20" t="s">
        <v>3</v>
      </c>
      <c r="F242" s="225">
        <v>1.2569999999999999</v>
      </c>
      <c r="G242" s="39"/>
      <c r="H242" s="40"/>
    </row>
    <row r="243" s="2" customFormat="1" ht="16.8" customHeight="1">
      <c r="A243" s="39"/>
      <c r="B243" s="40"/>
      <c r="C243" s="224" t="s">
        <v>3</v>
      </c>
      <c r="D243" s="224" t="s">
        <v>756</v>
      </c>
      <c r="E243" s="20" t="s">
        <v>3</v>
      </c>
      <c r="F243" s="225">
        <v>0</v>
      </c>
      <c r="G243" s="39"/>
      <c r="H243" s="40"/>
    </row>
    <row r="244" s="2" customFormat="1" ht="16.8" customHeight="1">
      <c r="A244" s="39"/>
      <c r="B244" s="40"/>
      <c r="C244" s="224" t="s">
        <v>3</v>
      </c>
      <c r="D244" s="224" t="s">
        <v>757</v>
      </c>
      <c r="E244" s="20" t="s">
        <v>3</v>
      </c>
      <c r="F244" s="225">
        <v>1.2629999999999999</v>
      </c>
      <c r="G244" s="39"/>
      <c r="H244" s="40"/>
    </row>
    <row r="245" s="2" customFormat="1" ht="16.8" customHeight="1">
      <c r="A245" s="39"/>
      <c r="B245" s="40"/>
      <c r="C245" s="224" t="s">
        <v>3</v>
      </c>
      <c r="D245" s="224" t="s">
        <v>758</v>
      </c>
      <c r="E245" s="20" t="s">
        <v>3</v>
      </c>
      <c r="F245" s="225">
        <v>0</v>
      </c>
      <c r="G245" s="39"/>
      <c r="H245" s="40"/>
    </row>
    <row r="246" s="2" customFormat="1" ht="16.8" customHeight="1">
      <c r="A246" s="39"/>
      <c r="B246" s="40"/>
      <c r="C246" s="224" t="s">
        <v>3</v>
      </c>
      <c r="D246" s="224" t="s">
        <v>759</v>
      </c>
      <c r="E246" s="20" t="s">
        <v>3</v>
      </c>
      <c r="F246" s="225">
        <v>1.26</v>
      </c>
      <c r="G246" s="39"/>
      <c r="H246" s="40"/>
    </row>
    <row r="247" s="2" customFormat="1" ht="16.8" customHeight="1">
      <c r="A247" s="39"/>
      <c r="B247" s="40"/>
      <c r="C247" s="224" t="s">
        <v>3</v>
      </c>
      <c r="D247" s="224" t="s">
        <v>760</v>
      </c>
      <c r="E247" s="20" t="s">
        <v>3</v>
      </c>
      <c r="F247" s="225">
        <v>0</v>
      </c>
      <c r="G247" s="39"/>
      <c r="H247" s="40"/>
    </row>
    <row r="248" s="2" customFormat="1" ht="16.8" customHeight="1">
      <c r="A248" s="39"/>
      <c r="B248" s="40"/>
      <c r="C248" s="224" t="s">
        <v>3</v>
      </c>
      <c r="D248" s="224" t="s">
        <v>761</v>
      </c>
      <c r="E248" s="20" t="s">
        <v>3</v>
      </c>
      <c r="F248" s="225">
        <v>1.2529999999999999</v>
      </c>
      <c r="G248" s="39"/>
      <c r="H248" s="40"/>
    </row>
    <row r="249" s="2" customFormat="1" ht="16.8" customHeight="1">
      <c r="A249" s="39"/>
      <c r="B249" s="40"/>
      <c r="C249" s="224" t="s">
        <v>3</v>
      </c>
      <c r="D249" s="224" t="s">
        <v>762</v>
      </c>
      <c r="E249" s="20" t="s">
        <v>3</v>
      </c>
      <c r="F249" s="225">
        <v>0</v>
      </c>
      <c r="G249" s="39"/>
      <c r="H249" s="40"/>
    </row>
    <row r="250" s="2" customFormat="1" ht="16.8" customHeight="1">
      <c r="A250" s="39"/>
      <c r="B250" s="40"/>
      <c r="C250" s="224" t="s">
        <v>3</v>
      </c>
      <c r="D250" s="224" t="s">
        <v>763</v>
      </c>
      <c r="E250" s="20" t="s">
        <v>3</v>
      </c>
      <c r="F250" s="225">
        <v>1.2669999999999999</v>
      </c>
      <c r="G250" s="39"/>
      <c r="H250" s="40"/>
    </row>
    <row r="251" s="2" customFormat="1" ht="16.8" customHeight="1">
      <c r="A251" s="39"/>
      <c r="B251" s="40"/>
      <c r="C251" s="224" t="s">
        <v>3</v>
      </c>
      <c r="D251" s="224" t="s">
        <v>764</v>
      </c>
      <c r="E251" s="20" t="s">
        <v>3</v>
      </c>
      <c r="F251" s="225">
        <v>0</v>
      </c>
      <c r="G251" s="39"/>
      <c r="H251" s="40"/>
    </row>
    <row r="252" s="2" customFormat="1" ht="16.8" customHeight="1">
      <c r="A252" s="39"/>
      <c r="B252" s="40"/>
      <c r="C252" s="224" t="s">
        <v>3</v>
      </c>
      <c r="D252" s="224" t="s">
        <v>765</v>
      </c>
      <c r="E252" s="20" t="s">
        <v>3</v>
      </c>
      <c r="F252" s="225">
        <v>1.268</v>
      </c>
      <c r="G252" s="39"/>
      <c r="H252" s="40"/>
    </row>
    <row r="253" s="2" customFormat="1" ht="16.8" customHeight="1">
      <c r="A253" s="39"/>
      <c r="B253" s="40"/>
      <c r="C253" s="224" t="s">
        <v>3</v>
      </c>
      <c r="D253" s="224" t="s">
        <v>766</v>
      </c>
      <c r="E253" s="20" t="s">
        <v>3</v>
      </c>
      <c r="F253" s="225">
        <v>0</v>
      </c>
      <c r="G253" s="39"/>
      <c r="H253" s="40"/>
    </row>
    <row r="254" s="2" customFormat="1" ht="16.8" customHeight="1">
      <c r="A254" s="39"/>
      <c r="B254" s="40"/>
      <c r="C254" s="224" t="s">
        <v>3</v>
      </c>
      <c r="D254" s="224" t="s">
        <v>767</v>
      </c>
      <c r="E254" s="20" t="s">
        <v>3</v>
      </c>
      <c r="F254" s="225">
        <v>1.2849999999999999</v>
      </c>
      <c r="G254" s="39"/>
      <c r="H254" s="40"/>
    </row>
    <row r="255" s="2" customFormat="1" ht="16.8" customHeight="1">
      <c r="A255" s="39"/>
      <c r="B255" s="40"/>
      <c r="C255" s="224" t="s">
        <v>3</v>
      </c>
      <c r="D255" s="224" t="s">
        <v>768</v>
      </c>
      <c r="E255" s="20" t="s">
        <v>3</v>
      </c>
      <c r="F255" s="225">
        <v>0</v>
      </c>
      <c r="G255" s="39"/>
      <c r="H255" s="40"/>
    </row>
    <row r="256" s="2" customFormat="1" ht="16.8" customHeight="1">
      <c r="A256" s="39"/>
      <c r="B256" s="40"/>
      <c r="C256" s="224" t="s">
        <v>3</v>
      </c>
      <c r="D256" s="224" t="s">
        <v>761</v>
      </c>
      <c r="E256" s="20" t="s">
        <v>3</v>
      </c>
      <c r="F256" s="225">
        <v>1.2529999999999999</v>
      </c>
      <c r="G256" s="39"/>
      <c r="H256" s="40"/>
    </row>
    <row r="257" s="2" customFormat="1" ht="16.8" customHeight="1">
      <c r="A257" s="39"/>
      <c r="B257" s="40"/>
      <c r="C257" s="224" t="s">
        <v>3</v>
      </c>
      <c r="D257" s="224" t="s">
        <v>769</v>
      </c>
      <c r="E257" s="20" t="s">
        <v>3</v>
      </c>
      <c r="F257" s="225">
        <v>0</v>
      </c>
      <c r="G257" s="39"/>
      <c r="H257" s="40"/>
    </row>
    <row r="258" s="2" customFormat="1" ht="16.8" customHeight="1">
      <c r="A258" s="39"/>
      <c r="B258" s="40"/>
      <c r="C258" s="224" t="s">
        <v>3</v>
      </c>
      <c r="D258" s="224" t="s">
        <v>770</v>
      </c>
      <c r="E258" s="20" t="s">
        <v>3</v>
      </c>
      <c r="F258" s="225">
        <v>1.2749999999999999</v>
      </c>
      <c r="G258" s="39"/>
      <c r="H258" s="40"/>
    </row>
    <row r="259" s="2" customFormat="1" ht="16.8" customHeight="1">
      <c r="A259" s="39"/>
      <c r="B259" s="40"/>
      <c r="C259" s="224" t="s">
        <v>3</v>
      </c>
      <c r="D259" s="224" t="s">
        <v>771</v>
      </c>
      <c r="E259" s="20" t="s">
        <v>3</v>
      </c>
      <c r="F259" s="225">
        <v>0</v>
      </c>
      <c r="G259" s="39"/>
      <c r="H259" s="40"/>
    </row>
    <row r="260" s="2" customFormat="1" ht="16.8" customHeight="1">
      <c r="A260" s="39"/>
      <c r="B260" s="40"/>
      <c r="C260" s="224" t="s">
        <v>3</v>
      </c>
      <c r="D260" s="224" t="s">
        <v>772</v>
      </c>
      <c r="E260" s="20" t="s">
        <v>3</v>
      </c>
      <c r="F260" s="225">
        <v>1.264</v>
      </c>
      <c r="G260" s="39"/>
      <c r="H260" s="40"/>
    </row>
    <row r="261" s="2" customFormat="1" ht="16.8" customHeight="1">
      <c r="A261" s="39"/>
      <c r="B261" s="40"/>
      <c r="C261" s="224" t="s">
        <v>3</v>
      </c>
      <c r="D261" s="224" t="s">
        <v>773</v>
      </c>
      <c r="E261" s="20" t="s">
        <v>3</v>
      </c>
      <c r="F261" s="225">
        <v>0</v>
      </c>
      <c r="G261" s="39"/>
      <c r="H261" s="40"/>
    </row>
    <row r="262" s="2" customFormat="1" ht="16.8" customHeight="1">
      <c r="A262" s="39"/>
      <c r="B262" s="40"/>
      <c r="C262" s="224" t="s">
        <v>3</v>
      </c>
      <c r="D262" s="224" t="s">
        <v>774</v>
      </c>
      <c r="E262" s="20" t="s">
        <v>3</v>
      </c>
      <c r="F262" s="225">
        <v>1.274</v>
      </c>
      <c r="G262" s="39"/>
      <c r="H262" s="40"/>
    </row>
    <row r="263" s="2" customFormat="1" ht="16.8" customHeight="1">
      <c r="A263" s="39"/>
      <c r="B263" s="40"/>
      <c r="C263" s="224" t="s">
        <v>3</v>
      </c>
      <c r="D263" s="224" t="s">
        <v>775</v>
      </c>
      <c r="E263" s="20" t="s">
        <v>3</v>
      </c>
      <c r="F263" s="225">
        <v>0</v>
      </c>
      <c r="G263" s="39"/>
      <c r="H263" s="40"/>
    </row>
    <row r="264" s="2" customFormat="1" ht="16.8" customHeight="1">
      <c r="A264" s="39"/>
      <c r="B264" s="40"/>
      <c r="C264" s="224" t="s">
        <v>3</v>
      </c>
      <c r="D264" s="224" t="s">
        <v>776</v>
      </c>
      <c r="E264" s="20" t="s">
        <v>3</v>
      </c>
      <c r="F264" s="225">
        <v>1.55</v>
      </c>
      <c r="G264" s="39"/>
      <c r="H264" s="40"/>
    </row>
    <row r="265" s="2" customFormat="1" ht="16.8" customHeight="1">
      <c r="A265" s="39"/>
      <c r="B265" s="40"/>
      <c r="C265" s="224" t="s">
        <v>3</v>
      </c>
      <c r="D265" s="224" t="s">
        <v>777</v>
      </c>
      <c r="E265" s="20" t="s">
        <v>3</v>
      </c>
      <c r="F265" s="225">
        <v>0</v>
      </c>
      <c r="G265" s="39"/>
      <c r="H265" s="40"/>
    </row>
    <row r="266" s="2" customFormat="1" ht="16.8" customHeight="1">
      <c r="A266" s="39"/>
      <c r="B266" s="40"/>
      <c r="C266" s="224" t="s">
        <v>3</v>
      </c>
      <c r="D266" s="224" t="s">
        <v>778</v>
      </c>
      <c r="E266" s="20" t="s">
        <v>3</v>
      </c>
      <c r="F266" s="225">
        <v>1.5540000000000001</v>
      </c>
      <c r="G266" s="39"/>
      <c r="H266" s="40"/>
    </row>
    <row r="267" s="2" customFormat="1" ht="16.8" customHeight="1">
      <c r="A267" s="39"/>
      <c r="B267" s="40"/>
      <c r="C267" s="224" t="s">
        <v>3</v>
      </c>
      <c r="D267" s="224" t="s">
        <v>779</v>
      </c>
      <c r="E267" s="20" t="s">
        <v>3</v>
      </c>
      <c r="F267" s="225">
        <v>0</v>
      </c>
      <c r="G267" s="39"/>
      <c r="H267" s="40"/>
    </row>
    <row r="268" s="2" customFormat="1" ht="16.8" customHeight="1">
      <c r="A268" s="39"/>
      <c r="B268" s="40"/>
      <c r="C268" s="224" t="s">
        <v>3</v>
      </c>
      <c r="D268" s="224" t="s">
        <v>780</v>
      </c>
      <c r="E268" s="20" t="s">
        <v>3</v>
      </c>
      <c r="F268" s="225">
        <v>1.5520000000000001</v>
      </c>
      <c r="G268" s="39"/>
      <c r="H268" s="40"/>
    </row>
    <row r="269" s="2" customFormat="1" ht="16.8" customHeight="1">
      <c r="A269" s="39"/>
      <c r="B269" s="40"/>
      <c r="C269" s="224" t="s">
        <v>3</v>
      </c>
      <c r="D269" s="224" t="s">
        <v>781</v>
      </c>
      <c r="E269" s="20" t="s">
        <v>3</v>
      </c>
      <c r="F269" s="225">
        <v>0</v>
      </c>
      <c r="G269" s="39"/>
      <c r="H269" s="40"/>
    </row>
    <row r="270" s="2" customFormat="1" ht="16.8" customHeight="1">
      <c r="A270" s="39"/>
      <c r="B270" s="40"/>
      <c r="C270" s="224" t="s">
        <v>3</v>
      </c>
      <c r="D270" s="224" t="s">
        <v>780</v>
      </c>
      <c r="E270" s="20" t="s">
        <v>3</v>
      </c>
      <c r="F270" s="225">
        <v>1.5520000000000001</v>
      </c>
      <c r="G270" s="39"/>
      <c r="H270" s="40"/>
    </row>
    <row r="271" s="2" customFormat="1" ht="16.8" customHeight="1">
      <c r="A271" s="39"/>
      <c r="B271" s="40"/>
      <c r="C271" s="224" t="s">
        <v>3</v>
      </c>
      <c r="D271" s="224" t="s">
        <v>782</v>
      </c>
      <c r="E271" s="20" t="s">
        <v>3</v>
      </c>
      <c r="F271" s="225">
        <v>0</v>
      </c>
      <c r="G271" s="39"/>
      <c r="H271" s="40"/>
    </row>
    <row r="272" s="2" customFormat="1" ht="16.8" customHeight="1">
      <c r="A272" s="39"/>
      <c r="B272" s="40"/>
      <c r="C272" s="224" t="s">
        <v>3</v>
      </c>
      <c r="D272" s="224" t="s">
        <v>783</v>
      </c>
      <c r="E272" s="20" t="s">
        <v>3</v>
      </c>
      <c r="F272" s="225">
        <v>1.5660000000000001</v>
      </c>
      <c r="G272" s="39"/>
      <c r="H272" s="40"/>
    </row>
    <row r="273" s="2" customFormat="1" ht="16.8" customHeight="1">
      <c r="A273" s="39"/>
      <c r="B273" s="40"/>
      <c r="C273" s="224" t="s">
        <v>3</v>
      </c>
      <c r="D273" s="224" t="s">
        <v>3</v>
      </c>
      <c r="E273" s="20" t="s">
        <v>3</v>
      </c>
      <c r="F273" s="225">
        <v>0</v>
      </c>
      <c r="G273" s="39"/>
      <c r="H273" s="40"/>
    </row>
    <row r="274" s="2" customFormat="1" ht="16.8" customHeight="1">
      <c r="A274" s="39"/>
      <c r="B274" s="40"/>
      <c r="C274" s="224" t="s">
        <v>3</v>
      </c>
      <c r="D274" s="224" t="s">
        <v>3</v>
      </c>
      <c r="E274" s="20" t="s">
        <v>3</v>
      </c>
      <c r="F274" s="225">
        <v>0</v>
      </c>
      <c r="G274" s="39"/>
      <c r="H274" s="40"/>
    </row>
    <row r="275" s="2" customFormat="1" ht="16.8" customHeight="1">
      <c r="A275" s="39"/>
      <c r="B275" s="40"/>
      <c r="C275" s="224" t="s">
        <v>3</v>
      </c>
      <c r="D275" s="224" t="s">
        <v>170</v>
      </c>
      <c r="E275" s="20" t="s">
        <v>3</v>
      </c>
      <c r="F275" s="225">
        <v>30.141999999999999</v>
      </c>
      <c r="G275" s="39"/>
      <c r="H275" s="40"/>
    </row>
    <row r="276" s="2" customFormat="1" ht="16.8" customHeight="1">
      <c r="A276" s="39"/>
      <c r="B276" s="40"/>
      <c r="C276" s="226" t="s">
        <v>732</v>
      </c>
      <c r="D276" s="39"/>
      <c r="E276" s="39"/>
      <c r="F276" s="39"/>
      <c r="G276" s="39"/>
      <c r="H276" s="40"/>
    </row>
    <row r="277" s="2" customFormat="1" ht="16.8" customHeight="1">
      <c r="A277" s="39"/>
      <c r="B277" s="40"/>
      <c r="C277" s="224" t="s">
        <v>314</v>
      </c>
      <c r="D277" s="224" t="s">
        <v>733</v>
      </c>
      <c r="E277" s="20" t="s">
        <v>78</v>
      </c>
      <c r="F277" s="225">
        <v>119.958</v>
      </c>
      <c r="G277" s="39"/>
      <c r="H277" s="40"/>
    </row>
    <row r="278" s="2" customFormat="1" ht="16.8" customHeight="1">
      <c r="A278" s="39"/>
      <c r="B278" s="40"/>
      <c r="C278" s="224" t="s">
        <v>303</v>
      </c>
      <c r="D278" s="224" t="s">
        <v>843</v>
      </c>
      <c r="E278" s="20" t="s">
        <v>78</v>
      </c>
      <c r="F278" s="225">
        <v>9.0429999999999993</v>
      </c>
      <c r="G278" s="39"/>
      <c r="H278" s="40"/>
    </row>
    <row r="279" s="2" customFormat="1" ht="16.8" customHeight="1">
      <c r="A279" s="39"/>
      <c r="B279" s="40"/>
      <c r="C279" s="224" t="s">
        <v>298</v>
      </c>
      <c r="D279" s="224" t="s">
        <v>844</v>
      </c>
      <c r="E279" s="20" t="s">
        <v>78</v>
      </c>
      <c r="F279" s="225">
        <v>7.5359999999999996</v>
      </c>
      <c r="G279" s="39"/>
      <c r="H279" s="40"/>
    </row>
    <row r="280" s="2" customFormat="1" ht="16.8" customHeight="1">
      <c r="A280" s="39"/>
      <c r="B280" s="40"/>
      <c r="C280" s="224" t="s">
        <v>226</v>
      </c>
      <c r="D280" s="224" t="s">
        <v>845</v>
      </c>
      <c r="E280" s="20" t="s">
        <v>217</v>
      </c>
      <c r="F280" s="225">
        <v>30.141999999999999</v>
      </c>
      <c r="G280" s="39"/>
      <c r="H280" s="40"/>
    </row>
    <row r="281" s="2" customFormat="1" ht="16.8" customHeight="1">
      <c r="A281" s="39"/>
      <c r="B281" s="40"/>
      <c r="C281" s="224" t="s">
        <v>675</v>
      </c>
      <c r="D281" s="224" t="s">
        <v>735</v>
      </c>
      <c r="E281" s="20" t="s">
        <v>78</v>
      </c>
      <c r="F281" s="225">
        <v>178.553</v>
      </c>
      <c r="G281" s="39"/>
      <c r="H281" s="40"/>
    </row>
    <row r="282" s="2" customFormat="1" ht="7.44" customHeight="1">
      <c r="A282" s="39"/>
      <c r="B282" s="56"/>
      <c r="C282" s="57"/>
      <c r="D282" s="57"/>
      <c r="E282" s="57"/>
      <c r="F282" s="57"/>
      <c r="G282" s="57"/>
      <c r="H282" s="40"/>
    </row>
    <row r="283" s="2" customFormat="1">
      <c r="A283" s="39"/>
      <c r="B283" s="39"/>
      <c r="C283" s="39"/>
      <c r="D283" s="39"/>
      <c r="E283" s="39"/>
      <c r="F283" s="39"/>
      <c r="G283" s="39"/>
      <c r="H283" s="39"/>
    </row>
  </sheetData>
  <mergeCells count="2">
    <mergeCell ref="D5:F5"/>
    <mergeCell ref="D6:F6"/>
  </mergeCells>
  <pageSetup paperSize="9" orientation="portrait" blackAndWhite="1" fitToHeight="0"/>
  <headerFooter>
    <oddFooter>&amp;CStrana &amp;P z &amp;N</oddFooter>
  </headerFooter>
  <drawing r:id="rId1"/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zoomScale="110" zoomScaleNormal="110" zoomScaleSheetLayoutView="60" zoomScalePageLayoutView="100" workbookViewId="0" topLeftCell="A43"/>
  </sheetViews>
  <cols>
    <col min="1" max="1" width="8.332031" style="227" customWidth="1"/>
    <col min="2" max="2" width="1.667969" style="227" customWidth="1"/>
    <col min="3" max="4" width="5" style="227" customWidth="1"/>
    <col min="5" max="5" width="11.66016" style="227" customWidth="1"/>
    <col min="6" max="6" width="9.160156" style="227" customWidth="1"/>
    <col min="7" max="7" width="5" style="227" customWidth="1"/>
    <col min="8" max="8" width="77.83203" style="227" customWidth="1"/>
    <col min="9" max="10" width="20" style="227" customWidth="1"/>
    <col min="11" max="11" width="1.667969" style="227" customWidth="1"/>
  </cols>
  <sheetData>
    <row r="1" s="1" customFormat="1" ht="37.5" customHeight="1"/>
    <row r="2" s="1" customFormat="1" ht="7.5" customHeight="1">
      <c r="B2" s="228"/>
      <c r="C2" s="229"/>
      <c r="D2" s="229"/>
      <c r="E2" s="229"/>
      <c r="F2" s="229"/>
      <c r="G2" s="229"/>
      <c r="H2" s="229"/>
      <c r="I2" s="229"/>
      <c r="J2" s="229"/>
      <c r="K2" s="230"/>
    </row>
    <row r="3" s="16" customFormat="1" ht="45" customHeight="1">
      <c r="B3" s="231"/>
      <c r="C3" s="232" t="s">
        <v>846</v>
      </c>
      <c r="D3" s="232"/>
      <c r="E3" s="232"/>
      <c r="F3" s="232"/>
      <c r="G3" s="232"/>
      <c r="H3" s="232"/>
      <c r="I3" s="232"/>
      <c r="J3" s="232"/>
      <c r="K3" s="233"/>
    </row>
    <row r="4" s="1" customFormat="1" ht="25.5" customHeight="1">
      <c r="B4" s="234"/>
      <c r="C4" s="235" t="s">
        <v>847</v>
      </c>
      <c r="D4" s="235"/>
      <c r="E4" s="235"/>
      <c r="F4" s="235"/>
      <c r="G4" s="235"/>
      <c r="H4" s="235"/>
      <c r="I4" s="235"/>
      <c r="J4" s="235"/>
      <c r="K4" s="236"/>
    </row>
    <row r="5" s="1" customFormat="1" ht="5.25" customHeight="1">
      <c r="B5" s="234"/>
      <c r="C5" s="237"/>
      <c r="D5" s="237"/>
      <c r="E5" s="237"/>
      <c r="F5" s="237"/>
      <c r="G5" s="237"/>
      <c r="H5" s="237"/>
      <c r="I5" s="237"/>
      <c r="J5" s="237"/>
      <c r="K5" s="236"/>
    </row>
    <row r="6" s="1" customFormat="1" ht="15" customHeight="1">
      <c r="B6" s="234"/>
      <c r="C6" s="238" t="s">
        <v>848</v>
      </c>
      <c r="D6" s="238"/>
      <c r="E6" s="238"/>
      <c r="F6" s="238"/>
      <c r="G6" s="238"/>
      <c r="H6" s="238"/>
      <c r="I6" s="238"/>
      <c r="J6" s="238"/>
      <c r="K6" s="236"/>
    </row>
    <row r="7" s="1" customFormat="1" ht="15" customHeight="1">
      <c r="B7" s="239"/>
      <c r="C7" s="238" t="s">
        <v>849</v>
      </c>
      <c r="D7" s="238"/>
      <c r="E7" s="238"/>
      <c r="F7" s="238"/>
      <c r="G7" s="238"/>
      <c r="H7" s="238"/>
      <c r="I7" s="238"/>
      <c r="J7" s="238"/>
      <c r="K7" s="236"/>
    </row>
    <row r="8" s="1" customFormat="1" ht="12.75" customHeight="1">
      <c r="B8" s="239"/>
      <c r="C8" s="238"/>
      <c r="D8" s="238"/>
      <c r="E8" s="238"/>
      <c r="F8" s="238"/>
      <c r="G8" s="238"/>
      <c r="H8" s="238"/>
      <c r="I8" s="238"/>
      <c r="J8" s="238"/>
      <c r="K8" s="236"/>
    </row>
    <row r="9" s="1" customFormat="1" ht="15" customHeight="1">
      <c r="B9" s="239"/>
      <c r="C9" s="238" t="s">
        <v>850</v>
      </c>
      <c r="D9" s="238"/>
      <c r="E9" s="238"/>
      <c r="F9" s="238"/>
      <c r="G9" s="238"/>
      <c r="H9" s="238"/>
      <c r="I9" s="238"/>
      <c r="J9" s="238"/>
      <c r="K9" s="236"/>
    </row>
    <row r="10" s="1" customFormat="1" ht="15" customHeight="1">
      <c r="B10" s="239"/>
      <c r="C10" s="238"/>
      <c r="D10" s="238" t="s">
        <v>851</v>
      </c>
      <c r="E10" s="238"/>
      <c r="F10" s="238"/>
      <c r="G10" s="238"/>
      <c r="H10" s="238"/>
      <c r="I10" s="238"/>
      <c r="J10" s="238"/>
      <c r="K10" s="236"/>
    </row>
    <row r="11" s="1" customFormat="1" ht="15" customHeight="1">
      <c r="B11" s="239"/>
      <c r="C11" s="240"/>
      <c r="D11" s="238" t="s">
        <v>852</v>
      </c>
      <c r="E11" s="238"/>
      <c r="F11" s="238"/>
      <c r="G11" s="238"/>
      <c r="H11" s="238"/>
      <c r="I11" s="238"/>
      <c r="J11" s="238"/>
      <c r="K11" s="236"/>
    </row>
    <row r="12" s="1" customFormat="1" ht="15" customHeight="1">
      <c r="B12" s="239"/>
      <c r="C12" s="240"/>
      <c r="D12" s="238"/>
      <c r="E12" s="238"/>
      <c r="F12" s="238"/>
      <c r="G12" s="238"/>
      <c r="H12" s="238"/>
      <c r="I12" s="238"/>
      <c r="J12" s="238"/>
      <c r="K12" s="236"/>
    </row>
    <row r="13" s="1" customFormat="1" ht="15" customHeight="1">
      <c r="B13" s="239"/>
      <c r="C13" s="240"/>
      <c r="D13" s="241" t="s">
        <v>853</v>
      </c>
      <c r="E13" s="238"/>
      <c r="F13" s="238"/>
      <c r="G13" s="238"/>
      <c r="H13" s="238"/>
      <c r="I13" s="238"/>
      <c r="J13" s="238"/>
      <c r="K13" s="236"/>
    </row>
    <row r="14" s="1" customFormat="1" ht="12.75" customHeight="1">
      <c r="B14" s="239"/>
      <c r="C14" s="240"/>
      <c r="D14" s="240"/>
      <c r="E14" s="240"/>
      <c r="F14" s="240"/>
      <c r="G14" s="240"/>
      <c r="H14" s="240"/>
      <c r="I14" s="240"/>
      <c r="J14" s="240"/>
      <c r="K14" s="236"/>
    </row>
    <row r="15" s="1" customFormat="1" ht="15" customHeight="1">
      <c r="B15" s="239"/>
      <c r="C15" s="240"/>
      <c r="D15" s="238" t="s">
        <v>854</v>
      </c>
      <c r="E15" s="238"/>
      <c r="F15" s="238"/>
      <c r="G15" s="238"/>
      <c r="H15" s="238"/>
      <c r="I15" s="238"/>
      <c r="J15" s="238"/>
      <c r="K15" s="236"/>
    </row>
    <row r="16" s="1" customFormat="1" ht="15" customHeight="1">
      <c r="B16" s="239"/>
      <c r="C16" s="240"/>
      <c r="D16" s="238" t="s">
        <v>855</v>
      </c>
      <c r="E16" s="238"/>
      <c r="F16" s="238"/>
      <c r="G16" s="238"/>
      <c r="H16" s="238"/>
      <c r="I16" s="238"/>
      <c r="J16" s="238"/>
      <c r="K16" s="236"/>
    </row>
    <row r="17" s="1" customFormat="1" ht="15" customHeight="1">
      <c r="B17" s="239"/>
      <c r="C17" s="240"/>
      <c r="D17" s="238" t="s">
        <v>856</v>
      </c>
      <c r="E17" s="238"/>
      <c r="F17" s="238"/>
      <c r="G17" s="238"/>
      <c r="H17" s="238"/>
      <c r="I17" s="238"/>
      <c r="J17" s="238"/>
      <c r="K17" s="236"/>
    </row>
    <row r="18" s="1" customFormat="1" ht="15" customHeight="1">
      <c r="B18" s="239"/>
      <c r="C18" s="240"/>
      <c r="D18" s="240"/>
      <c r="E18" s="242" t="s">
        <v>73</v>
      </c>
      <c r="F18" s="238" t="s">
        <v>857</v>
      </c>
      <c r="G18" s="238"/>
      <c r="H18" s="238"/>
      <c r="I18" s="238"/>
      <c r="J18" s="238"/>
      <c r="K18" s="236"/>
    </row>
    <row r="19" s="1" customFormat="1" ht="15" customHeight="1">
      <c r="B19" s="239"/>
      <c r="C19" s="240"/>
      <c r="D19" s="240"/>
      <c r="E19" s="242" t="s">
        <v>858</v>
      </c>
      <c r="F19" s="238" t="s">
        <v>859</v>
      </c>
      <c r="G19" s="238"/>
      <c r="H19" s="238"/>
      <c r="I19" s="238"/>
      <c r="J19" s="238"/>
      <c r="K19" s="236"/>
    </row>
    <row r="20" s="1" customFormat="1" ht="15" customHeight="1">
      <c r="B20" s="239"/>
      <c r="C20" s="240"/>
      <c r="D20" s="240"/>
      <c r="E20" s="242" t="s">
        <v>860</v>
      </c>
      <c r="F20" s="238" t="s">
        <v>861</v>
      </c>
      <c r="G20" s="238"/>
      <c r="H20" s="238"/>
      <c r="I20" s="238"/>
      <c r="J20" s="238"/>
      <c r="K20" s="236"/>
    </row>
    <row r="21" s="1" customFormat="1" ht="15" customHeight="1">
      <c r="B21" s="239"/>
      <c r="C21" s="240"/>
      <c r="D21" s="240"/>
      <c r="E21" s="242" t="s">
        <v>862</v>
      </c>
      <c r="F21" s="238" t="s">
        <v>863</v>
      </c>
      <c r="G21" s="238"/>
      <c r="H21" s="238"/>
      <c r="I21" s="238"/>
      <c r="J21" s="238"/>
      <c r="K21" s="236"/>
    </row>
    <row r="22" s="1" customFormat="1" ht="15" customHeight="1">
      <c r="B22" s="239"/>
      <c r="C22" s="240"/>
      <c r="D22" s="240"/>
      <c r="E22" s="242" t="s">
        <v>864</v>
      </c>
      <c r="F22" s="238" t="s">
        <v>865</v>
      </c>
      <c r="G22" s="238"/>
      <c r="H22" s="238"/>
      <c r="I22" s="238"/>
      <c r="J22" s="238"/>
      <c r="K22" s="236"/>
    </row>
    <row r="23" s="1" customFormat="1" ht="15" customHeight="1">
      <c r="B23" s="239"/>
      <c r="C23" s="240"/>
      <c r="D23" s="240"/>
      <c r="E23" s="242" t="s">
        <v>866</v>
      </c>
      <c r="F23" s="238" t="s">
        <v>867</v>
      </c>
      <c r="G23" s="238"/>
      <c r="H23" s="238"/>
      <c r="I23" s="238"/>
      <c r="J23" s="238"/>
      <c r="K23" s="236"/>
    </row>
    <row r="24" s="1" customFormat="1" ht="12.75" customHeight="1">
      <c r="B24" s="239"/>
      <c r="C24" s="240"/>
      <c r="D24" s="240"/>
      <c r="E24" s="240"/>
      <c r="F24" s="240"/>
      <c r="G24" s="240"/>
      <c r="H24" s="240"/>
      <c r="I24" s="240"/>
      <c r="J24" s="240"/>
      <c r="K24" s="236"/>
    </row>
    <row r="25" s="1" customFormat="1" ht="15" customHeight="1">
      <c r="B25" s="239"/>
      <c r="C25" s="238" t="s">
        <v>868</v>
      </c>
      <c r="D25" s="238"/>
      <c r="E25" s="238"/>
      <c r="F25" s="238"/>
      <c r="G25" s="238"/>
      <c r="H25" s="238"/>
      <c r="I25" s="238"/>
      <c r="J25" s="238"/>
      <c r="K25" s="236"/>
    </row>
    <row r="26" s="1" customFormat="1" ht="15" customHeight="1">
      <c r="B26" s="239"/>
      <c r="C26" s="238" t="s">
        <v>869</v>
      </c>
      <c r="D26" s="238"/>
      <c r="E26" s="238"/>
      <c r="F26" s="238"/>
      <c r="G26" s="238"/>
      <c r="H26" s="238"/>
      <c r="I26" s="238"/>
      <c r="J26" s="238"/>
      <c r="K26" s="236"/>
    </row>
    <row r="27" s="1" customFormat="1" ht="15" customHeight="1">
      <c r="B27" s="239"/>
      <c r="C27" s="238"/>
      <c r="D27" s="238" t="s">
        <v>870</v>
      </c>
      <c r="E27" s="238"/>
      <c r="F27" s="238"/>
      <c r="G27" s="238"/>
      <c r="H27" s="238"/>
      <c r="I27" s="238"/>
      <c r="J27" s="238"/>
      <c r="K27" s="236"/>
    </row>
    <row r="28" s="1" customFormat="1" ht="15" customHeight="1">
      <c r="B28" s="239"/>
      <c r="C28" s="240"/>
      <c r="D28" s="238" t="s">
        <v>871</v>
      </c>
      <c r="E28" s="238"/>
      <c r="F28" s="238"/>
      <c r="G28" s="238"/>
      <c r="H28" s="238"/>
      <c r="I28" s="238"/>
      <c r="J28" s="238"/>
      <c r="K28" s="236"/>
    </row>
    <row r="29" s="1" customFormat="1" ht="12.75" customHeight="1">
      <c r="B29" s="239"/>
      <c r="C29" s="240"/>
      <c r="D29" s="240"/>
      <c r="E29" s="240"/>
      <c r="F29" s="240"/>
      <c r="G29" s="240"/>
      <c r="H29" s="240"/>
      <c r="I29" s="240"/>
      <c r="J29" s="240"/>
      <c r="K29" s="236"/>
    </row>
    <row r="30" s="1" customFormat="1" ht="15" customHeight="1">
      <c r="B30" s="239"/>
      <c r="C30" s="240"/>
      <c r="D30" s="238" t="s">
        <v>872</v>
      </c>
      <c r="E30" s="238"/>
      <c r="F30" s="238"/>
      <c r="G30" s="238"/>
      <c r="H30" s="238"/>
      <c r="I30" s="238"/>
      <c r="J30" s="238"/>
      <c r="K30" s="236"/>
    </row>
    <row r="31" s="1" customFormat="1" ht="15" customHeight="1">
      <c r="B31" s="239"/>
      <c r="C31" s="240"/>
      <c r="D31" s="238" t="s">
        <v>873</v>
      </c>
      <c r="E31" s="238"/>
      <c r="F31" s="238"/>
      <c r="G31" s="238"/>
      <c r="H31" s="238"/>
      <c r="I31" s="238"/>
      <c r="J31" s="238"/>
      <c r="K31" s="236"/>
    </row>
    <row r="32" s="1" customFormat="1" ht="12.75" customHeight="1">
      <c r="B32" s="239"/>
      <c r="C32" s="240"/>
      <c r="D32" s="240"/>
      <c r="E32" s="240"/>
      <c r="F32" s="240"/>
      <c r="G32" s="240"/>
      <c r="H32" s="240"/>
      <c r="I32" s="240"/>
      <c r="J32" s="240"/>
      <c r="K32" s="236"/>
    </row>
    <row r="33" s="1" customFormat="1" ht="15" customHeight="1">
      <c r="B33" s="239"/>
      <c r="C33" s="240"/>
      <c r="D33" s="238" t="s">
        <v>874</v>
      </c>
      <c r="E33" s="238"/>
      <c r="F33" s="238"/>
      <c r="G33" s="238"/>
      <c r="H33" s="238"/>
      <c r="I33" s="238"/>
      <c r="J33" s="238"/>
      <c r="K33" s="236"/>
    </row>
    <row r="34" s="1" customFormat="1" ht="15" customHeight="1">
      <c r="B34" s="239"/>
      <c r="C34" s="240"/>
      <c r="D34" s="238" t="s">
        <v>875</v>
      </c>
      <c r="E34" s="238"/>
      <c r="F34" s="238"/>
      <c r="G34" s="238"/>
      <c r="H34" s="238"/>
      <c r="I34" s="238"/>
      <c r="J34" s="238"/>
      <c r="K34" s="236"/>
    </row>
    <row r="35" s="1" customFormat="1" ht="15" customHeight="1">
      <c r="B35" s="239"/>
      <c r="C35" s="240"/>
      <c r="D35" s="238" t="s">
        <v>876</v>
      </c>
      <c r="E35" s="238"/>
      <c r="F35" s="238"/>
      <c r="G35" s="238"/>
      <c r="H35" s="238"/>
      <c r="I35" s="238"/>
      <c r="J35" s="238"/>
      <c r="K35" s="236"/>
    </row>
    <row r="36" s="1" customFormat="1" ht="15" customHeight="1">
      <c r="B36" s="239"/>
      <c r="C36" s="240"/>
      <c r="D36" s="238"/>
      <c r="E36" s="241" t="s">
        <v>133</v>
      </c>
      <c r="F36" s="238"/>
      <c r="G36" s="238" t="s">
        <v>877</v>
      </c>
      <c r="H36" s="238"/>
      <c r="I36" s="238"/>
      <c r="J36" s="238"/>
      <c r="K36" s="236"/>
    </row>
    <row r="37" s="1" customFormat="1" ht="30.75" customHeight="1">
      <c r="B37" s="239"/>
      <c r="C37" s="240"/>
      <c r="D37" s="238"/>
      <c r="E37" s="241" t="s">
        <v>878</v>
      </c>
      <c r="F37" s="238"/>
      <c r="G37" s="238" t="s">
        <v>879</v>
      </c>
      <c r="H37" s="238"/>
      <c r="I37" s="238"/>
      <c r="J37" s="238"/>
      <c r="K37" s="236"/>
    </row>
    <row r="38" s="1" customFormat="1" ht="15" customHeight="1">
      <c r="B38" s="239"/>
      <c r="C38" s="240"/>
      <c r="D38" s="238"/>
      <c r="E38" s="241" t="s">
        <v>50</v>
      </c>
      <c r="F38" s="238"/>
      <c r="G38" s="238" t="s">
        <v>880</v>
      </c>
      <c r="H38" s="238"/>
      <c r="I38" s="238"/>
      <c r="J38" s="238"/>
      <c r="K38" s="236"/>
    </row>
    <row r="39" s="1" customFormat="1" ht="15" customHeight="1">
      <c r="B39" s="239"/>
      <c r="C39" s="240"/>
      <c r="D39" s="238"/>
      <c r="E39" s="241" t="s">
        <v>51</v>
      </c>
      <c r="F39" s="238"/>
      <c r="G39" s="238" t="s">
        <v>881</v>
      </c>
      <c r="H39" s="238"/>
      <c r="I39" s="238"/>
      <c r="J39" s="238"/>
      <c r="K39" s="236"/>
    </row>
    <row r="40" s="1" customFormat="1" ht="15" customHeight="1">
      <c r="B40" s="239"/>
      <c r="C40" s="240"/>
      <c r="D40" s="238"/>
      <c r="E40" s="241" t="s">
        <v>134</v>
      </c>
      <c r="F40" s="238"/>
      <c r="G40" s="238" t="s">
        <v>882</v>
      </c>
      <c r="H40" s="238"/>
      <c r="I40" s="238"/>
      <c r="J40" s="238"/>
      <c r="K40" s="236"/>
    </row>
    <row r="41" s="1" customFormat="1" ht="15" customHeight="1">
      <c r="B41" s="239"/>
      <c r="C41" s="240"/>
      <c r="D41" s="238"/>
      <c r="E41" s="241" t="s">
        <v>135</v>
      </c>
      <c r="F41" s="238"/>
      <c r="G41" s="238" t="s">
        <v>883</v>
      </c>
      <c r="H41" s="238"/>
      <c r="I41" s="238"/>
      <c r="J41" s="238"/>
      <c r="K41" s="236"/>
    </row>
    <row r="42" s="1" customFormat="1" ht="15" customHeight="1">
      <c r="B42" s="239"/>
      <c r="C42" s="240"/>
      <c r="D42" s="238"/>
      <c r="E42" s="241" t="s">
        <v>884</v>
      </c>
      <c r="F42" s="238"/>
      <c r="G42" s="238" t="s">
        <v>885</v>
      </c>
      <c r="H42" s="238"/>
      <c r="I42" s="238"/>
      <c r="J42" s="238"/>
      <c r="K42" s="236"/>
    </row>
    <row r="43" s="1" customFormat="1" ht="15" customHeight="1">
      <c r="B43" s="239"/>
      <c r="C43" s="240"/>
      <c r="D43" s="238"/>
      <c r="E43" s="241"/>
      <c r="F43" s="238"/>
      <c r="G43" s="238" t="s">
        <v>886</v>
      </c>
      <c r="H43" s="238"/>
      <c r="I43" s="238"/>
      <c r="J43" s="238"/>
      <c r="K43" s="236"/>
    </row>
    <row r="44" s="1" customFormat="1" ht="15" customHeight="1">
      <c r="B44" s="239"/>
      <c r="C44" s="240"/>
      <c r="D44" s="238"/>
      <c r="E44" s="241" t="s">
        <v>887</v>
      </c>
      <c r="F44" s="238"/>
      <c r="G44" s="238" t="s">
        <v>888</v>
      </c>
      <c r="H44" s="238"/>
      <c r="I44" s="238"/>
      <c r="J44" s="238"/>
      <c r="K44" s="236"/>
    </row>
    <row r="45" s="1" customFormat="1" ht="15" customHeight="1">
      <c r="B45" s="239"/>
      <c r="C45" s="240"/>
      <c r="D45" s="238"/>
      <c r="E45" s="241" t="s">
        <v>137</v>
      </c>
      <c r="F45" s="238"/>
      <c r="G45" s="238" t="s">
        <v>889</v>
      </c>
      <c r="H45" s="238"/>
      <c r="I45" s="238"/>
      <c r="J45" s="238"/>
      <c r="K45" s="236"/>
    </row>
    <row r="46" s="1" customFormat="1" ht="12.75" customHeight="1">
      <c r="B46" s="239"/>
      <c r="C46" s="240"/>
      <c r="D46" s="238"/>
      <c r="E46" s="238"/>
      <c r="F46" s="238"/>
      <c r="G46" s="238"/>
      <c r="H46" s="238"/>
      <c r="I46" s="238"/>
      <c r="J46" s="238"/>
      <c r="K46" s="236"/>
    </row>
    <row r="47" s="1" customFormat="1" ht="15" customHeight="1">
      <c r="B47" s="239"/>
      <c r="C47" s="240"/>
      <c r="D47" s="238" t="s">
        <v>890</v>
      </c>
      <c r="E47" s="238"/>
      <c r="F47" s="238"/>
      <c r="G47" s="238"/>
      <c r="H47" s="238"/>
      <c r="I47" s="238"/>
      <c r="J47" s="238"/>
      <c r="K47" s="236"/>
    </row>
    <row r="48" s="1" customFormat="1" ht="15" customHeight="1">
      <c r="B48" s="239"/>
      <c r="C48" s="240"/>
      <c r="D48" s="240"/>
      <c r="E48" s="238" t="s">
        <v>891</v>
      </c>
      <c r="F48" s="238"/>
      <c r="G48" s="238"/>
      <c r="H48" s="238"/>
      <c r="I48" s="238"/>
      <c r="J48" s="238"/>
      <c r="K48" s="236"/>
    </row>
    <row r="49" s="1" customFormat="1" ht="15" customHeight="1">
      <c r="B49" s="239"/>
      <c r="C49" s="240"/>
      <c r="D49" s="240"/>
      <c r="E49" s="238" t="s">
        <v>892</v>
      </c>
      <c r="F49" s="238"/>
      <c r="G49" s="238"/>
      <c r="H49" s="238"/>
      <c r="I49" s="238"/>
      <c r="J49" s="238"/>
      <c r="K49" s="236"/>
    </row>
    <row r="50" s="1" customFormat="1" ht="15" customHeight="1">
      <c r="B50" s="239"/>
      <c r="C50" s="240"/>
      <c r="D50" s="240"/>
      <c r="E50" s="238" t="s">
        <v>893</v>
      </c>
      <c r="F50" s="238"/>
      <c r="G50" s="238"/>
      <c r="H50" s="238"/>
      <c r="I50" s="238"/>
      <c r="J50" s="238"/>
      <c r="K50" s="236"/>
    </row>
    <row r="51" s="1" customFormat="1" ht="15" customHeight="1">
      <c r="B51" s="239"/>
      <c r="C51" s="240"/>
      <c r="D51" s="238" t="s">
        <v>894</v>
      </c>
      <c r="E51" s="238"/>
      <c r="F51" s="238"/>
      <c r="G51" s="238"/>
      <c r="H51" s="238"/>
      <c r="I51" s="238"/>
      <c r="J51" s="238"/>
      <c r="K51" s="236"/>
    </row>
    <row r="52" s="1" customFormat="1" ht="25.5" customHeight="1">
      <c r="B52" s="234"/>
      <c r="C52" s="235" t="s">
        <v>895</v>
      </c>
      <c r="D52" s="235"/>
      <c r="E52" s="235"/>
      <c r="F52" s="235"/>
      <c r="G52" s="235"/>
      <c r="H52" s="235"/>
      <c r="I52" s="235"/>
      <c r="J52" s="235"/>
      <c r="K52" s="236"/>
    </row>
    <row r="53" s="1" customFormat="1" ht="5.25" customHeight="1">
      <c r="B53" s="234"/>
      <c r="C53" s="237"/>
      <c r="D53" s="237"/>
      <c r="E53" s="237"/>
      <c r="F53" s="237"/>
      <c r="G53" s="237"/>
      <c r="H53" s="237"/>
      <c r="I53" s="237"/>
      <c r="J53" s="237"/>
      <c r="K53" s="236"/>
    </row>
    <row r="54" s="1" customFormat="1" ht="15" customHeight="1">
      <c r="B54" s="234"/>
      <c r="C54" s="238" t="s">
        <v>896</v>
      </c>
      <c r="D54" s="238"/>
      <c r="E54" s="238"/>
      <c r="F54" s="238"/>
      <c r="G54" s="238"/>
      <c r="H54" s="238"/>
      <c r="I54" s="238"/>
      <c r="J54" s="238"/>
      <c r="K54" s="236"/>
    </row>
    <row r="55" s="1" customFormat="1" ht="15" customHeight="1">
      <c r="B55" s="234"/>
      <c r="C55" s="238" t="s">
        <v>897</v>
      </c>
      <c r="D55" s="238"/>
      <c r="E55" s="238"/>
      <c r="F55" s="238"/>
      <c r="G55" s="238"/>
      <c r="H55" s="238"/>
      <c r="I55" s="238"/>
      <c r="J55" s="238"/>
      <c r="K55" s="236"/>
    </row>
    <row r="56" s="1" customFormat="1" ht="12.75" customHeight="1">
      <c r="B56" s="234"/>
      <c r="C56" s="238"/>
      <c r="D56" s="238"/>
      <c r="E56" s="238"/>
      <c r="F56" s="238"/>
      <c r="G56" s="238"/>
      <c r="H56" s="238"/>
      <c r="I56" s="238"/>
      <c r="J56" s="238"/>
      <c r="K56" s="236"/>
    </row>
    <row r="57" s="1" customFormat="1" ht="15" customHeight="1">
      <c r="B57" s="234"/>
      <c r="C57" s="238" t="s">
        <v>898</v>
      </c>
      <c r="D57" s="238"/>
      <c r="E57" s="238"/>
      <c r="F57" s="238"/>
      <c r="G57" s="238"/>
      <c r="H57" s="238"/>
      <c r="I57" s="238"/>
      <c r="J57" s="238"/>
      <c r="K57" s="236"/>
    </row>
    <row r="58" s="1" customFormat="1" ht="15" customHeight="1">
      <c r="B58" s="234"/>
      <c r="C58" s="240"/>
      <c r="D58" s="238" t="s">
        <v>899</v>
      </c>
      <c r="E58" s="238"/>
      <c r="F58" s="238"/>
      <c r="G58" s="238"/>
      <c r="H58" s="238"/>
      <c r="I58" s="238"/>
      <c r="J58" s="238"/>
      <c r="K58" s="236"/>
    </row>
    <row r="59" s="1" customFormat="1" ht="15" customHeight="1">
      <c r="B59" s="234"/>
      <c r="C59" s="240"/>
      <c r="D59" s="238" t="s">
        <v>900</v>
      </c>
      <c r="E59" s="238"/>
      <c r="F59" s="238"/>
      <c r="G59" s="238"/>
      <c r="H59" s="238"/>
      <c r="I59" s="238"/>
      <c r="J59" s="238"/>
      <c r="K59" s="236"/>
    </row>
    <row r="60" s="1" customFormat="1" ht="15" customHeight="1">
      <c r="B60" s="234"/>
      <c r="C60" s="240"/>
      <c r="D60" s="238" t="s">
        <v>901</v>
      </c>
      <c r="E60" s="238"/>
      <c r="F60" s="238"/>
      <c r="G60" s="238"/>
      <c r="H60" s="238"/>
      <c r="I60" s="238"/>
      <c r="J60" s="238"/>
      <c r="K60" s="236"/>
    </row>
    <row r="61" s="1" customFormat="1" ht="15" customHeight="1">
      <c r="B61" s="234"/>
      <c r="C61" s="240"/>
      <c r="D61" s="238" t="s">
        <v>902</v>
      </c>
      <c r="E61" s="238"/>
      <c r="F61" s="238"/>
      <c r="G61" s="238"/>
      <c r="H61" s="238"/>
      <c r="I61" s="238"/>
      <c r="J61" s="238"/>
      <c r="K61" s="236"/>
    </row>
    <row r="62" s="1" customFormat="1" ht="15" customHeight="1">
      <c r="B62" s="234"/>
      <c r="C62" s="240"/>
      <c r="D62" s="243" t="s">
        <v>903</v>
      </c>
      <c r="E62" s="243"/>
      <c r="F62" s="243"/>
      <c r="G62" s="243"/>
      <c r="H62" s="243"/>
      <c r="I62" s="243"/>
      <c r="J62" s="243"/>
      <c r="K62" s="236"/>
    </row>
    <row r="63" s="1" customFormat="1" ht="15" customHeight="1">
      <c r="B63" s="234"/>
      <c r="C63" s="240"/>
      <c r="D63" s="238" t="s">
        <v>904</v>
      </c>
      <c r="E63" s="238"/>
      <c r="F63" s="238"/>
      <c r="G63" s="238"/>
      <c r="H63" s="238"/>
      <c r="I63" s="238"/>
      <c r="J63" s="238"/>
      <c r="K63" s="236"/>
    </row>
    <row r="64" s="1" customFormat="1" ht="12.75" customHeight="1">
      <c r="B64" s="234"/>
      <c r="C64" s="240"/>
      <c r="D64" s="240"/>
      <c r="E64" s="244"/>
      <c r="F64" s="240"/>
      <c r="G64" s="240"/>
      <c r="H64" s="240"/>
      <c r="I64" s="240"/>
      <c r="J64" s="240"/>
      <c r="K64" s="236"/>
    </row>
    <row r="65" s="1" customFormat="1" ht="15" customHeight="1">
      <c r="B65" s="234"/>
      <c r="C65" s="240"/>
      <c r="D65" s="238" t="s">
        <v>905</v>
      </c>
      <c r="E65" s="238"/>
      <c r="F65" s="238"/>
      <c r="G65" s="238"/>
      <c r="H65" s="238"/>
      <c r="I65" s="238"/>
      <c r="J65" s="238"/>
      <c r="K65" s="236"/>
    </row>
    <row r="66" s="1" customFormat="1" ht="15" customHeight="1">
      <c r="B66" s="234"/>
      <c r="C66" s="240"/>
      <c r="D66" s="243" t="s">
        <v>906</v>
      </c>
      <c r="E66" s="243"/>
      <c r="F66" s="243"/>
      <c r="G66" s="243"/>
      <c r="H66" s="243"/>
      <c r="I66" s="243"/>
      <c r="J66" s="243"/>
      <c r="K66" s="236"/>
    </row>
    <row r="67" s="1" customFormat="1" ht="15" customHeight="1">
      <c r="B67" s="234"/>
      <c r="C67" s="240"/>
      <c r="D67" s="238" t="s">
        <v>907</v>
      </c>
      <c r="E67" s="238"/>
      <c r="F67" s="238"/>
      <c r="G67" s="238"/>
      <c r="H67" s="238"/>
      <c r="I67" s="238"/>
      <c r="J67" s="238"/>
      <c r="K67" s="236"/>
    </row>
    <row r="68" s="1" customFormat="1" ht="15" customHeight="1">
      <c r="B68" s="234"/>
      <c r="C68" s="240"/>
      <c r="D68" s="238" t="s">
        <v>908</v>
      </c>
      <c r="E68" s="238"/>
      <c r="F68" s="238"/>
      <c r="G68" s="238"/>
      <c r="H68" s="238"/>
      <c r="I68" s="238"/>
      <c r="J68" s="238"/>
      <c r="K68" s="236"/>
    </row>
    <row r="69" s="1" customFormat="1" ht="15" customHeight="1">
      <c r="B69" s="234"/>
      <c r="C69" s="240"/>
      <c r="D69" s="238" t="s">
        <v>909</v>
      </c>
      <c r="E69" s="238"/>
      <c r="F69" s="238"/>
      <c r="G69" s="238"/>
      <c r="H69" s="238"/>
      <c r="I69" s="238"/>
      <c r="J69" s="238"/>
      <c r="K69" s="236"/>
    </row>
    <row r="70" s="1" customFormat="1" ht="15" customHeight="1">
      <c r="B70" s="234"/>
      <c r="C70" s="240"/>
      <c r="D70" s="238" t="s">
        <v>910</v>
      </c>
      <c r="E70" s="238"/>
      <c r="F70" s="238"/>
      <c r="G70" s="238"/>
      <c r="H70" s="238"/>
      <c r="I70" s="238"/>
      <c r="J70" s="238"/>
      <c r="K70" s="236"/>
    </row>
    <row r="71" s="1" customFormat="1" ht="12.75" customHeight="1">
      <c r="B71" s="245"/>
      <c r="C71" s="246"/>
      <c r="D71" s="246"/>
      <c r="E71" s="246"/>
      <c r="F71" s="246"/>
      <c r="G71" s="246"/>
      <c r="H71" s="246"/>
      <c r="I71" s="246"/>
      <c r="J71" s="246"/>
      <c r="K71" s="247"/>
    </row>
    <row r="72" s="1" customFormat="1" ht="18.75" customHeight="1">
      <c r="B72" s="248"/>
      <c r="C72" s="248"/>
      <c r="D72" s="248"/>
      <c r="E72" s="248"/>
      <c r="F72" s="248"/>
      <c r="G72" s="248"/>
      <c r="H72" s="248"/>
      <c r="I72" s="248"/>
      <c r="J72" s="248"/>
      <c r="K72" s="249"/>
    </row>
    <row r="73" s="1" customFormat="1" ht="18.75" customHeight="1">
      <c r="B73" s="249"/>
      <c r="C73" s="249"/>
      <c r="D73" s="249"/>
      <c r="E73" s="249"/>
      <c r="F73" s="249"/>
      <c r="G73" s="249"/>
      <c r="H73" s="249"/>
      <c r="I73" s="249"/>
      <c r="J73" s="249"/>
      <c r="K73" s="249"/>
    </row>
    <row r="74" s="1" customFormat="1" ht="7.5" customHeight="1">
      <c r="B74" s="250"/>
      <c r="C74" s="251"/>
      <c r="D74" s="251"/>
      <c r="E74" s="251"/>
      <c r="F74" s="251"/>
      <c r="G74" s="251"/>
      <c r="H74" s="251"/>
      <c r="I74" s="251"/>
      <c r="J74" s="251"/>
      <c r="K74" s="252"/>
    </row>
    <row r="75" s="1" customFormat="1" ht="45" customHeight="1">
      <c r="B75" s="253"/>
      <c r="C75" s="254" t="s">
        <v>911</v>
      </c>
      <c r="D75" s="254"/>
      <c r="E75" s="254"/>
      <c r="F75" s="254"/>
      <c r="G75" s="254"/>
      <c r="H75" s="254"/>
      <c r="I75" s="254"/>
      <c r="J75" s="254"/>
      <c r="K75" s="255"/>
    </row>
    <row r="76" s="1" customFormat="1" ht="17.25" customHeight="1">
      <c r="B76" s="253"/>
      <c r="C76" s="256" t="s">
        <v>912</v>
      </c>
      <c r="D76" s="256"/>
      <c r="E76" s="256"/>
      <c r="F76" s="256" t="s">
        <v>913</v>
      </c>
      <c r="G76" s="257"/>
      <c r="H76" s="256" t="s">
        <v>51</v>
      </c>
      <c r="I76" s="256" t="s">
        <v>54</v>
      </c>
      <c r="J76" s="256" t="s">
        <v>914</v>
      </c>
      <c r="K76" s="255"/>
    </row>
    <row r="77" s="1" customFormat="1" ht="17.25" customHeight="1">
      <c r="B77" s="253"/>
      <c r="C77" s="258" t="s">
        <v>915</v>
      </c>
      <c r="D77" s="258"/>
      <c r="E77" s="258"/>
      <c r="F77" s="259" t="s">
        <v>916</v>
      </c>
      <c r="G77" s="260"/>
      <c r="H77" s="258"/>
      <c r="I77" s="258"/>
      <c r="J77" s="258" t="s">
        <v>917</v>
      </c>
      <c r="K77" s="255"/>
    </row>
    <row r="78" s="1" customFormat="1" ht="5.25" customHeight="1">
      <c r="B78" s="253"/>
      <c r="C78" s="261"/>
      <c r="D78" s="261"/>
      <c r="E78" s="261"/>
      <c r="F78" s="261"/>
      <c r="G78" s="262"/>
      <c r="H78" s="261"/>
      <c r="I78" s="261"/>
      <c r="J78" s="261"/>
      <c r="K78" s="255"/>
    </row>
    <row r="79" s="1" customFormat="1" ht="15" customHeight="1">
      <c r="B79" s="253"/>
      <c r="C79" s="241" t="s">
        <v>50</v>
      </c>
      <c r="D79" s="263"/>
      <c r="E79" s="263"/>
      <c r="F79" s="264" t="s">
        <v>918</v>
      </c>
      <c r="G79" s="265"/>
      <c r="H79" s="241" t="s">
        <v>919</v>
      </c>
      <c r="I79" s="241" t="s">
        <v>920</v>
      </c>
      <c r="J79" s="241">
        <v>20</v>
      </c>
      <c r="K79" s="255"/>
    </row>
    <row r="80" s="1" customFormat="1" ht="15" customHeight="1">
      <c r="B80" s="253"/>
      <c r="C80" s="241" t="s">
        <v>921</v>
      </c>
      <c r="D80" s="241"/>
      <c r="E80" s="241"/>
      <c r="F80" s="264" t="s">
        <v>918</v>
      </c>
      <c r="G80" s="265"/>
      <c r="H80" s="241" t="s">
        <v>922</v>
      </c>
      <c r="I80" s="241" t="s">
        <v>920</v>
      </c>
      <c r="J80" s="241">
        <v>120</v>
      </c>
      <c r="K80" s="255"/>
    </row>
    <row r="81" s="1" customFormat="1" ht="15" customHeight="1">
      <c r="B81" s="266"/>
      <c r="C81" s="241" t="s">
        <v>923</v>
      </c>
      <c r="D81" s="241"/>
      <c r="E81" s="241"/>
      <c r="F81" s="264" t="s">
        <v>924</v>
      </c>
      <c r="G81" s="265"/>
      <c r="H81" s="241" t="s">
        <v>925</v>
      </c>
      <c r="I81" s="241" t="s">
        <v>920</v>
      </c>
      <c r="J81" s="241">
        <v>50</v>
      </c>
      <c r="K81" s="255"/>
    </row>
    <row r="82" s="1" customFormat="1" ht="15" customHeight="1">
      <c r="B82" s="266"/>
      <c r="C82" s="241" t="s">
        <v>926</v>
      </c>
      <c r="D82" s="241"/>
      <c r="E82" s="241"/>
      <c r="F82" s="264" t="s">
        <v>918</v>
      </c>
      <c r="G82" s="265"/>
      <c r="H82" s="241" t="s">
        <v>927</v>
      </c>
      <c r="I82" s="241" t="s">
        <v>928</v>
      </c>
      <c r="J82" s="241"/>
      <c r="K82" s="255"/>
    </row>
    <row r="83" s="1" customFormat="1" ht="15" customHeight="1">
      <c r="B83" s="266"/>
      <c r="C83" s="267" t="s">
        <v>929</v>
      </c>
      <c r="D83" s="267"/>
      <c r="E83" s="267"/>
      <c r="F83" s="268" t="s">
        <v>924</v>
      </c>
      <c r="G83" s="267"/>
      <c r="H83" s="267" t="s">
        <v>930</v>
      </c>
      <c r="I83" s="267" t="s">
        <v>920</v>
      </c>
      <c r="J83" s="267">
        <v>15</v>
      </c>
      <c r="K83" s="255"/>
    </row>
    <row r="84" s="1" customFormat="1" ht="15" customHeight="1">
      <c r="B84" s="266"/>
      <c r="C84" s="267" t="s">
        <v>931</v>
      </c>
      <c r="D84" s="267"/>
      <c r="E84" s="267"/>
      <c r="F84" s="268" t="s">
        <v>924</v>
      </c>
      <c r="G84" s="267"/>
      <c r="H84" s="267" t="s">
        <v>932</v>
      </c>
      <c r="I84" s="267" t="s">
        <v>920</v>
      </c>
      <c r="J84" s="267">
        <v>15</v>
      </c>
      <c r="K84" s="255"/>
    </row>
    <row r="85" s="1" customFormat="1" ht="15" customHeight="1">
      <c r="B85" s="266"/>
      <c r="C85" s="267" t="s">
        <v>933</v>
      </c>
      <c r="D85" s="267"/>
      <c r="E85" s="267"/>
      <c r="F85" s="268" t="s">
        <v>924</v>
      </c>
      <c r="G85" s="267"/>
      <c r="H85" s="267" t="s">
        <v>934</v>
      </c>
      <c r="I85" s="267" t="s">
        <v>920</v>
      </c>
      <c r="J85" s="267">
        <v>20</v>
      </c>
      <c r="K85" s="255"/>
    </row>
    <row r="86" s="1" customFormat="1" ht="15" customHeight="1">
      <c r="B86" s="266"/>
      <c r="C86" s="267" t="s">
        <v>935</v>
      </c>
      <c r="D86" s="267"/>
      <c r="E86" s="267"/>
      <c r="F86" s="268" t="s">
        <v>924</v>
      </c>
      <c r="G86" s="267"/>
      <c r="H86" s="267" t="s">
        <v>936</v>
      </c>
      <c r="I86" s="267" t="s">
        <v>920</v>
      </c>
      <c r="J86" s="267">
        <v>20</v>
      </c>
      <c r="K86" s="255"/>
    </row>
    <row r="87" s="1" customFormat="1" ht="15" customHeight="1">
      <c r="B87" s="266"/>
      <c r="C87" s="241" t="s">
        <v>937</v>
      </c>
      <c r="D87" s="241"/>
      <c r="E87" s="241"/>
      <c r="F87" s="264" t="s">
        <v>924</v>
      </c>
      <c r="G87" s="265"/>
      <c r="H87" s="241" t="s">
        <v>938</v>
      </c>
      <c r="I87" s="241" t="s">
        <v>920</v>
      </c>
      <c r="J87" s="241">
        <v>50</v>
      </c>
      <c r="K87" s="255"/>
    </row>
    <row r="88" s="1" customFormat="1" ht="15" customHeight="1">
      <c r="B88" s="266"/>
      <c r="C88" s="241" t="s">
        <v>939</v>
      </c>
      <c r="D88" s="241"/>
      <c r="E88" s="241"/>
      <c r="F88" s="264" t="s">
        <v>924</v>
      </c>
      <c r="G88" s="265"/>
      <c r="H88" s="241" t="s">
        <v>940</v>
      </c>
      <c r="I88" s="241" t="s">
        <v>920</v>
      </c>
      <c r="J88" s="241">
        <v>20</v>
      </c>
      <c r="K88" s="255"/>
    </row>
    <row r="89" s="1" customFormat="1" ht="15" customHeight="1">
      <c r="B89" s="266"/>
      <c r="C89" s="241" t="s">
        <v>941</v>
      </c>
      <c r="D89" s="241"/>
      <c r="E89" s="241"/>
      <c r="F89" s="264" t="s">
        <v>924</v>
      </c>
      <c r="G89" s="265"/>
      <c r="H89" s="241" t="s">
        <v>942</v>
      </c>
      <c r="I89" s="241" t="s">
        <v>920</v>
      </c>
      <c r="J89" s="241">
        <v>20</v>
      </c>
      <c r="K89" s="255"/>
    </row>
    <row r="90" s="1" customFormat="1" ht="15" customHeight="1">
      <c r="B90" s="266"/>
      <c r="C90" s="241" t="s">
        <v>943</v>
      </c>
      <c r="D90" s="241"/>
      <c r="E90" s="241"/>
      <c r="F90" s="264" t="s">
        <v>924</v>
      </c>
      <c r="G90" s="265"/>
      <c r="H90" s="241" t="s">
        <v>944</v>
      </c>
      <c r="I90" s="241" t="s">
        <v>920</v>
      </c>
      <c r="J90" s="241">
        <v>50</v>
      </c>
      <c r="K90" s="255"/>
    </row>
    <row r="91" s="1" customFormat="1" ht="15" customHeight="1">
      <c r="B91" s="266"/>
      <c r="C91" s="241" t="s">
        <v>945</v>
      </c>
      <c r="D91" s="241"/>
      <c r="E91" s="241"/>
      <c r="F91" s="264" t="s">
        <v>924</v>
      </c>
      <c r="G91" s="265"/>
      <c r="H91" s="241" t="s">
        <v>945</v>
      </c>
      <c r="I91" s="241" t="s">
        <v>920</v>
      </c>
      <c r="J91" s="241">
        <v>50</v>
      </c>
      <c r="K91" s="255"/>
    </row>
    <row r="92" s="1" customFormat="1" ht="15" customHeight="1">
      <c r="B92" s="266"/>
      <c r="C92" s="241" t="s">
        <v>946</v>
      </c>
      <c r="D92" s="241"/>
      <c r="E92" s="241"/>
      <c r="F92" s="264" t="s">
        <v>924</v>
      </c>
      <c r="G92" s="265"/>
      <c r="H92" s="241" t="s">
        <v>947</v>
      </c>
      <c r="I92" s="241" t="s">
        <v>920</v>
      </c>
      <c r="J92" s="241">
        <v>255</v>
      </c>
      <c r="K92" s="255"/>
    </row>
    <row r="93" s="1" customFormat="1" ht="15" customHeight="1">
      <c r="B93" s="266"/>
      <c r="C93" s="241" t="s">
        <v>948</v>
      </c>
      <c r="D93" s="241"/>
      <c r="E93" s="241"/>
      <c r="F93" s="264" t="s">
        <v>918</v>
      </c>
      <c r="G93" s="265"/>
      <c r="H93" s="241" t="s">
        <v>949</v>
      </c>
      <c r="I93" s="241" t="s">
        <v>950</v>
      </c>
      <c r="J93" s="241"/>
      <c r="K93" s="255"/>
    </row>
    <row r="94" s="1" customFormat="1" ht="15" customHeight="1">
      <c r="B94" s="266"/>
      <c r="C94" s="241" t="s">
        <v>951</v>
      </c>
      <c r="D94" s="241"/>
      <c r="E94" s="241"/>
      <c r="F94" s="264" t="s">
        <v>918</v>
      </c>
      <c r="G94" s="265"/>
      <c r="H94" s="241" t="s">
        <v>952</v>
      </c>
      <c r="I94" s="241" t="s">
        <v>953</v>
      </c>
      <c r="J94" s="241"/>
      <c r="K94" s="255"/>
    </row>
    <row r="95" s="1" customFormat="1" ht="15" customHeight="1">
      <c r="B95" s="266"/>
      <c r="C95" s="241" t="s">
        <v>954</v>
      </c>
      <c r="D95" s="241"/>
      <c r="E95" s="241"/>
      <c r="F95" s="264" t="s">
        <v>918</v>
      </c>
      <c r="G95" s="265"/>
      <c r="H95" s="241" t="s">
        <v>954</v>
      </c>
      <c r="I95" s="241" t="s">
        <v>953</v>
      </c>
      <c r="J95" s="241"/>
      <c r="K95" s="255"/>
    </row>
    <row r="96" s="1" customFormat="1" ht="15" customHeight="1">
      <c r="B96" s="266"/>
      <c r="C96" s="241" t="s">
        <v>35</v>
      </c>
      <c r="D96" s="241"/>
      <c r="E96" s="241"/>
      <c r="F96" s="264" t="s">
        <v>918</v>
      </c>
      <c r="G96" s="265"/>
      <c r="H96" s="241" t="s">
        <v>955</v>
      </c>
      <c r="I96" s="241" t="s">
        <v>953</v>
      </c>
      <c r="J96" s="241"/>
      <c r="K96" s="255"/>
    </row>
    <row r="97" s="1" customFormat="1" ht="15" customHeight="1">
      <c r="B97" s="266"/>
      <c r="C97" s="241" t="s">
        <v>45</v>
      </c>
      <c r="D97" s="241"/>
      <c r="E97" s="241"/>
      <c r="F97" s="264" t="s">
        <v>918</v>
      </c>
      <c r="G97" s="265"/>
      <c r="H97" s="241" t="s">
        <v>956</v>
      </c>
      <c r="I97" s="241" t="s">
        <v>953</v>
      </c>
      <c r="J97" s="241"/>
      <c r="K97" s="255"/>
    </row>
    <row r="98" s="1" customFormat="1" ht="15" customHeight="1">
      <c r="B98" s="269"/>
      <c r="C98" s="270"/>
      <c r="D98" s="270"/>
      <c r="E98" s="270"/>
      <c r="F98" s="270"/>
      <c r="G98" s="270"/>
      <c r="H98" s="270"/>
      <c r="I98" s="270"/>
      <c r="J98" s="270"/>
      <c r="K98" s="271"/>
    </row>
    <row r="99" s="1" customFormat="1" ht="18.75" customHeight="1">
      <c r="B99" s="272"/>
      <c r="C99" s="273"/>
      <c r="D99" s="273"/>
      <c r="E99" s="273"/>
      <c r="F99" s="273"/>
      <c r="G99" s="273"/>
      <c r="H99" s="273"/>
      <c r="I99" s="273"/>
      <c r="J99" s="273"/>
      <c r="K99" s="272"/>
    </row>
    <row r="100" s="1" customFormat="1" ht="18.75" customHeight="1">
      <c r="B100" s="249"/>
      <c r="C100" s="249"/>
      <c r="D100" s="249"/>
      <c r="E100" s="249"/>
      <c r="F100" s="249"/>
      <c r="G100" s="249"/>
      <c r="H100" s="249"/>
      <c r="I100" s="249"/>
      <c r="J100" s="249"/>
      <c r="K100" s="249"/>
    </row>
    <row r="101" s="1" customFormat="1" ht="7.5" customHeight="1">
      <c r="B101" s="250"/>
      <c r="C101" s="251"/>
      <c r="D101" s="251"/>
      <c r="E101" s="251"/>
      <c r="F101" s="251"/>
      <c r="G101" s="251"/>
      <c r="H101" s="251"/>
      <c r="I101" s="251"/>
      <c r="J101" s="251"/>
      <c r="K101" s="252"/>
    </row>
    <row r="102" s="1" customFormat="1" ht="45" customHeight="1">
      <c r="B102" s="253"/>
      <c r="C102" s="254" t="s">
        <v>957</v>
      </c>
      <c r="D102" s="254"/>
      <c r="E102" s="254"/>
      <c r="F102" s="254"/>
      <c r="G102" s="254"/>
      <c r="H102" s="254"/>
      <c r="I102" s="254"/>
      <c r="J102" s="254"/>
      <c r="K102" s="255"/>
    </row>
    <row r="103" s="1" customFormat="1" ht="17.25" customHeight="1">
      <c r="B103" s="253"/>
      <c r="C103" s="256" t="s">
        <v>912</v>
      </c>
      <c r="D103" s="256"/>
      <c r="E103" s="256"/>
      <c r="F103" s="256" t="s">
        <v>913</v>
      </c>
      <c r="G103" s="257"/>
      <c r="H103" s="256" t="s">
        <v>51</v>
      </c>
      <c r="I103" s="256" t="s">
        <v>54</v>
      </c>
      <c r="J103" s="256" t="s">
        <v>914</v>
      </c>
      <c r="K103" s="255"/>
    </row>
    <row r="104" s="1" customFormat="1" ht="17.25" customHeight="1">
      <c r="B104" s="253"/>
      <c r="C104" s="258" t="s">
        <v>915</v>
      </c>
      <c r="D104" s="258"/>
      <c r="E104" s="258"/>
      <c r="F104" s="259" t="s">
        <v>916</v>
      </c>
      <c r="G104" s="260"/>
      <c r="H104" s="258"/>
      <c r="I104" s="258"/>
      <c r="J104" s="258" t="s">
        <v>917</v>
      </c>
      <c r="K104" s="255"/>
    </row>
    <row r="105" s="1" customFormat="1" ht="5.25" customHeight="1">
      <c r="B105" s="253"/>
      <c r="C105" s="256"/>
      <c r="D105" s="256"/>
      <c r="E105" s="256"/>
      <c r="F105" s="256"/>
      <c r="G105" s="274"/>
      <c r="H105" s="256"/>
      <c r="I105" s="256"/>
      <c r="J105" s="256"/>
      <c r="K105" s="255"/>
    </row>
    <row r="106" s="1" customFormat="1" ht="15" customHeight="1">
      <c r="B106" s="253"/>
      <c r="C106" s="241" t="s">
        <v>50</v>
      </c>
      <c r="D106" s="263"/>
      <c r="E106" s="263"/>
      <c r="F106" s="264" t="s">
        <v>918</v>
      </c>
      <c r="G106" s="241"/>
      <c r="H106" s="241" t="s">
        <v>958</v>
      </c>
      <c r="I106" s="241" t="s">
        <v>920</v>
      </c>
      <c r="J106" s="241">
        <v>20</v>
      </c>
      <c r="K106" s="255"/>
    </row>
    <row r="107" s="1" customFormat="1" ht="15" customHeight="1">
      <c r="B107" s="253"/>
      <c r="C107" s="241" t="s">
        <v>921</v>
      </c>
      <c r="D107" s="241"/>
      <c r="E107" s="241"/>
      <c r="F107" s="264" t="s">
        <v>918</v>
      </c>
      <c r="G107" s="241"/>
      <c r="H107" s="241" t="s">
        <v>958</v>
      </c>
      <c r="I107" s="241" t="s">
        <v>920</v>
      </c>
      <c r="J107" s="241">
        <v>120</v>
      </c>
      <c r="K107" s="255"/>
    </row>
    <row r="108" s="1" customFormat="1" ht="15" customHeight="1">
      <c r="B108" s="266"/>
      <c r="C108" s="241" t="s">
        <v>923</v>
      </c>
      <c r="D108" s="241"/>
      <c r="E108" s="241"/>
      <c r="F108" s="264" t="s">
        <v>924</v>
      </c>
      <c r="G108" s="241"/>
      <c r="H108" s="241" t="s">
        <v>958</v>
      </c>
      <c r="I108" s="241" t="s">
        <v>920</v>
      </c>
      <c r="J108" s="241">
        <v>50</v>
      </c>
      <c r="K108" s="255"/>
    </row>
    <row r="109" s="1" customFormat="1" ht="15" customHeight="1">
      <c r="B109" s="266"/>
      <c r="C109" s="241" t="s">
        <v>926</v>
      </c>
      <c r="D109" s="241"/>
      <c r="E109" s="241"/>
      <c r="F109" s="264" t="s">
        <v>918</v>
      </c>
      <c r="G109" s="241"/>
      <c r="H109" s="241" t="s">
        <v>958</v>
      </c>
      <c r="I109" s="241" t="s">
        <v>928</v>
      </c>
      <c r="J109" s="241"/>
      <c r="K109" s="255"/>
    </row>
    <row r="110" s="1" customFormat="1" ht="15" customHeight="1">
      <c r="B110" s="266"/>
      <c r="C110" s="241" t="s">
        <v>937</v>
      </c>
      <c r="D110" s="241"/>
      <c r="E110" s="241"/>
      <c r="F110" s="264" t="s">
        <v>924</v>
      </c>
      <c r="G110" s="241"/>
      <c r="H110" s="241" t="s">
        <v>958</v>
      </c>
      <c r="I110" s="241" t="s">
        <v>920</v>
      </c>
      <c r="J110" s="241">
        <v>50</v>
      </c>
      <c r="K110" s="255"/>
    </row>
    <row r="111" s="1" customFormat="1" ht="15" customHeight="1">
      <c r="B111" s="266"/>
      <c r="C111" s="241" t="s">
        <v>945</v>
      </c>
      <c r="D111" s="241"/>
      <c r="E111" s="241"/>
      <c r="F111" s="264" t="s">
        <v>924</v>
      </c>
      <c r="G111" s="241"/>
      <c r="H111" s="241" t="s">
        <v>958</v>
      </c>
      <c r="I111" s="241" t="s">
        <v>920</v>
      </c>
      <c r="J111" s="241">
        <v>50</v>
      </c>
      <c r="K111" s="255"/>
    </row>
    <row r="112" s="1" customFormat="1" ht="15" customHeight="1">
      <c r="B112" s="266"/>
      <c r="C112" s="241" t="s">
        <v>943</v>
      </c>
      <c r="D112" s="241"/>
      <c r="E112" s="241"/>
      <c r="F112" s="264" t="s">
        <v>924</v>
      </c>
      <c r="G112" s="241"/>
      <c r="H112" s="241" t="s">
        <v>958</v>
      </c>
      <c r="I112" s="241" t="s">
        <v>920</v>
      </c>
      <c r="J112" s="241">
        <v>50</v>
      </c>
      <c r="K112" s="255"/>
    </row>
    <row r="113" s="1" customFormat="1" ht="15" customHeight="1">
      <c r="B113" s="266"/>
      <c r="C113" s="241" t="s">
        <v>50</v>
      </c>
      <c r="D113" s="241"/>
      <c r="E113" s="241"/>
      <c r="F113" s="264" t="s">
        <v>918</v>
      </c>
      <c r="G113" s="241"/>
      <c r="H113" s="241" t="s">
        <v>959</v>
      </c>
      <c r="I113" s="241" t="s">
        <v>920</v>
      </c>
      <c r="J113" s="241">
        <v>20</v>
      </c>
      <c r="K113" s="255"/>
    </row>
    <row r="114" s="1" customFormat="1" ht="15" customHeight="1">
      <c r="B114" s="266"/>
      <c r="C114" s="241" t="s">
        <v>960</v>
      </c>
      <c r="D114" s="241"/>
      <c r="E114" s="241"/>
      <c r="F114" s="264" t="s">
        <v>918</v>
      </c>
      <c r="G114" s="241"/>
      <c r="H114" s="241" t="s">
        <v>961</v>
      </c>
      <c r="I114" s="241" t="s">
        <v>920</v>
      </c>
      <c r="J114" s="241">
        <v>120</v>
      </c>
      <c r="K114" s="255"/>
    </row>
    <row r="115" s="1" customFormat="1" ht="15" customHeight="1">
      <c r="B115" s="266"/>
      <c r="C115" s="241" t="s">
        <v>35</v>
      </c>
      <c r="D115" s="241"/>
      <c r="E115" s="241"/>
      <c r="F115" s="264" t="s">
        <v>918</v>
      </c>
      <c r="G115" s="241"/>
      <c r="H115" s="241" t="s">
        <v>962</v>
      </c>
      <c r="I115" s="241" t="s">
        <v>953</v>
      </c>
      <c r="J115" s="241"/>
      <c r="K115" s="255"/>
    </row>
    <row r="116" s="1" customFormat="1" ht="15" customHeight="1">
      <c r="B116" s="266"/>
      <c r="C116" s="241" t="s">
        <v>45</v>
      </c>
      <c r="D116" s="241"/>
      <c r="E116" s="241"/>
      <c r="F116" s="264" t="s">
        <v>918</v>
      </c>
      <c r="G116" s="241"/>
      <c r="H116" s="241" t="s">
        <v>963</v>
      </c>
      <c r="I116" s="241" t="s">
        <v>953</v>
      </c>
      <c r="J116" s="241"/>
      <c r="K116" s="255"/>
    </row>
    <row r="117" s="1" customFormat="1" ht="15" customHeight="1">
      <c r="B117" s="266"/>
      <c r="C117" s="241" t="s">
        <v>54</v>
      </c>
      <c r="D117" s="241"/>
      <c r="E117" s="241"/>
      <c r="F117" s="264" t="s">
        <v>918</v>
      </c>
      <c r="G117" s="241"/>
      <c r="H117" s="241" t="s">
        <v>964</v>
      </c>
      <c r="I117" s="241" t="s">
        <v>965</v>
      </c>
      <c r="J117" s="241"/>
      <c r="K117" s="255"/>
    </row>
    <row r="118" s="1" customFormat="1" ht="15" customHeight="1">
      <c r="B118" s="269"/>
      <c r="C118" s="275"/>
      <c r="D118" s="275"/>
      <c r="E118" s="275"/>
      <c r="F118" s="275"/>
      <c r="G118" s="275"/>
      <c r="H118" s="275"/>
      <c r="I118" s="275"/>
      <c r="J118" s="275"/>
      <c r="K118" s="271"/>
    </row>
    <row r="119" s="1" customFormat="1" ht="18.75" customHeight="1">
      <c r="B119" s="276"/>
      <c r="C119" s="277"/>
      <c r="D119" s="277"/>
      <c r="E119" s="277"/>
      <c r="F119" s="278"/>
      <c r="G119" s="277"/>
      <c r="H119" s="277"/>
      <c r="I119" s="277"/>
      <c r="J119" s="277"/>
      <c r="K119" s="276"/>
    </row>
    <row r="120" s="1" customFormat="1" ht="18.75" customHeight="1">
      <c r="B120" s="249"/>
      <c r="C120" s="249"/>
      <c r="D120" s="249"/>
      <c r="E120" s="249"/>
      <c r="F120" s="249"/>
      <c r="G120" s="249"/>
      <c r="H120" s="249"/>
      <c r="I120" s="249"/>
      <c r="J120" s="249"/>
      <c r="K120" s="249"/>
    </row>
    <row r="121" s="1" customFormat="1" ht="7.5" customHeight="1">
      <c r="B121" s="279"/>
      <c r="C121" s="280"/>
      <c r="D121" s="280"/>
      <c r="E121" s="280"/>
      <c r="F121" s="280"/>
      <c r="G121" s="280"/>
      <c r="H121" s="280"/>
      <c r="I121" s="280"/>
      <c r="J121" s="280"/>
      <c r="K121" s="281"/>
    </row>
    <row r="122" s="1" customFormat="1" ht="45" customHeight="1">
      <c r="B122" s="282"/>
      <c r="C122" s="232" t="s">
        <v>966</v>
      </c>
      <c r="D122" s="232"/>
      <c r="E122" s="232"/>
      <c r="F122" s="232"/>
      <c r="G122" s="232"/>
      <c r="H122" s="232"/>
      <c r="I122" s="232"/>
      <c r="J122" s="232"/>
      <c r="K122" s="283"/>
    </row>
    <row r="123" s="1" customFormat="1" ht="17.25" customHeight="1">
      <c r="B123" s="284"/>
      <c r="C123" s="256" t="s">
        <v>912</v>
      </c>
      <c r="D123" s="256"/>
      <c r="E123" s="256"/>
      <c r="F123" s="256" t="s">
        <v>913</v>
      </c>
      <c r="G123" s="257"/>
      <c r="H123" s="256" t="s">
        <v>51</v>
      </c>
      <c r="I123" s="256" t="s">
        <v>54</v>
      </c>
      <c r="J123" s="256" t="s">
        <v>914</v>
      </c>
      <c r="K123" s="285"/>
    </row>
    <row r="124" s="1" customFormat="1" ht="17.25" customHeight="1">
      <c r="B124" s="284"/>
      <c r="C124" s="258" t="s">
        <v>915</v>
      </c>
      <c r="D124" s="258"/>
      <c r="E124" s="258"/>
      <c r="F124" s="259" t="s">
        <v>916</v>
      </c>
      <c r="G124" s="260"/>
      <c r="H124" s="258"/>
      <c r="I124" s="258"/>
      <c r="J124" s="258" t="s">
        <v>917</v>
      </c>
      <c r="K124" s="285"/>
    </row>
    <row r="125" s="1" customFormat="1" ht="5.25" customHeight="1">
      <c r="B125" s="286"/>
      <c r="C125" s="261"/>
      <c r="D125" s="261"/>
      <c r="E125" s="261"/>
      <c r="F125" s="261"/>
      <c r="G125" s="287"/>
      <c r="H125" s="261"/>
      <c r="I125" s="261"/>
      <c r="J125" s="261"/>
      <c r="K125" s="288"/>
    </row>
    <row r="126" s="1" customFormat="1" ht="15" customHeight="1">
      <c r="B126" s="286"/>
      <c r="C126" s="241" t="s">
        <v>921</v>
      </c>
      <c r="D126" s="263"/>
      <c r="E126" s="263"/>
      <c r="F126" s="264" t="s">
        <v>918</v>
      </c>
      <c r="G126" s="241"/>
      <c r="H126" s="241" t="s">
        <v>958</v>
      </c>
      <c r="I126" s="241" t="s">
        <v>920</v>
      </c>
      <c r="J126" s="241">
        <v>120</v>
      </c>
      <c r="K126" s="289"/>
    </row>
    <row r="127" s="1" customFormat="1" ht="15" customHeight="1">
      <c r="B127" s="286"/>
      <c r="C127" s="241" t="s">
        <v>967</v>
      </c>
      <c r="D127" s="241"/>
      <c r="E127" s="241"/>
      <c r="F127" s="264" t="s">
        <v>918</v>
      </c>
      <c r="G127" s="241"/>
      <c r="H127" s="241" t="s">
        <v>968</v>
      </c>
      <c r="I127" s="241" t="s">
        <v>920</v>
      </c>
      <c r="J127" s="241" t="s">
        <v>969</v>
      </c>
      <c r="K127" s="289"/>
    </row>
    <row r="128" s="1" customFormat="1" ht="15" customHeight="1">
      <c r="B128" s="286"/>
      <c r="C128" s="241" t="s">
        <v>866</v>
      </c>
      <c r="D128" s="241"/>
      <c r="E128" s="241"/>
      <c r="F128" s="264" t="s">
        <v>918</v>
      </c>
      <c r="G128" s="241"/>
      <c r="H128" s="241" t="s">
        <v>970</v>
      </c>
      <c r="I128" s="241" t="s">
        <v>920</v>
      </c>
      <c r="J128" s="241" t="s">
        <v>969</v>
      </c>
      <c r="K128" s="289"/>
    </row>
    <row r="129" s="1" customFormat="1" ht="15" customHeight="1">
      <c r="B129" s="286"/>
      <c r="C129" s="241" t="s">
        <v>929</v>
      </c>
      <c r="D129" s="241"/>
      <c r="E129" s="241"/>
      <c r="F129" s="264" t="s">
        <v>924</v>
      </c>
      <c r="G129" s="241"/>
      <c r="H129" s="241" t="s">
        <v>930</v>
      </c>
      <c r="I129" s="241" t="s">
        <v>920</v>
      </c>
      <c r="J129" s="241">
        <v>15</v>
      </c>
      <c r="K129" s="289"/>
    </row>
    <row r="130" s="1" customFormat="1" ht="15" customHeight="1">
      <c r="B130" s="286"/>
      <c r="C130" s="267" t="s">
        <v>931</v>
      </c>
      <c r="D130" s="267"/>
      <c r="E130" s="267"/>
      <c r="F130" s="268" t="s">
        <v>924</v>
      </c>
      <c r="G130" s="267"/>
      <c r="H130" s="267" t="s">
        <v>932</v>
      </c>
      <c r="I130" s="267" t="s">
        <v>920</v>
      </c>
      <c r="J130" s="267">
        <v>15</v>
      </c>
      <c r="K130" s="289"/>
    </row>
    <row r="131" s="1" customFormat="1" ht="15" customHeight="1">
      <c r="B131" s="286"/>
      <c r="C131" s="267" t="s">
        <v>933</v>
      </c>
      <c r="D131" s="267"/>
      <c r="E131" s="267"/>
      <c r="F131" s="268" t="s">
        <v>924</v>
      </c>
      <c r="G131" s="267"/>
      <c r="H131" s="267" t="s">
        <v>934</v>
      </c>
      <c r="I131" s="267" t="s">
        <v>920</v>
      </c>
      <c r="J131" s="267">
        <v>20</v>
      </c>
      <c r="K131" s="289"/>
    </row>
    <row r="132" s="1" customFormat="1" ht="15" customHeight="1">
      <c r="B132" s="286"/>
      <c r="C132" s="267" t="s">
        <v>935</v>
      </c>
      <c r="D132" s="267"/>
      <c r="E132" s="267"/>
      <c r="F132" s="268" t="s">
        <v>924</v>
      </c>
      <c r="G132" s="267"/>
      <c r="H132" s="267" t="s">
        <v>936</v>
      </c>
      <c r="I132" s="267" t="s">
        <v>920</v>
      </c>
      <c r="J132" s="267">
        <v>20</v>
      </c>
      <c r="K132" s="289"/>
    </row>
    <row r="133" s="1" customFormat="1" ht="15" customHeight="1">
      <c r="B133" s="286"/>
      <c r="C133" s="241" t="s">
        <v>923</v>
      </c>
      <c r="D133" s="241"/>
      <c r="E133" s="241"/>
      <c r="F133" s="264" t="s">
        <v>924</v>
      </c>
      <c r="G133" s="241"/>
      <c r="H133" s="241" t="s">
        <v>958</v>
      </c>
      <c r="I133" s="241" t="s">
        <v>920</v>
      </c>
      <c r="J133" s="241">
        <v>50</v>
      </c>
      <c r="K133" s="289"/>
    </row>
    <row r="134" s="1" customFormat="1" ht="15" customHeight="1">
      <c r="B134" s="286"/>
      <c r="C134" s="241" t="s">
        <v>937</v>
      </c>
      <c r="D134" s="241"/>
      <c r="E134" s="241"/>
      <c r="F134" s="264" t="s">
        <v>924</v>
      </c>
      <c r="G134" s="241"/>
      <c r="H134" s="241" t="s">
        <v>958</v>
      </c>
      <c r="I134" s="241" t="s">
        <v>920</v>
      </c>
      <c r="J134" s="241">
        <v>50</v>
      </c>
      <c r="K134" s="289"/>
    </row>
    <row r="135" s="1" customFormat="1" ht="15" customHeight="1">
      <c r="B135" s="286"/>
      <c r="C135" s="241" t="s">
        <v>943</v>
      </c>
      <c r="D135" s="241"/>
      <c r="E135" s="241"/>
      <c r="F135" s="264" t="s">
        <v>924</v>
      </c>
      <c r="G135" s="241"/>
      <c r="H135" s="241" t="s">
        <v>958</v>
      </c>
      <c r="I135" s="241" t="s">
        <v>920</v>
      </c>
      <c r="J135" s="241">
        <v>50</v>
      </c>
      <c r="K135" s="289"/>
    </row>
    <row r="136" s="1" customFormat="1" ht="15" customHeight="1">
      <c r="B136" s="286"/>
      <c r="C136" s="241" t="s">
        <v>945</v>
      </c>
      <c r="D136" s="241"/>
      <c r="E136" s="241"/>
      <c r="F136" s="264" t="s">
        <v>924</v>
      </c>
      <c r="G136" s="241"/>
      <c r="H136" s="241" t="s">
        <v>958</v>
      </c>
      <c r="I136" s="241" t="s">
        <v>920</v>
      </c>
      <c r="J136" s="241">
        <v>50</v>
      </c>
      <c r="K136" s="289"/>
    </row>
    <row r="137" s="1" customFormat="1" ht="15" customHeight="1">
      <c r="B137" s="286"/>
      <c r="C137" s="241" t="s">
        <v>946</v>
      </c>
      <c r="D137" s="241"/>
      <c r="E137" s="241"/>
      <c r="F137" s="264" t="s">
        <v>924</v>
      </c>
      <c r="G137" s="241"/>
      <c r="H137" s="241" t="s">
        <v>971</v>
      </c>
      <c r="I137" s="241" t="s">
        <v>920</v>
      </c>
      <c r="J137" s="241">
        <v>255</v>
      </c>
      <c r="K137" s="289"/>
    </row>
    <row r="138" s="1" customFormat="1" ht="15" customHeight="1">
      <c r="B138" s="286"/>
      <c r="C138" s="241" t="s">
        <v>948</v>
      </c>
      <c r="D138" s="241"/>
      <c r="E138" s="241"/>
      <c r="F138" s="264" t="s">
        <v>918</v>
      </c>
      <c r="G138" s="241"/>
      <c r="H138" s="241" t="s">
        <v>972</v>
      </c>
      <c r="I138" s="241" t="s">
        <v>950</v>
      </c>
      <c r="J138" s="241"/>
      <c r="K138" s="289"/>
    </row>
    <row r="139" s="1" customFormat="1" ht="15" customHeight="1">
      <c r="B139" s="286"/>
      <c r="C139" s="241" t="s">
        <v>951</v>
      </c>
      <c r="D139" s="241"/>
      <c r="E139" s="241"/>
      <c r="F139" s="264" t="s">
        <v>918</v>
      </c>
      <c r="G139" s="241"/>
      <c r="H139" s="241" t="s">
        <v>973</v>
      </c>
      <c r="I139" s="241" t="s">
        <v>953</v>
      </c>
      <c r="J139" s="241"/>
      <c r="K139" s="289"/>
    </row>
    <row r="140" s="1" customFormat="1" ht="15" customHeight="1">
      <c r="B140" s="286"/>
      <c r="C140" s="241" t="s">
        <v>954</v>
      </c>
      <c r="D140" s="241"/>
      <c r="E140" s="241"/>
      <c r="F140" s="264" t="s">
        <v>918</v>
      </c>
      <c r="G140" s="241"/>
      <c r="H140" s="241" t="s">
        <v>954</v>
      </c>
      <c r="I140" s="241" t="s">
        <v>953</v>
      </c>
      <c r="J140" s="241"/>
      <c r="K140" s="289"/>
    </row>
    <row r="141" s="1" customFormat="1" ht="15" customHeight="1">
      <c r="B141" s="286"/>
      <c r="C141" s="241" t="s">
        <v>35</v>
      </c>
      <c r="D141" s="241"/>
      <c r="E141" s="241"/>
      <c r="F141" s="264" t="s">
        <v>918</v>
      </c>
      <c r="G141" s="241"/>
      <c r="H141" s="241" t="s">
        <v>974</v>
      </c>
      <c r="I141" s="241" t="s">
        <v>953</v>
      </c>
      <c r="J141" s="241"/>
      <c r="K141" s="289"/>
    </row>
    <row r="142" s="1" customFormat="1" ht="15" customHeight="1">
      <c r="B142" s="286"/>
      <c r="C142" s="241" t="s">
        <v>975</v>
      </c>
      <c r="D142" s="241"/>
      <c r="E142" s="241"/>
      <c r="F142" s="264" t="s">
        <v>918</v>
      </c>
      <c r="G142" s="241"/>
      <c r="H142" s="241" t="s">
        <v>976</v>
      </c>
      <c r="I142" s="241" t="s">
        <v>953</v>
      </c>
      <c r="J142" s="241"/>
      <c r="K142" s="289"/>
    </row>
    <row r="143" s="1" customFormat="1" ht="15" customHeight="1">
      <c r="B143" s="290"/>
      <c r="C143" s="291"/>
      <c r="D143" s="291"/>
      <c r="E143" s="291"/>
      <c r="F143" s="291"/>
      <c r="G143" s="291"/>
      <c r="H143" s="291"/>
      <c r="I143" s="291"/>
      <c r="J143" s="291"/>
      <c r="K143" s="292"/>
    </row>
    <row r="144" s="1" customFormat="1" ht="18.75" customHeight="1">
      <c r="B144" s="277"/>
      <c r="C144" s="277"/>
      <c r="D144" s="277"/>
      <c r="E144" s="277"/>
      <c r="F144" s="278"/>
      <c r="G144" s="277"/>
      <c r="H144" s="277"/>
      <c r="I144" s="277"/>
      <c r="J144" s="277"/>
      <c r="K144" s="277"/>
    </row>
    <row r="145" s="1" customFormat="1" ht="18.75" customHeight="1">
      <c r="B145" s="249"/>
      <c r="C145" s="249"/>
      <c r="D145" s="249"/>
      <c r="E145" s="249"/>
      <c r="F145" s="249"/>
      <c r="G145" s="249"/>
      <c r="H145" s="249"/>
      <c r="I145" s="249"/>
      <c r="J145" s="249"/>
      <c r="K145" s="249"/>
    </row>
    <row r="146" s="1" customFormat="1" ht="7.5" customHeight="1">
      <c r="B146" s="250"/>
      <c r="C146" s="251"/>
      <c r="D146" s="251"/>
      <c r="E146" s="251"/>
      <c r="F146" s="251"/>
      <c r="G146" s="251"/>
      <c r="H146" s="251"/>
      <c r="I146" s="251"/>
      <c r="J146" s="251"/>
      <c r="K146" s="252"/>
    </row>
    <row r="147" s="1" customFormat="1" ht="45" customHeight="1">
      <c r="B147" s="253"/>
      <c r="C147" s="254" t="s">
        <v>977</v>
      </c>
      <c r="D147" s="254"/>
      <c r="E147" s="254"/>
      <c r="F147" s="254"/>
      <c r="G147" s="254"/>
      <c r="H147" s="254"/>
      <c r="I147" s="254"/>
      <c r="J147" s="254"/>
      <c r="K147" s="255"/>
    </row>
    <row r="148" s="1" customFormat="1" ht="17.25" customHeight="1">
      <c r="B148" s="253"/>
      <c r="C148" s="256" t="s">
        <v>912</v>
      </c>
      <c r="D148" s="256"/>
      <c r="E148" s="256"/>
      <c r="F148" s="256" t="s">
        <v>913</v>
      </c>
      <c r="G148" s="257"/>
      <c r="H148" s="256" t="s">
        <v>51</v>
      </c>
      <c r="I148" s="256" t="s">
        <v>54</v>
      </c>
      <c r="J148" s="256" t="s">
        <v>914</v>
      </c>
      <c r="K148" s="255"/>
    </row>
    <row r="149" s="1" customFormat="1" ht="17.25" customHeight="1">
      <c r="B149" s="253"/>
      <c r="C149" s="258" t="s">
        <v>915</v>
      </c>
      <c r="D149" s="258"/>
      <c r="E149" s="258"/>
      <c r="F149" s="259" t="s">
        <v>916</v>
      </c>
      <c r="G149" s="260"/>
      <c r="H149" s="258"/>
      <c r="I149" s="258"/>
      <c r="J149" s="258" t="s">
        <v>917</v>
      </c>
      <c r="K149" s="255"/>
    </row>
    <row r="150" s="1" customFormat="1" ht="5.25" customHeight="1">
      <c r="B150" s="266"/>
      <c r="C150" s="261"/>
      <c r="D150" s="261"/>
      <c r="E150" s="261"/>
      <c r="F150" s="261"/>
      <c r="G150" s="262"/>
      <c r="H150" s="261"/>
      <c r="I150" s="261"/>
      <c r="J150" s="261"/>
      <c r="K150" s="289"/>
    </row>
    <row r="151" s="1" customFormat="1" ht="15" customHeight="1">
      <c r="B151" s="266"/>
      <c r="C151" s="293" t="s">
        <v>921</v>
      </c>
      <c r="D151" s="241"/>
      <c r="E151" s="241"/>
      <c r="F151" s="294" t="s">
        <v>918</v>
      </c>
      <c r="G151" s="241"/>
      <c r="H151" s="293" t="s">
        <v>958</v>
      </c>
      <c r="I151" s="293" t="s">
        <v>920</v>
      </c>
      <c r="J151" s="293">
        <v>120</v>
      </c>
      <c r="K151" s="289"/>
    </row>
    <row r="152" s="1" customFormat="1" ht="15" customHeight="1">
      <c r="B152" s="266"/>
      <c r="C152" s="293" t="s">
        <v>967</v>
      </c>
      <c r="D152" s="241"/>
      <c r="E152" s="241"/>
      <c r="F152" s="294" t="s">
        <v>918</v>
      </c>
      <c r="G152" s="241"/>
      <c r="H152" s="293" t="s">
        <v>978</v>
      </c>
      <c r="I152" s="293" t="s">
        <v>920</v>
      </c>
      <c r="J152" s="293" t="s">
        <v>969</v>
      </c>
      <c r="K152" s="289"/>
    </row>
    <row r="153" s="1" customFormat="1" ht="15" customHeight="1">
      <c r="B153" s="266"/>
      <c r="C153" s="293" t="s">
        <v>866</v>
      </c>
      <c r="D153" s="241"/>
      <c r="E153" s="241"/>
      <c r="F153" s="294" t="s">
        <v>918</v>
      </c>
      <c r="G153" s="241"/>
      <c r="H153" s="293" t="s">
        <v>979</v>
      </c>
      <c r="I153" s="293" t="s">
        <v>920</v>
      </c>
      <c r="J153" s="293" t="s">
        <v>969</v>
      </c>
      <c r="K153" s="289"/>
    </row>
    <row r="154" s="1" customFormat="1" ht="15" customHeight="1">
      <c r="B154" s="266"/>
      <c r="C154" s="293" t="s">
        <v>923</v>
      </c>
      <c r="D154" s="241"/>
      <c r="E154" s="241"/>
      <c r="F154" s="294" t="s">
        <v>924</v>
      </c>
      <c r="G154" s="241"/>
      <c r="H154" s="293" t="s">
        <v>958</v>
      </c>
      <c r="I154" s="293" t="s">
        <v>920</v>
      </c>
      <c r="J154" s="293">
        <v>50</v>
      </c>
      <c r="K154" s="289"/>
    </row>
    <row r="155" s="1" customFormat="1" ht="15" customHeight="1">
      <c r="B155" s="266"/>
      <c r="C155" s="293" t="s">
        <v>926</v>
      </c>
      <c r="D155" s="241"/>
      <c r="E155" s="241"/>
      <c r="F155" s="294" t="s">
        <v>918</v>
      </c>
      <c r="G155" s="241"/>
      <c r="H155" s="293" t="s">
        <v>958</v>
      </c>
      <c r="I155" s="293" t="s">
        <v>928</v>
      </c>
      <c r="J155" s="293"/>
      <c r="K155" s="289"/>
    </row>
    <row r="156" s="1" customFormat="1" ht="15" customHeight="1">
      <c r="B156" s="266"/>
      <c r="C156" s="293" t="s">
        <v>937</v>
      </c>
      <c r="D156" s="241"/>
      <c r="E156" s="241"/>
      <c r="F156" s="294" t="s">
        <v>924</v>
      </c>
      <c r="G156" s="241"/>
      <c r="H156" s="293" t="s">
        <v>958</v>
      </c>
      <c r="I156" s="293" t="s">
        <v>920</v>
      </c>
      <c r="J156" s="293">
        <v>50</v>
      </c>
      <c r="K156" s="289"/>
    </row>
    <row r="157" s="1" customFormat="1" ht="15" customHeight="1">
      <c r="B157" s="266"/>
      <c r="C157" s="293" t="s">
        <v>945</v>
      </c>
      <c r="D157" s="241"/>
      <c r="E157" s="241"/>
      <c r="F157" s="294" t="s">
        <v>924</v>
      </c>
      <c r="G157" s="241"/>
      <c r="H157" s="293" t="s">
        <v>958</v>
      </c>
      <c r="I157" s="293" t="s">
        <v>920</v>
      </c>
      <c r="J157" s="293">
        <v>50</v>
      </c>
      <c r="K157" s="289"/>
    </row>
    <row r="158" s="1" customFormat="1" ht="15" customHeight="1">
      <c r="B158" s="266"/>
      <c r="C158" s="293" t="s">
        <v>943</v>
      </c>
      <c r="D158" s="241"/>
      <c r="E158" s="241"/>
      <c r="F158" s="294" t="s">
        <v>924</v>
      </c>
      <c r="G158" s="241"/>
      <c r="H158" s="293" t="s">
        <v>958</v>
      </c>
      <c r="I158" s="293" t="s">
        <v>920</v>
      </c>
      <c r="J158" s="293">
        <v>50</v>
      </c>
      <c r="K158" s="289"/>
    </row>
    <row r="159" s="1" customFormat="1" ht="15" customHeight="1">
      <c r="B159" s="266"/>
      <c r="C159" s="293" t="s">
        <v>108</v>
      </c>
      <c r="D159" s="241"/>
      <c r="E159" s="241"/>
      <c r="F159" s="294" t="s">
        <v>918</v>
      </c>
      <c r="G159" s="241"/>
      <c r="H159" s="293" t="s">
        <v>980</v>
      </c>
      <c r="I159" s="293" t="s">
        <v>920</v>
      </c>
      <c r="J159" s="293" t="s">
        <v>981</v>
      </c>
      <c r="K159" s="289"/>
    </row>
    <row r="160" s="1" customFormat="1" ht="15" customHeight="1">
      <c r="B160" s="266"/>
      <c r="C160" s="293" t="s">
        <v>982</v>
      </c>
      <c r="D160" s="241"/>
      <c r="E160" s="241"/>
      <c r="F160" s="294" t="s">
        <v>918</v>
      </c>
      <c r="G160" s="241"/>
      <c r="H160" s="293" t="s">
        <v>983</v>
      </c>
      <c r="I160" s="293" t="s">
        <v>953</v>
      </c>
      <c r="J160" s="293"/>
      <c r="K160" s="289"/>
    </row>
    <row r="161" s="1" customFormat="1" ht="15" customHeight="1">
      <c r="B161" s="295"/>
      <c r="C161" s="275"/>
      <c r="D161" s="275"/>
      <c r="E161" s="275"/>
      <c r="F161" s="275"/>
      <c r="G161" s="275"/>
      <c r="H161" s="275"/>
      <c r="I161" s="275"/>
      <c r="J161" s="275"/>
      <c r="K161" s="296"/>
    </row>
    <row r="162" s="1" customFormat="1" ht="18.75" customHeight="1">
      <c r="B162" s="277"/>
      <c r="C162" s="287"/>
      <c r="D162" s="287"/>
      <c r="E162" s="287"/>
      <c r="F162" s="297"/>
      <c r="G162" s="287"/>
      <c r="H162" s="287"/>
      <c r="I162" s="287"/>
      <c r="J162" s="287"/>
      <c r="K162" s="277"/>
    </row>
    <row r="163" s="1" customFormat="1" ht="18.75" customHeight="1">
      <c r="B163" s="249"/>
      <c r="C163" s="249"/>
      <c r="D163" s="249"/>
      <c r="E163" s="249"/>
      <c r="F163" s="249"/>
      <c r="G163" s="249"/>
      <c r="H163" s="249"/>
      <c r="I163" s="249"/>
      <c r="J163" s="249"/>
      <c r="K163" s="249"/>
    </row>
    <row r="164" s="1" customFormat="1" ht="7.5" customHeight="1">
      <c r="B164" s="228"/>
      <c r="C164" s="229"/>
      <c r="D164" s="229"/>
      <c r="E164" s="229"/>
      <c r="F164" s="229"/>
      <c r="G164" s="229"/>
      <c r="H164" s="229"/>
      <c r="I164" s="229"/>
      <c r="J164" s="229"/>
      <c r="K164" s="230"/>
    </row>
    <row r="165" s="1" customFormat="1" ht="45" customHeight="1">
      <c r="B165" s="231"/>
      <c r="C165" s="232" t="s">
        <v>984</v>
      </c>
      <c r="D165" s="232"/>
      <c r="E165" s="232"/>
      <c r="F165" s="232"/>
      <c r="G165" s="232"/>
      <c r="H165" s="232"/>
      <c r="I165" s="232"/>
      <c r="J165" s="232"/>
      <c r="K165" s="233"/>
    </row>
    <row r="166" s="1" customFormat="1" ht="17.25" customHeight="1">
      <c r="B166" s="231"/>
      <c r="C166" s="256" t="s">
        <v>912</v>
      </c>
      <c r="D166" s="256"/>
      <c r="E166" s="256"/>
      <c r="F166" s="256" t="s">
        <v>913</v>
      </c>
      <c r="G166" s="298"/>
      <c r="H166" s="299" t="s">
        <v>51</v>
      </c>
      <c r="I166" s="299" t="s">
        <v>54</v>
      </c>
      <c r="J166" s="256" t="s">
        <v>914</v>
      </c>
      <c r="K166" s="233"/>
    </row>
    <row r="167" s="1" customFormat="1" ht="17.25" customHeight="1">
      <c r="B167" s="234"/>
      <c r="C167" s="258" t="s">
        <v>915</v>
      </c>
      <c r="D167" s="258"/>
      <c r="E167" s="258"/>
      <c r="F167" s="259" t="s">
        <v>916</v>
      </c>
      <c r="G167" s="300"/>
      <c r="H167" s="301"/>
      <c r="I167" s="301"/>
      <c r="J167" s="258" t="s">
        <v>917</v>
      </c>
      <c r="K167" s="236"/>
    </row>
    <row r="168" s="1" customFormat="1" ht="5.25" customHeight="1">
      <c r="B168" s="266"/>
      <c r="C168" s="261"/>
      <c r="D168" s="261"/>
      <c r="E168" s="261"/>
      <c r="F168" s="261"/>
      <c r="G168" s="262"/>
      <c r="H168" s="261"/>
      <c r="I168" s="261"/>
      <c r="J168" s="261"/>
      <c r="K168" s="289"/>
    </row>
    <row r="169" s="1" customFormat="1" ht="15" customHeight="1">
      <c r="B169" s="266"/>
      <c r="C169" s="241" t="s">
        <v>921</v>
      </c>
      <c r="D169" s="241"/>
      <c r="E169" s="241"/>
      <c r="F169" s="264" t="s">
        <v>918</v>
      </c>
      <c r="G169" s="241"/>
      <c r="H169" s="241" t="s">
        <v>958</v>
      </c>
      <c r="I169" s="241" t="s">
        <v>920</v>
      </c>
      <c r="J169" s="241">
        <v>120</v>
      </c>
      <c r="K169" s="289"/>
    </row>
    <row r="170" s="1" customFormat="1" ht="15" customHeight="1">
      <c r="B170" s="266"/>
      <c r="C170" s="241" t="s">
        <v>967</v>
      </c>
      <c r="D170" s="241"/>
      <c r="E170" s="241"/>
      <c r="F170" s="264" t="s">
        <v>918</v>
      </c>
      <c r="G170" s="241"/>
      <c r="H170" s="241" t="s">
        <v>968</v>
      </c>
      <c r="I170" s="241" t="s">
        <v>920</v>
      </c>
      <c r="J170" s="241" t="s">
        <v>969</v>
      </c>
      <c r="K170" s="289"/>
    </row>
    <row r="171" s="1" customFormat="1" ht="15" customHeight="1">
      <c r="B171" s="266"/>
      <c r="C171" s="241" t="s">
        <v>866</v>
      </c>
      <c r="D171" s="241"/>
      <c r="E171" s="241"/>
      <c r="F171" s="264" t="s">
        <v>918</v>
      </c>
      <c r="G171" s="241"/>
      <c r="H171" s="241" t="s">
        <v>985</v>
      </c>
      <c r="I171" s="241" t="s">
        <v>920</v>
      </c>
      <c r="J171" s="241" t="s">
        <v>969</v>
      </c>
      <c r="K171" s="289"/>
    </row>
    <row r="172" s="1" customFormat="1" ht="15" customHeight="1">
      <c r="B172" s="266"/>
      <c r="C172" s="241" t="s">
        <v>923</v>
      </c>
      <c r="D172" s="241"/>
      <c r="E172" s="241"/>
      <c r="F172" s="264" t="s">
        <v>924</v>
      </c>
      <c r="G172" s="241"/>
      <c r="H172" s="241" t="s">
        <v>985</v>
      </c>
      <c r="I172" s="241" t="s">
        <v>920</v>
      </c>
      <c r="J172" s="241">
        <v>50</v>
      </c>
      <c r="K172" s="289"/>
    </row>
    <row r="173" s="1" customFormat="1" ht="15" customHeight="1">
      <c r="B173" s="266"/>
      <c r="C173" s="241" t="s">
        <v>926</v>
      </c>
      <c r="D173" s="241"/>
      <c r="E173" s="241"/>
      <c r="F173" s="264" t="s">
        <v>918</v>
      </c>
      <c r="G173" s="241"/>
      <c r="H173" s="241" t="s">
        <v>985</v>
      </c>
      <c r="I173" s="241" t="s">
        <v>928</v>
      </c>
      <c r="J173" s="241"/>
      <c r="K173" s="289"/>
    </row>
    <row r="174" s="1" customFormat="1" ht="15" customHeight="1">
      <c r="B174" s="266"/>
      <c r="C174" s="241" t="s">
        <v>937</v>
      </c>
      <c r="D174" s="241"/>
      <c r="E174" s="241"/>
      <c r="F174" s="264" t="s">
        <v>924</v>
      </c>
      <c r="G174" s="241"/>
      <c r="H174" s="241" t="s">
        <v>985</v>
      </c>
      <c r="I174" s="241" t="s">
        <v>920</v>
      </c>
      <c r="J174" s="241">
        <v>50</v>
      </c>
      <c r="K174" s="289"/>
    </row>
    <row r="175" s="1" customFormat="1" ht="15" customHeight="1">
      <c r="B175" s="266"/>
      <c r="C175" s="241" t="s">
        <v>945</v>
      </c>
      <c r="D175" s="241"/>
      <c r="E175" s="241"/>
      <c r="F175" s="264" t="s">
        <v>924</v>
      </c>
      <c r="G175" s="241"/>
      <c r="H175" s="241" t="s">
        <v>985</v>
      </c>
      <c r="I175" s="241" t="s">
        <v>920</v>
      </c>
      <c r="J175" s="241">
        <v>50</v>
      </c>
      <c r="K175" s="289"/>
    </row>
    <row r="176" s="1" customFormat="1" ht="15" customHeight="1">
      <c r="B176" s="266"/>
      <c r="C176" s="241" t="s">
        <v>943</v>
      </c>
      <c r="D176" s="241"/>
      <c r="E176" s="241"/>
      <c r="F176" s="264" t="s">
        <v>924</v>
      </c>
      <c r="G176" s="241"/>
      <c r="H176" s="241" t="s">
        <v>985</v>
      </c>
      <c r="I176" s="241" t="s">
        <v>920</v>
      </c>
      <c r="J176" s="241">
        <v>50</v>
      </c>
      <c r="K176" s="289"/>
    </row>
    <row r="177" s="1" customFormat="1" ht="15" customHeight="1">
      <c r="B177" s="266"/>
      <c r="C177" s="241" t="s">
        <v>133</v>
      </c>
      <c r="D177" s="241"/>
      <c r="E177" s="241"/>
      <c r="F177" s="264" t="s">
        <v>918</v>
      </c>
      <c r="G177" s="241"/>
      <c r="H177" s="241" t="s">
        <v>986</v>
      </c>
      <c r="I177" s="241" t="s">
        <v>987</v>
      </c>
      <c r="J177" s="241"/>
      <c r="K177" s="289"/>
    </row>
    <row r="178" s="1" customFormat="1" ht="15" customHeight="1">
      <c r="B178" s="266"/>
      <c r="C178" s="241" t="s">
        <v>54</v>
      </c>
      <c r="D178" s="241"/>
      <c r="E178" s="241"/>
      <c r="F178" s="264" t="s">
        <v>918</v>
      </c>
      <c r="G178" s="241"/>
      <c r="H178" s="241" t="s">
        <v>988</v>
      </c>
      <c r="I178" s="241" t="s">
        <v>989</v>
      </c>
      <c r="J178" s="241">
        <v>1</v>
      </c>
      <c r="K178" s="289"/>
    </row>
    <row r="179" s="1" customFormat="1" ht="15" customHeight="1">
      <c r="B179" s="266"/>
      <c r="C179" s="241" t="s">
        <v>50</v>
      </c>
      <c r="D179" s="241"/>
      <c r="E179" s="241"/>
      <c r="F179" s="264" t="s">
        <v>918</v>
      </c>
      <c r="G179" s="241"/>
      <c r="H179" s="241" t="s">
        <v>990</v>
      </c>
      <c r="I179" s="241" t="s">
        <v>920</v>
      </c>
      <c r="J179" s="241">
        <v>20</v>
      </c>
      <c r="K179" s="289"/>
    </row>
    <row r="180" s="1" customFormat="1" ht="15" customHeight="1">
      <c r="B180" s="266"/>
      <c r="C180" s="241" t="s">
        <v>51</v>
      </c>
      <c r="D180" s="241"/>
      <c r="E180" s="241"/>
      <c r="F180" s="264" t="s">
        <v>918</v>
      </c>
      <c r="G180" s="241"/>
      <c r="H180" s="241" t="s">
        <v>991</v>
      </c>
      <c r="I180" s="241" t="s">
        <v>920</v>
      </c>
      <c r="J180" s="241">
        <v>255</v>
      </c>
      <c r="K180" s="289"/>
    </row>
    <row r="181" s="1" customFormat="1" ht="15" customHeight="1">
      <c r="B181" s="266"/>
      <c r="C181" s="241" t="s">
        <v>134</v>
      </c>
      <c r="D181" s="241"/>
      <c r="E181" s="241"/>
      <c r="F181" s="264" t="s">
        <v>918</v>
      </c>
      <c r="G181" s="241"/>
      <c r="H181" s="241" t="s">
        <v>882</v>
      </c>
      <c r="I181" s="241" t="s">
        <v>920</v>
      </c>
      <c r="J181" s="241">
        <v>10</v>
      </c>
      <c r="K181" s="289"/>
    </row>
    <row r="182" s="1" customFormat="1" ht="15" customHeight="1">
      <c r="B182" s="266"/>
      <c r="C182" s="241" t="s">
        <v>135</v>
      </c>
      <c r="D182" s="241"/>
      <c r="E182" s="241"/>
      <c r="F182" s="264" t="s">
        <v>918</v>
      </c>
      <c r="G182" s="241"/>
      <c r="H182" s="241" t="s">
        <v>992</v>
      </c>
      <c r="I182" s="241" t="s">
        <v>953</v>
      </c>
      <c r="J182" s="241"/>
      <c r="K182" s="289"/>
    </row>
    <row r="183" s="1" customFormat="1" ht="15" customHeight="1">
      <c r="B183" s="266"/>
      <c r="C183" s="241" t="s">
        <v>993</v>
      </c>
      <c r="D183" s="241"/>
      <c r="E183" s="241"/>
      <c r="F183" s="264" t="s">
        <v>918</v>
      </c>
      <c r="G183" s="241"/>
      <c r="H183" s="241" t="s">
        <v>994</v>
      </c>
      <c r="I183" s="241" t="s">
        <v>953</v>
      </c>
      <c r="J183" s="241"/>
      <c r="K183" s="289"/>
    </row>
    <row r="184" s="1" customFormat="1" ht="15" customHeight="1">
      <c r="B184" s="266"/>
      <c r="C184" s="241" t="s">
        <v>982</v>
      </c>
      <c r="D184" s="241"/>
      <c r="E184" s="241"/>
      <c r="F184" s="264" t="s">
        <v>918</v>
      </c>
      <c r="G184" s="241"/>
      <c r="H184" s="241" t="s">
        <v>995</v>
      </c>
      <c r="I184" s="241" t="s">
        <v>953</v>
      </c>
      <c r="J184" s="241"/>
      <c r="K184" s="289"/>
    </row>
    <row r="185" s="1" customFormat="1" ht="15" customHeight="1">
      <c r="B185" s="266"/>
      <c r="C185" s="241" t="s">
        <v>137</v>
      </c>
      <c r="D185" s="241"/>
      <c r="E185" s="241"/>
      <c r="F185" s="264" t="s">
        <v>924</v>
      </c>
      <c r="G185" s="241"/>
      <c r="H185" s="241" t="s">
        <v>996</v>
      </c>
      <c r="I185" s="241" t="s">
        <v>920</v>
      </c>
      <c r="J185" s="241">
        <v>50</v>
      </c>
      <c r="K185" s="289"/>
    </row>
    <row r="186" s="1" customFormat="1" ht="15" customHeight="1">
      <c r="B186" s="266"/>
      <c r="C186" s="241" t="s">
        <v>997</v>
      </c>
      <c r="D186" s="241"/>
      <c r="E186" s="241"/>
      <c r="F186" s="264" t="s">
        <v>924</v>
      </c>
      <c r="G186" s="241"/>
      <c r="H186" s="241" t="s">
        <v>998</v>
      </c>
      <c r="I186" s="241" t="s">
        <v>999</v>
      </c>
      <c r="J186" s="241"/>
      <c r="K186" s="289"/>
    </row>
    <row r="187" s="1" customFormat="1" ht="15" customHeight="1">
      <c r="B187" s="266"/>
      <c r="C187" s="241" t="s">
        <v>1000</v>
      </c>
      <c r="D187" s="241"/>
      <c r="E187" s="241"/>
      <c r="F187" s="264" t="s">
        <v>924</v>
      </c>
      <c r="G187" s="241"/>
      <c r="H187" s="241" t="s">
        <v>1001</v>
      </c>
      <c r="I187" s="241" t="s">
        <v>999</v>
      </c>
      <c r="J187" s="241"/>
      <c r="K187" s="289"/>
    </row>
    <row r="188" s="1" customFormat="1" ht="15" customHeight="1">
      <c r="B188" s="266"/>
      <c r="C188" s="241" t="s">
        <v>1002</v>
      </c>
      <c r="D188" s="241"/>
      <c r="E188" s="241"/>
      <c r="F188" s="264" t="s">
        <v>924</v>
      </c>
      <c r="G188" s="241"/>
      <c r="H188" s="241" t="s">
        <v>1003</v>
      </c>
      <c r="I188" s="241" t="s">
        <v>999</v>
      </c>
      <c r="J188" s="241"/>
      <c r="K188" s="289"/>
    </row>
    <row r="189" s="1" customFormat="1" ht="15" customHeight="1">
      <c r="B189" s="266"/>
      <c r="C189" s="302" t="s">
        <v>1004</v>
      </c>
      <c r="D189" s="241"/>
      <c r="E189" s="241"/>
      <c r="F189" s="264" t="s">
        <v>924</v>
      </c>
      <c r="G189" s="241"/>
      <c r="H189" s="241" t="s">
        <v>1005</v>
      </c>
      <c r="I189" s="241" t="s">
        <v>1006</v>
      </c>
      <c r="J189" s="303" t="s">
        <v>1007</v>
      </c>
      <c r="K189" s="289"/>
    </row>
    <row r="190" s="17" customFormat="1" ht="15" customHeight="1">
      <c r="B190" s="304"/>
      <c r="C190" s="305" t="s">
        <v>1008</v>
      </c>
      <c r="D190" s="306"/>
      <c r="E190" s="306"/>
      <c r="F190" s="307" t="s">
        <v>924</v>
      </c>
      <c r="G190" s="306"/>
      <c r="H190" s="306" t="s">
        <v>1009</v>
      </c>
      <c r="I190" s="306" t="s">
        <v>1006</v>
      </c>
      <c r="J190" s="308" t="s">
        <v>1007</v>
      </c>
      <c r="K190" s="309"/>
    </row>
    <row r="191" s="1" customFormat="1" ht="15" customHeight="1">
      <c r="B191" s="266"/>
      <c r="C191" s="302" t="s">
        <v>39</v>
      </c>
      <c r="D191" s="241"/>
      <c r="E191" s="241"/>
      <c r="F191" s="264" t="s">
        <v>918</v>
      </c>
      <c r="G191" s="241"/>
      <c r="H191" s="238" t="s">
        <v>1010</v>
      </c>
      <c r="I191" s="241" t="s">
        <v>1011</v>
      </c>
      <c r="J191" s="241"/>
      <c r="K191" s="289"/>
    </row>
    <row r="192" s="1" customFormat="1" ht="15" customHeight="1">
      <c r="B192" s="266"/>
      <c r="C192" s="302" t="s">
        <v>1012</v>
      </c>
      <c r="D192" s="241"/>
      <c r="E192" s="241"/>
      <c r="F192" s="264" t="s">
        <v>918</v>
      </c>
      <c r="G192" s="241"/>
      <c r="H192" s="241" t="s">
        <v>1013</v>
      </c>
      <c r="I192" s="241" t="s">
        <v>953</v>
      </c>
      <c r="J192" s="241"/>
      <c r="K192" s="289"/>
    </row>
    <row r="193" s="1" customFormat="1" ht="15" customHeight="1">
      <c r="B193" s="266"/>
      <c r="C193" s="302" t="s">
        <v>1014</v>
      </c>
      <c r="D193" s="241"/>
      <c r="E193" s="241"/>
      <c r="F193" s="264" t="s">
        <v>918</v>
      </c>
      <c r="G193" s="241"/>
      <c r="H193" s="241" t="s">
        <v>1015</v>
      </c>
      <c r="I193" s="241" t="s">
        <v>953</v>
      </c>
      <c r="J193" s="241"/>
      <c r="K193" s="289"/>
    </row>
    <row r="194" s="1" customFormat="1" ht="15" customHeight="1">
      <c r="B194" s="266"/>
      <c r="C194" s="302" t="s">
        <v>1016</v>
      </c>
      <c r="D194" s="241"/>
      <c r="E194" s="241"/>
      <c r="F194" s="264" t="s">
        <v>924</v>
      </c>
      <c r="G194" s="241"/>
      <c r="H194" s="241" t="s">
        <v>1017</v>
      </c>
      <c r="I194" s="241" t="s">
        <v>953</v>
      </c>
      <c r="J194" s="241"/>
      <c r="K194" s="289"/>
    </row>
    <row r="195" s="1" customFormat="1" ht="15" customHeight="1">
      <c r="B195" s="295"/>
      <c r="C195" s="310"/>
      <c r="D195" s="275"/>
      <c r="E195" s="275"/>
      <c r="F195" s="275"/>
      <c r="G195" s="275"/>
      <c r="H195" s="275"/>
      <c r="I195" s="275"/>
      <c r="J195" s="275"/>
      <c r="K195" s="296"/>
    </row>
    <row r="196" s="1" customFormat="1" ht="18.75" customHeight="1">
      <c r="B196" s="277"/>
      <c r="C196" s="287"/>
      <c r="D196" s="287"/>
      <c r="E196" s="287"/>
      <c r="F196" s="297"/>
      <c r="G196" s="287"/>
      <c r="H196" s="287"/>
      <c r="I196" s="287"/>
      <c r="J196" s="287"/>
      <c r="K196" s="277"/>
    </row>
    <row r="197" s="1" customFormat="1" ht="18.75" customHeight="1">
      <c r="B197" s="277"/>
      <c r="C197" s="287"/>
      <c r="D197" s="287"/>
      <c r="E197" s="287"/>
      <c r="F197" s="297"/>
      <c r="G197" s="287"/>
      <c r="H197" s="287"/>
      <c r="I197" s="287"/>
      <c r="J197" s="287"/>
      <c r="K197" s="277"/>
    </row>
    <row r="198" s="1" customFormat="1" ht="18.75" customHeight="1">
      <c r="B198" s="249"/>
      <c r="C198" s="249"/>
      <c r="D198" s="249"/>
      <c r="E198" s="249"/>
      <c r="F198" s="249"/>
      <c r="G198" s="249"/>
      <c r="H198" s="249"/>
      <c r="I198" s="249"/>
      <c r="J198" s="249"/>
      <c r="K198" s="249"/>
    </row>
    <row r="199" s="1" customFormat="1" ht="13.5">
      <c r="B199" s="228"/>
      <c r="C199" s="229"/>
      <c r="D199" s="229"/>
      <c r="E199" s="229"/>
      <c r="F199" s="229"/>
      <c r="G199" s="229"/>
      <c r="H199" s="229"/>
      <c r="I199" s="229"/>
      <c r="J199" s="229"/>
      <c r="K199" s="230"/>
    </row>
    <row r="200" s="1" customFormat="1" ht="21">
      <c r="B200" s="231"/>
      <c r="C200" s="232" t="s">
        <v>1018</v>
      </c>
      <c r="D200" s="232"/>
      <c r="E200" s="232"/>
      <c r="F200" s="232"/>
      <c r="G200" s="232"/>
      <c r="H200" s="232"/>
      <c r="I200" s="232"/>
      <c r="J200" s="232"/>
      <c r="K200" s="233"/>
    </row>
    <row r="201" s="1" customFormat="1" ht="25.5" customHeight="1">
      <c r="B201" s="231"/>
      <c r="C201" s="311" t="s">
        <v>1019</v>
      </c>
      <c r="D201" s="311"/>
      <c r="E201" s="311"/>
      <c r="F201" s="311" t="s">
        <v>1020</v>
      </c>
      <c r="G201" s="312"/>
      <c r="H201" s="311" t="s">
        <v>1021</v>
      </c>
      <c r="I201" s="311"/>
      <c r="J201" s="311"/>
      <c r="K201" s="233"/>
    </row>
    <row r="202" s="1" customFormat="1" ht="5.25" customHeight="1">
      <c r="B202" s="266"/>
      <c r="C202" s="261"/>
      <c r="D202" s="261"/>
      <c r="E202" s="261"/>
      <c r="F202" s="261"/>
      <c r="G202" s="287"/>
      <c r="H202" s="261"/>
      <c r="I202" s="261"/>
      <c r="J202" s="261"/>
      <c r="K202" s="289"/>
    </row>
    <row r="203" s="1" customFormat="1" ht="15" customHeight="1">
      <c r="B203" s="266"/>
      <c r="C203" s="241" t="s">
        <v>1011</v>
      </c>
      <c r="D203" s="241"/>
      <c r="E203" s="241"/>
      <c r="F203" s="264" t="s">
        <v>40</v>
      </c>
      <c r="G203" s="241"/>
      <c r="H203" s="241" t="s">
        <v>1022</v>
      </c>
      <c r="I203" s="241"/>
      <c r="J203" s="241"/>
      <c r="K203" s="289"/>
    </row>
    <row r="204" s="1" customFormat="1" ht="15" customHeight="1">
      <c r="B204" s="266"/>
      <c r="C204" s="241"/>
      <c r="D204" s="241"/>
      <c r="E204" s="241"/>
      <c r="F204" s="264" t="s">
        <v>41</v>
      </c>
      <c r="G204" s="241"/>
      <c r="H204" s="241" t="s">
        <v>1023</v>
      </c>
      <c r="I204" s="241"/>
      <c r="J204" s="241"/>
      <c r="K204" s="289"/>
    </row>
    <row r="205" s="1" customFormat="1" ht="15" customHeight="1">
      <c r="B205" s="266"/>
      <c r="C205" s="241"/>
      <c r="D205" s="241"/>
      <c r="E205" s="241"/>
      <c r="F205" s="264" t="s">
        <v>44</v>
      </c>
      <c r="G205" s="241"/>
      <c r="H205" s="241" t="s">
        <v>1024</v>
      </c>
      <c r="I205" s="241"/>
      <c r="J205" s="241"/>
      <c r="K205" s="289"/>
    </row>
    <row r="206" s="1" customFormat="1" ht="15" customHeight="1">
      <c r="B206" s="266"/>
      <c r="C206" s="241"/>
      <c r="D206" s="241"/>
      <c r="E206" s="241"/>
      <c r="F206" s="264" t="s">
        <v>42</v>
      </c>
      <c r="G206" s="241"/>
      <c r="H206" s="241" t="s">
        <v>1025</v>
      </c>
      <c r="I206" s="241"/>
      <c r="J206" s="241"/>
      <c r="K206" s="289"/>
    </row>
    <row r="207" s="1" customFormat="1" ht="15" customHeight="1">
      <c r="B207" s="266"/>
      <c r="C207" s="241"/>
      <c r="D207" s="241"/>
      <c r="E207" s="241"/>
      <c r="F207" s="264" t="s">
        <v>43</v>
      </c>
      <c r="G207" s="241"/>
      <c r="H207" s="241" t="s">
        <v>1026</v>
      </c>
      <c r="I207" s="241"/>
      <c r="J207" s="241"/>
      <c r="K207" s="289"/>
    </row>
    <row r="208" s="1" customFormat="1" ht="15" customHeight="1">
      <c r="B208" s="266"/>
      <c r="C208" s="241"/>
      <c r="D208" s="241"/>
      <c r="E208" s="241"/>
      <c r="F208" s="264"/>
      <c r="G208" s="241"/>
      <c r="H208" s="241"/>
      <c r="I208" s="241"/>
      <c r="J208" s="241"/>
      <c r="K208" s="289"/>
    </row>
    <row r="209" s="1" customFormat="1" ht="15" customHeight="1">
      <c r="B209" s="266"/>
      <c r="C209" s="241" t="s">
        <v>965</v>
      </c>
      <c r="D209" s="241"/>
      <c r="E209" s="241"/>
      <c r="F209" s="264" t="s">
        <v>73</v>
      </c>
      <c r="G209" s="241"/>
      <c r="H209" s="241" t="s">
        <v>1027</v>
      </c>
      <c r="I209" s="241"/>
      <c r="J209" s="241"/>
      <c r="K209" s="289"/>
    </row>
    <row r="210" s="1" customFormat="1" ht="15" customHeight="1">
      <c r="B210" s="266"/>
      <c r="C210" s="241"/>
      <c r="D210" s="241"/>
      <c r="E210" s="241"/>
      <c r="F210" s="264" t="s">
        <v>860</v>
      </c>
      <c r="G210" s="241"/>
      <c r="H210" s="241" t="s">
        <v>861</v>
      </c>
      <c r="I210" s="241"/>
      <c r="J210" s="241"/>
      <c r="K210" s="289"/>
    </row>
    <row r="211" s="1" customFormat="1" ht="15" customHeight="1">
      <c r="B211" s="266"/>
      <c r="C211" s="241"/>
      <c r="D211" s="241"/>
      <c r="E211" s="241"/>
      <c r="F211" s="264" t="s">
        <v>858</v>
      </c>
      <c r="G211" s="241"/>
      <c r="H211" s="241" t="s">
        <v>1028</v>
      </c>
      <c r="I211" s="241"/>
      <c r="J211" s="241"/>
      <c r="K211" s="289"/>
    </row>
    <row r="212" s="1" customFormat="1" ht="15" customHeight="1">
      <c r="B212" s="313"/>
      <c r="C212" s="241"/>
      <c r="D212" s="241"/>
      <c r="E212" s="241"/>
      <c r="F212" s="264" t="s">
        <v>862</v>
      </c>
      <c r="G212" s="302"/>
      <c r="H212" s="293" t="s">
        <v>863</v>
      </c>
      <c r="I212" s="293"/>
      <c r="J212" s="293"/>
      <c r="K212" s="314"/>
    </row>
    <row r="213" s="1" customFormat="1" ht="15" customHeight="1">
      <c r="B213" s="313"/>
      <c r="C213" s="241"/>
      <c r="D213" s="241"/>
      <c r="E213" s="241"/>
      <c r="F213" s="264" t="s">
        <v>864</v>
      </c>
      <c r="G213" s="302"/>
      <c r="H213" s="293" t="s">
        <v>1029</v>
      </c>
      <c r="I213" s="293"/>
      <c r="J213" s="293"/>
      <c r="K213" s="314"/>
    </row>
    <row r="214" s="1" customFormat="1" ht="15" customHeight="1">
      <c r="B214" s="313"/>
      <c r="C214" s="241"/>
      <c r="D214" s="241"/>
      <c r="E214" s="241"/>
      <c r="F214" s="264"/>
      <c r="G214" s="302"/>
      <c r="H214" s="293"/>
      <c r="I214" s="293"/>
      <c r="J214" s="293"/>
      <c r="K214" s="314"/>
    </row>
    <row r="215" s="1" customFormat="1" ht="15" customHeight="1">
      <c r="B215" s="313"/>
      <c r="C215" s="241" t="s">
        <v>989</v>
      </c>
      <c r="D215" s="241"/>
      <c r="E215" s="241"/>
      <c r="F215" s="264">
        <v>1</v>
      </c>
      <c r="G215" s="302"/>
      <c r="H215" s="293" t="s">
        <v>1030</v>
      </c>
      <c r="I215" s="293"/>
      <c r="J215" s="293"/>
      <c r="K215" s="314"/>
    </row>
    <row r="216" s="1" customFormat="1" ht="15" customHeight="1">
      <c r="B216" s="313"/>
      <c r="C216" s="241"/>
      <c r="D216" s="241"/>
      <c r="E216" s="241"/>
      <c r="F216" s="264">
        <v>2</v>
      </c>
      <c r="G216" s="302"/>
      <c r="H216" s="293" t="s">
        <v>1031</v>
      </c>
      <c r="I216" s="293"/>
      <c r="J216" s="293"/>
      <c r="K216" s="314"/>
    </row>
    <row r="217" s="1" customFormat="1" ht="15" customHeight="1">
      <c r="B217" s="313"/>
      <c r="C217" s="241"/>
      <c r="D217" s="241"/>
      <c r="E217" s="241"/>
      <c r="F217" s="264">
        <v>3</v>
      </c>
      <c r="G217" s="302"/>
      <c r="H217" s="293" t="s">
        <v>1032</v>
      </c>
      <c r="I217" s="293"/>
      <c r="J217" s="293"/>
      <c r="K217" s="314"/>
    </row>
    <row r="218" s="1" customFormat="1" ht="15" customHeight="1">
      <c r="B218" s="313"/>
      <c r="C218" s="241"/>
      <c r="D218" s="241"/>
      <c r="E218" s="241"/>
      <c r="F218" s="264">
        <v>4</v>
      </c>
      <c r="G218" s="302"/>
      <c r="H218" s="293" t="s">
        <v>1033</v>
      </c>
      <c r="I218" s="293"/>
      <c r="J218" s="293"/>
      <c r="K218" s="314"/>
    </row>
    <row r="219" s="1" customFormat="1" ht="12.75" customHeight="1">
      <c r="B219" s="315"/>
      <c r="C219" s="316"/>
      <c r="D219" s="316"/>
      <c r="E219" s="316"/>
      <c r="F219" s="316"/>
      <c r="G219" s="316"/>
      <c r="H219" s="316"/>
      <c r="I219" s="316"/>
      <c r="J219" s="316"/>
      <c r="K219" s="317"/>
    </row>
  </sheetData>
  <sheetProtection autoFilter="0" deleteColumns="0" deleteRows="0" formatCells="0" formatColumns="0" formatRows="0" insertColumns="0" insertHyperlinks="0" insertRows="0" pivotTables="0" sort="0"/>
  <mergeCells count="77">
    <mergeCell ref="D30:J30"/>
    <mergeCell ref="D31:J31"/>
    <mergeCell ref="D33:J33"/>
    <mergeCell ref="D34:J34"/>
    <mergeCell ref="D35:J35"/>
    <mergeCell ref="G36:J36"/>
    <mergeCell ref="G37:J37"/>
    <mergeCell ref="G38:J38"/>
    <mergeCell ref="G39:J39"/>
    <mergeCell ref="G40:J40"/>
    <mergeCell ref="G41:J41"/>
    <mergeCell ref="G42:J42"/>
    <mergeCell ref="G43:J43"/>
    <mergeCell ref="G44:J44"/>
    <mergeCell ref="G45:J45"/>
    <mergeCell ref="D47:J47"/>
    <mergeCell ref="E48:J48"/>
    <mergeCell ref="E49:J49"/>
    <mergeCell ref="E50:J50"/>
    <mergeCell ref="D51:J51"/>
    <mergeCell ref="C52:J52"/>
    <mergeCell ref="C3:J3"/>
    <mergeCell ref="C4:J4"/>
    <mergeCell ref="C6:J6"/>
    <mergeCell ref="C7:J7"/>
    <mergeCell ref="C9:J9"/>
    <mergeCell ref="D10:J10"/>
    <mergeCell ref="D11:J11"/>
    <mergeCell ref="D15:J15"/>
    <mergeCell ref="D16:J16"/>
    <mergeCell ref="D17:J17"/>
    <mergeCell ref="F18:J18"/>
    <mergeCell ref="F19:J19"/>
    <mergeCell ref="F20:J20"/>
    <mergeCell ref="F21:J21"/>
    <mergeCell ref="F22:J22"/>
    <mergeCell ref="F23:J23"/>
    <mergeCell ref="C25:J25"/>
    <mergeCell ref="C26:J26"/>
    <mergeCell ref="D27:J27"/>
    <mergeCell ref="D28:J28"/>
    <mergeCell ref="C54:J54"/>
    <mergeCell ref="C55:J55"/>
    <mergeCell ref="C57:J57"/>
    <mergeCell ref="D58:J58"/>
    <mergeCell ref="D59:J59"/>
    <mergeCell ref="D60:J60"/>
    <mergeCell ref="D61:J61"/>
    <mergeCell ref="D62:J62"/>
    <mergeCell ref="D63:J63"/>
    <mergeCell ref="D65:J65"/>
    <mergeCell ref="D66:J66"/>
    <mergeCell ref="D67:J67"/>
    <mergeCell ref="D68:J68"/>
    <mergeCell ref="D69:J69"/>
    <mergeCell ref="D70:J70"/>
    <mergeCell ref="C75:J75"/>
    <mergeCell ref="C102:J102"/>
    <mergeCell ref="C122:J122"/>
    <mergeCell ref="C147:J147"/>
    <mergeCell ref="C165:J165"/>
    <mergeCell ref="C200:J200"/>
    <mergeCell ref="H201:J201"/>
    <mergeCell ref="H203:J203"/>
    <mergeCell ref="H204:J204"/>
    <mergeCell ref="H205:J205"/>
    <mergeCell ref="H206:J206"/>
    <mergeCell ref="H207:J207"/>
    <mergeCell ref="H209:J209"/>
    <mergeCell ref="H211:J211"/>
    <mergeCell ref="H215:J215"/>
    <mergeCell ref="H217:J217"/>
    <mergeCell ref="H218:J218"/>
    <mergeCell ref="H216:J216"/>
    <mergeCell ref="H213:J213"/>
    <mergeCell ref="H212:J212"/>
    <mergeCell ref="H210:J210"/>
  </mergeCells>
  <pageMargins left="0.5902778" right="0.5902778" top="0.5902778" bottom="0.5902778" header="0" footer="0"/>
  <pageSetup r:id="rId1" paperSize="9" orientation="portrait" scale="77" fitToHeight="0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Tomáš Hrdlička</dc:creator>
  <cp:lastModifiedBy>Tomáš Hrdlička</cp:lastModifiedBy>
  <dcterms:created xsi:type="dcterms:W3CDTF">2025-08-27T08:26:56Z</dcterms:created>
  <dcterms:modified xsi:type="dcterms:W3CDTF">2025-08-27T08:27:00Z</dcterms:modified>
</cp:coreProperties>
</file>