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49.80.2\Spolecne_dokumenty\Osobni\Pracharova\VZ\VŘ\oprava střechy na budově J\ZD\"/>
    </mc:Choice>
  </mc:AlternateContent>
  <bookViews>
    <workbookView xWindow="-120" yWindow="-120" windowWidth="57840" windowHeight="32040" activeTab="3"/>
  </bookViews>
  <sheets>
    <sheet name="Pokyny pro vyplnění" sheetId="11" r:id="rId1"/>
    <sheet name="Stavba" sheetId="1" r:id="rId2"/>
    <sheet name="VzorPolozky" sheetId="10" state="hidden" r:id="rId3"/>
    <sheet name="01 250023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2500234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2500234 Pol'!$A$1:$Y$160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50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1" i="12"/>
  <c r="G10" i="12" s="1"/>
  <c r="I11" i="12"/>
  <c r="I10" i="12" s="1"/>
  <c r="K11" i="12"/>
  <c r="K10" i="12" s="1"/>
  <c r="M11" i="12"/>
  <c r="M10" i="12" s="1"/>
  <c r="O11" i="12"/>
  <c r="O10" i="12" s="1"/>
  <c r="Q11" i="12"/>
  <c r="Q10" i="12" s="1"/>
  <c r="V11" i="12"/>
  <c r="V10" i="12" s="1"/>
  <c r="G13" i="12"/>
  <c r="G12" i="12" s="1"/>
  <c r="I13" i="12"/>
  <c r="I12" i="12" s="1"/>
  <c r="K13" i="12"/>
  <c r="K12" i="12" s="1"/>
  <c r="M13" i="12"/>
  <c r="M12" i="12" s="1"/>
  <c r="O13" i="12"/>
  <c r="O12" i="12" s="1"/>
  <c r="Q13" i="12"/>
  <c r="Q12" i="12" s="1"/>
  <c r="V13" i="12"/>
  <c r="V12" i="12" s="1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37" i="12"/>
  <c r="I37" i="12"/>
  <c r="K37" i="12"/>
  <c r="M37" i="12"/>
  <c r="O37" i="12"/>
  <c r="Q37" i="12"/>
  <c r="V37" i="12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55" i="12"/>
  <c r="I55" i="12"/>
  <c r="K55" i="12"/>
  <c r="M55" i="12"/>
  <c r="O55" i="12"/>
  <c r="Q55" i="12"/>
  <c r="V55" i="12"/>
  <c r="G62" i="12"/>
  <c r="I62" i="12"/>
  <c r="K62" i="12"/>
  <c r="M62" i="12"/>
  <c r="O62" i="12"/>
  <c r="Q62" i="12"/>
  <c r="V62" i="12"/>
  <c r="G63" i="12"/>
  <c r="I63" i="12"/>
  <c r="K63" i="12"/>
  <c r="M63" i="12"/>
  <c r="O63" i="12"/>
  <c r="Q63" i="12"/>
  <c r="V63" i="12"/>
  <c r="G65" i="12"/>
  <c r="I65" i="12"/>
  <c r="K65" i="12"/>
  <c r="M65" i="12"/>
  <c r="O65" i="12"/>
  <c r="Q65" i="12"/>
  <c r="V65" i="12"/>
  <c r="G68" i="12"/>
  <c r="I68" i="12"/>
  <c r="K68" i="12"/>
  <c r="M68" i="12"/>
  <c r="O68" i="12"/>
  <c r="Q68" i="12"/>
  <c r="V68" i="12"/>
  <c r="G70" i="12"/>
  <c r="I70" i="12"/>
  <c r="K70" i="12"/>
  <c r="M70" i="12"/>
  <c r="O70" i="12"/>
  <c r="Q70" i="12"/>
  <c r="V70" i="12"/>
  <c r="G75" i="12"/>
  <c r="I75" i="12"/>
  <c r="K75" i="12"/>
  <c r="M75" i="12"/>
  <c r="O75" i="12"/>
  <c r="Q75" i="12"/>
  <c r="V75" i="12"/>
  <c r="G91" i="12"/>
  <c r="I91" i="12"/>
  <c r="K91" i="12"/>
  <c r="M91" i="12"/>
  <c r="O91" i="12"/>
  <c r="Q91" i="12"/>
  <c r="V91" i="12"/>
  <c r="G93" i="12"/>
  <c r="I93" i="12"/>
  <c r="K93" i="12"/>
  <c r="M93" i="12"/>
  <c r="O93" i="12"/>
  <c r="Q93" i="12"/>
  <c r="V93" i="12"/>
  <c r="G94" i="12"/>
  <c r="I94" i="12"/>
  <c r="K94" i="12"/>
  <c r="M94" i="12"/>
  <c r="O94" i="12"/>
  <c r="Q94" i="12"/>
  <c r="V94" i="12"/>
  <c r="G95" i="12"/>
  <c r="I95" i="12"/>
  <c r="K95" i="12"/>
  <c r="M95" i="12"/>
  <c r="O95" i="12"/>
  <c r="Q95" i="12"/>
  <c r="V95" i="12"/>
  <c r="G96" i="12"/>
  <c r="I96" i="12"/>
  <c r="K96" i="12"/>
  <c r="M96" i="12"/>
  <c r="O96" i="12"/>
  <c r="Q96" i="12"/>
  <c r="V96" i="12"/>
  <c r="G98" i="12"/>
  <c r="I98" i="12"/>
  <c r="K98" i="12"/>
  <c r="M98" i="12"/>
  <c r="O98" i="12"/>
  <c r="Q98" i="12"/>
  <c r="V98" i="12"/>
  <c r="G101" i="12"/>
  <c r="I101" i="12"/>
  <c r="K101" i="12"/>
  <c r="M101" i="12"/>
  <c r="O101" i="12"/>
  <c r="Q101" i="12"/>
  <c r="V101" i="12"/>
  <c r="G106" i="12"/>
  <c r="I106" i="12"/>
  <c r="K106" i="12"/>
  <c r="M106" i="12"/>
  <c r="O106" i="12"/>
  <c r="Q106" i="12"/>
  <c r="V106" i="12"/>
  <c r="G108" i="12"/>
  <c r="I108" i="12"/>
  <c r="K108" i="12"/>
  <c r="M108" i="12"/>
  <c r="O108" i="12"/>
  <c r="Q108" i="12"/>
  <c r="V108" i="12"/>
  <c r="G111" i="12"/>
  <c r="I111" i="12"/>
  <c r="K111" i="12"/>
  <c r="M111" i="12"/>
  <c r="O111" i="12"/>
  <c r="Q111" i="12"/>
  <c r="V111" i="12"/>
  <c r="G114" i="12"/>
  <c r="I114" i="12"/>
  <c r="K114" i="12"/>
  <c r="M114" i="12"/>
  <c r="O114" i="12"/>
  <c r="Q114" i="12"/>
  <c r="V114" i="12"/>
  <c r="G116" i="12"/>
  <c r="I116" i="12"/>
  <c r="K116" i="12"/>
  <c r="M116" i="12"/>
  <c r="O116" i="12"/>
  <c r="Q116" i="12"/>
  <c r="V116" i="12"/>
  <c r="G118" i="12"/>
  <c r="I118" i="12"/>
  <c r="K118" i="12"/>
  <c r="M118" i="12"/>
  <c r="O118" i="12"/>
  <c r="Q118" i="12"/>
  <c r="V118" i="12"/>
  <c r="G120" i="12"/>
  <c r="I120" i="12"/>
  <c r="K120" i="12"/>
  <c r="M120" i="12"/>
  <c r="O120" i="12"/>
  <c r="Q120" i="12"/>
  <c r="V120" i="12"/>
  <c r="G122" i="12"/>
  <c r="I122" i="12"/>
  <c r="K122" i="12"/>
  <c r="M122" i="12"/>
  <c r="O122" i="12"/>
  <c r="Q122" i="12"/>
  <c r="V122" i="12"/>
  <c r="G130" i="12"/>
  <c r="I130" i="12"/>
  <c r="K130" i="12"/>
  <c r="M130" i="12"/>
  <c r="O130" i="12"/>
  <c r="Q130" i="12"/>
  <c r="V130" i="12"/>
  <c r="G132" i="12"/>
  <c r="I132" i="12"/>
  <c r="K132" i="12"/>
  <c r="M132" i="12"/>
  <c r="O132" i="12"/>
  <c r="Q132" i="12"/>
  <c r="V132" i="12"/>
  <c r="G134" i="12"/>
  <c r="I134" i="12"/>
  <c r="K134" i="12"/>
  <c r="M134" i="12"/>
  <c r="O134" i="12"/>
  <c r="Q134" i="12"/>
  <c r="V134" i="12"/>
  <c r="G136" i="12"/>
  <c r="I136" i="12"/>
  <c r="K136" i="12"/>
  <c r="M136" i="12"/>
  <c r="O136" i="12"/>
  <c r="Q136" i="12"/>
  <c r="V136" i="12"/>
  <c r="G139" i="12"/>
  <c r="I139" i="12"/>
  <c r="K139" i="12"/>
  <c r="M139" i="12"/>
  <c r="O139" i="12"/>
  <c r="Q139" i="12"/>
  <c r="V139" i="12"/>
  <c r="G141" i="12"/>
  <c r="I141" i="12"/>
  <c r="K141" i="12"/>
  <c r="M141" i="12"/>
  <c r="O141" i="12"/>
  <c r="Q141" i="12"/>
  <c r="V141" i="12"/>
  <c r="G144" i="12"/>
  <c r="I144" i="12"/>
  <c r="K144" i="12"/>
  <c r="M144" i="12"/>
  <c r="O144" i="12"/>
  <c r="Q144" i="12"/>
  <c r="V144" i="12"/>
  <c r="G146" i="12"/>
  <c r="I146" i="12"/>
  <c r="K146" i="12"/>
  <c r="M146" i="12"/>
  <c r="O146" i="12"/>
  <c r="Q146" i="12"/>
  <c r="V146" i="12"/>
  <c r="G148" i="12"/>
  <c r="G147" i="12" s="1"/>
  <c r="I148" i="12"/>
  <c r="I147" i="12" s="1"/>
  <c r="K148" i="12"/>
  <c r="K147" i="12" s="1"/>
  <c r="M148" i="12"/>
  <c r="M147" i="12" s="1"/>
  <c r="O148" i="12"/>
  <c r="O147" i="12" s="1"/>
  <c r="Q148" i="12"/>
  <c r="Q147" i="12" s="1"/>
  <c r="V148" i="12"/>
  <c r="V147" i="12" s="1"/>
  <c r="AE150" i="12"/>
  <c r="AF150" i="12"/>
  <c r="I20" i="1"/>
  <c r="I19" i="1"/>
  <c r="I18" i="1"/>
  <c r="I17" i="1"/>
  <c r="I16" i="1"/>
  <c r="I58" i="1"/>
  <c r="J57" i="1"/>
  <c r="J56" i="1"/>
  <c r="J55" i="1"/>
  <c r="J54" i="1"/>
  <c r="J53" i="1"/>
  <c r="J52" i="1"/>
  <c r="J51" i="1"/>
  <c r="J50" i="1"/>
  <c r="J49" i="1"/>
  <c r="J58" i="1" s="1"/>
  <c r="F42" i="1"/>
  <c r="G42" i="1"/>
  <c r="G25" i="1" s="1"/>
  <c r="A25" i="1" s="1"/>
  <c r="H41" i="1"/>
  <c r="I41" i="1" s="1"/>
  <c r="H40" i="1"/>
  <c r="I40" i="1" s="1"/>
  <c r="H39" i="1"/>
  <c r="I21" i="1"/>
  <c r="J28" i="1"/>
  <c r="J26" i="1"/>
  <c r="G38" i="1"/>
  <c r="F38" i="1"/>
  <c r="J23" i="1"/>
  <c r="J24" i="1"/>
  <c r="J25" i="1"/>
  <c r="J27" i="1"/>
  <c r="E24" i="1"/>
  <c r="E26" i="1"/>
  <c r="G26" i="1" l="1"/>
  <c r="A26" i="1"/>
  <c r="G28" i="1"/>
  <c r="G23" i="1"/>
  <c r="V107" i="12"/>
  <c r="Q107" i="12"/>
  <c r="O107" i="12"/>
  <c r="M107" i="12"/>
  <c r="K107" i="12"/>
  <c r="I107" i="12"/>
  <c r="G107" i="12"/>
  <c r="V97" i="12"/>
  <c r="Q97" i="12"/>
  <c r="O97" i="12"/>
  <c r="M97" i="12"/>
  <c r="K97" i="12"/>
  <c r="I97" i="12"/>
  <c r="G97" i="12"/>
  <c r="V92" i="12"/>
  <c r="Q92" i="12"/>
  <c r="O92" i="12"/>
  <c r="M92" i="12"/>
  <c r="K92" i="12"/>
  <c r="I92" i="12"/>
  <c r="G92" i="12"/>
  <c r="V20" i="12"/>
  <c r="Q20" i="12"/>
  <c r="O20" i="12"/>
  <c r="M20" i="12"/>
  <c r="K20" i="12"/>
  <c r="I20" i="12"/>
  <c r="G20" i="12"/>
  <c r="V14" i="12"/>
  <c r="Q14" i="12"/>
  <c r="O14" i="12"/>
  <c r="M14" i="12"/>
  <c r="K14" i="12"/>
  <c r="I14" i="12"/>
  <c r="G14" i="12"/>
  <c r="H42" i="1"/>
  <c r="I39" i="1"/>
  <c r="I42" i="1" s="1"/>
  <c r="A23" i="1" l="1"/>
  <c r="J41" i="1"/>
  <c r="J40" i="1"/>
  <c r="J39" i="1"/>
  <c r="J42" i="1" s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 Polášek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<sst xmlns="http://schemas.openxmlformats.org/spreadsheetml/2006/main" count="701" uniqueCount="276">
  <si>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</si>
  <si>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</si>
  <si>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</si>
  <si>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</si>
  <si>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</si>
  <si>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</si>
  <si>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</si>
  <si>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</si>
  <si>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</si>
  <si>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</si>
  <si>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</si>
  <si>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</si>
  <si>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</si>
  <si>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</si>
  <si>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</si>
  <si>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</si>
  <si>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</si>
  <si>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</si>
  <si>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</si>
  <si>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</si>
  <si>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</si>
  <si>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</si>
  <si>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</si>
  <si>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</si>
  <si>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</si>
  <si>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</si>
  <si>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</si>
  <si>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</si>
  <si>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</si>
  <si>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</si>
  <si>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</si>
  <si>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</si>
  <si>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</si>
  <si>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</si>
  <si>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</si>
  <si>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</si>
  <si>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</si>
  <si>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</si>
  <si>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</si>
  <si>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</si>
  <si>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</si>
  <si>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</si>
  <si>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</si>
  <si>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2500234</t>
  </si>
  <si>
    <t>Oprava vrchní vrstvy střešního pláště</t>
  </si>
  <si>
    <t>01</t>
  </si>
  <si>
    <t>Plochá střecha</t>
  </si>
  <si>
    <t>Objekt:</t>
  </si>
  <si>
    <t>Rozpočet:</t>
  </si>
  <si>
    <t>N25274</t>
  </si>
  <si>
    <t>Pražská 38b_SŠSŘ Brno - Bosonohy (budova J)</t>
  </si>
  <si>
    <t>Střední škola stavebních řemesel Brno - Bosonohy</t>
  </si>
  <si>
    <t>Pražská 636/38b</t>
  </si>
  <si>
    <t>Brno-Bosonohy</t>
  </si>
  <si>
    <t>64200</t>
  </si>
  <si>
    <t>00173843</t>
  </si>
  <si>
    <t>CZ00173843</t>
  </si>
  <si>
    <t>Stavba</t>
  </si>
  <si>
    <t>Celkem za stavbu</t>
  </si>
  <si>
    <t>CZK</t>
  </si>
  <si>
    <t>Rekapitulace dílů</t>
  </si>
  <si>
    <t>Typ dílu</t>
  </si>
  <si>
    <t>11</t>
  </si>
  <si>
    <t>Přípravné a přidružené práce</t>
  </si>
  <si>
    <t>94-1</t>
  </si>
  <si>
    <t>Ochrana okraje - systém proti pádu do hloubky</t>
  </si>
  <si>
    <t>95</t>
  </si>
  <si>
    <t>Dokončovací konstrukce na pozemních stavbách</t>
  </si>
  <si>
    <t>F2040</t>
  </si>
  <si>
    <t>Zařízení staveniště</t>
  </si>
  <si>
    <t>712</t>
  </si>
  <si>
    <t>Povlakové krytiny</t>
  </si>
  <si>
    <t>728</t>
  </si>
  <si>
    <t>Vzduchotechnika</t>
  </si>
  <si>
    <t>762</t>
  </si>
  <si>
    <t>Konstrukce tesařské</t>
  </si>
  <si>
    <t>764</t>
  </si>
  <si>
    <t>Konstrukce klempířské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</si>
  <si>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</si>
  <si>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</si>
  <si>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</si>
  <si>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</si>
  <si>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</si>
  <si>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</si>
  <si>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</si>
  <si>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</si>
  <si>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</si>
  <si>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</si>
  <si>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</si>
  <si>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</si>
  <si>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</si>
  <si>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</si>
  <si>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</si>
  <si>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</si>
  <si>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</si>
  <si>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</si>
  <si>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</si>
  <si>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</si>
  <si>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</si>
  <si>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</si>
  <si>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</si>
  <si>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</si>
  <si>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</si>
  <si>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</si>
  <si>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</si>
  <si>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</si>
  <si>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</si>
  <si>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</si>
  <si>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Jeřábnické práce</t>
  </si>
  <si>
    <t>kpl</t>
  </si>
  <si>
    <t>Vlastní</t>
  </si>
  <si>
    <t>Součtová</t>
  </si>
  <si>
    <t>Agregovaná položka</t>
  </si>
  <si>
    <t>Běžná</t>
  </si>
  <si>
    <t>POL2_</t>
  </si>
  <si>
    <t>02</t>
  </si>
  <si>
    <t>Ochraná opatření proti pádu z výšky</t>
  </si>
  <si>
    <t>Indiv</t>
  </si>
  <si>
    <t>940-0012</t>
  </si>
  <si>
    <t>Stavební vrátek - střešní kolejnicový žebřík montáž, demontáž motorový</t>
  </si>
  <si>
    <t>Kalkul</t>
  </si>
  <si>
    <t>Práce</t>
  </si>
  <si>
    <t>Nedokončená</t>
  </si>
  <si>
    <t>POL1_</t>
  </si>
  <si>
    <t>767914130</t>
  </si>
  <si>
    <t>Montáž oplocení rámového H do 2,0 m</t>
  </si>
  <si>
    <t>m</t>
  </si>
  <si>
    <t>RTS 25/ II</t>
  </si>
  <si>
    <t>Zelená</t>
  </si>
  <si>
    <t>obvod budovy + 1/3 výšky střechy : 3+18,05+3+3+40,5+3+3+6,5+3+3+13,025+3</t>
  </si>
  <si>
    <t>VV</t>
  </si>
  <si>
    <t>767914130R12</t>
  </si>
  <si>
    <t>Příplatek k oplocení za každý další měsíc používání</t>
  </si>
  <si>
    <t>Odkaz na mn. položky pořadí 4 : 102,07500*2</t>
  </si>
  <si>
    <t>005121 R</t>
  </si>
  <si>
    <t>Soubor</t>
  </si>
  <si>
    <t>VRN</t>
  </si>
  <si>
    <t>POL99_8</t>
  </si>
  <si>
    <t>712341562</t>
  </si>
  <si>
    <t>m2</t>
  </si>
  <si>
    <t>POL1_7</t>
  </si>
  <si>
    <t>svislá atika : 0,1*(24,475-5,5+6,025*2+6,5)</t>
  </si>
  <si>
    <t>0,38*6,35*2</t>
  </si>
  <si>
    <t>0,4*10*2</t>
  </si>
  <si>
    <t>0,4*0,58*2</t>
  </si>
  <si>
    <t>0,27*6,5</t>
  </si>
  <si>
    <t>vodorovná atika : 0,4*(24,475-5,5+6,025*2)</t>
  </si>
  <si>
    <t>0,41*(6,35*2)</t>
  </si>
  <si>
    <t>0,58*10*2</t>
  </si>
  <si>
    <t>atika - přechod střech s2 a s3 : 0,5*6,5</t>
  </si>
  <si>
    <t>vytažení na světlíky : 22,08000</t>
  </si>
  <si>
    <t>vytažení na zídku : 0,32*(18,05+5,5)</t>
  </si>
  <si>
    <t>vytažení na zeď u světlíků : 0,38*24,475</t>
  </si>
  <si>
    <t>podkladní pás pod oplechování atiky : 0,4*(24,475-5,5+6,025*2)</t>
  </si>
  <si>
    <t>712341559</t>
  </si>
  <si>
    <t>Povlaková krytina střech do 10°, přitavením 1 vrstva - materiál ve specifikaci</t>
  </si>
  <si>
    <t>vodorovná plocha střech : 511,28625</t>
  </si>
  <si>
    <t>721210823</t>
  </si>
  <si>
    <t xml:space="preserve">Demontáž střešní vpusti, DN 125 </t>
  </si>
  <si>
    <t>kus</t>
  </si>
  <si>
    <t>Červená</t>
  </si>
  <si>
    <t>712300831R0T0</t>
  </si>
  <si>
    <t>Očištění a příprava podkladu</t>
  </si>
  <si>
    <t>Důležitá</t>
  </si>
  <si>
    <t xml:space="preserve">vodorovná : </t>
  </si>
  <si>
    <t>Odkaz na mn. položky pořadí 8 : 511,28625</t>
  </si>
  <si>
    <t>712840123</t>
  </si>
  <si>
    <t xml:space="preserve">odvětrávací komínek menší : </t>
  </si>
  <si>
    <t>Odkaz na mn. položky pořadí 14 : 11,00000</t>
  </si>
  <si>
    <t xml:space="preserve">vpusť : </t>
  </si>
  <si>
    <t>Odkaz na mn. položky pořadí 13 : 2,00000</t>
  </si>
  <si>
    <t xml:space="preserve">odvětrávací komínek větší : </t>
  </si>
  <si>
    <t>Odkaz na mn. položky pořadí 15 : 3,00000</t>
  </si>
  <si>
    <t>721210823R0T0</t>
  </si>
  <si>
    <t>Demontáž odvětrávacího komínku</t>
  </si>
  <si>
    <t>28322277.11</t>
  </si>
  <si>
    <t>Specifikace</t>
  </si>
  <si>
    <t>POL3_</t>
  </si>
  <si>
    <t>28322277.kn3</t>
  </si>
  <si>
    <t>28322277.l</t>
  </si>
  <si>
    <t>62852261.1786</t>
  </si>
  <si>
    <t>Koeficient : 0,25</t>
  </si>
  <si>
    <t>628999999999</t>
  </si>
  <si>
    <t>Vrchní asfaltový jednovrstvý sanační pás tl. 5,2 mm</t>
  </si>
  <si>
    <t>Koeficient : 0,2</t>
  </si>
  <si>
    <t>998712202</t>
  </si>
  <si>
    <t>Přesun hmot pro obor 712 na objektech H do 12 m</t>
  </si>
  <si>
    <t>Přesun hmot</t>
  </si>
  <si>
    <t>POL7_1002</t>
  </si>
  <si>
    <t>728.01</t>
  </si>
  <si>
    <t>Demontáž a zpětná montáž jednotek VZT</t>
  </si>
  <si>
    <t>soubor</t>
  </si>
  <si>
    <t>728.02</t>
  </si>
  <si>
    <t>Opracování prostupů VZT</t>
  </si>
  <si>
    <t>728.03</t>
  </si>
  <si>
    <t>Demontáž a zpětná montáž potrubí pro VZT</t>
  </si>
  <si>
    <t>998728202</t>
  </si>
  <si>
    <t>Přesun hmot pro vzduchotechniku, v objektech výšky do 12 m</t>
  </si>
  <si>
    <t>POL7_</t>
  </si>
  <si>
    <t>762134125</t>
  </si>
  <si>
    <t>Montáž bednění atik, deskami vč. podkladního hranolu šířky do 675mm, materiál ve specifikaci</t>
  </si>
  <si>
    <t>bm</t>
  </si>
  <si>
    <t>60624415</t>
  </si>
  <si>
    <t>Překližka tl. 21 mm</t>
  </si>
  <si>
    <t>Koeficient : 0,18</t>
  </si>
  <si>
    <t>998762202</t>
  </si>
  <si>
    <t>Přesun hmot pro tesařské konstr. v objektu do 12 m</t>
  </si>
  <si>
    <t>764333300</t>
  </si>
  <si>
    <t>vytažení a.p. na zeď u světlíků : 24,475</t>
  </si>
  <si>
    <t>vytažení a.p. na zídku : 18,05+5,5</t>
  </si>
  <si>
    <t>764396811</t>
  </si>
  <si>
    <t>Demontáž krycí dilatační lišty,rš 250 mm,do 45 stu</t>
  </si>
  <si>
    <t>764323320</t>
  </si>
  <si>
    <t>764333330</t>
  </si>
  <si>
    <t>Lemování světlíků na zeď : 3*1,6</t>
  </si>
  <si>
    <t>764352310</t>
  </si>
  <si>
    <t>764359330</t>
  </si>
  <si>
    <t>764394220</t>
  </si>
  <si>
    <t>Podkladní pás z Pz plechu rš 200 mm tl. 1,0 mm</t>
  </si>
  <si>
    <t xml:space="preserve">závětrná lišta : </t>
  </si>
  <si>
    <t>Odkaz na mn. položky pořadí 33 : 1,00000</t>
  </si>
  <si>
    <t xml:space="preserve">atika : </t>
  </si>
  <si>
    <t>Odkaz na mn. položky pořadí 37 : 20,00000*2</t>
  </si>
  <si>
    <t>Odkaz na mn. položky pořadí 36 : 43,72500*2</t>
  </si>
  <si>
    <t xml:space="preserve">okapnička : </t>
  </si>
  <si>
    <t>Odkaz na mn. položky pořadí 28 : 6,50000</t>
  </si>
  <si>
    <t>764391310</t>
  </si>
  <si>
    <t>konce atik u žlabu s3 : 2*0,5</t>
  </si>
  <si>
    <t>764454303</t>
  </si>
  <si>
    <t>76432230R0T00</t>
  </si>
  <si>
    <t>Oplechování světlíků, Al rš 200 mm</t>
  </si>
  <si>
    <t>světlíky : 3*(2*7,7+1,5)</t>
  </si>
  <si>
    <t>764430350V010</t>
  </si>
  <si>
    <t>RŠ 560 : 24,475-5,5+6,025*2</t>
  </si>
  <si>
    <t>RŠ 570 : 6,35*2</t>
  </si>
  <si>
    <t>764430350V012</t>
  </si>
  <si>
    <t>764430850R001</t>
  </si>
  <si>
    <t>Demontáž oplechování zdí,rš do 600 mm</t>
  </si>
  <si>
    <t>764430850R002</t>
  </si>
  <si>
    <t>Demontáž oplechování zdí,rš do 800 mm</t>
  </si>
  <si>
    <t>998764202</t>
  </si>
  <si>
    <t>Přesun hmot, klempířské konstrukce, obj. H do 12 m</t>
  </si>
  <si>
    <t>005211080R</t>
  </si>
  <si>
    <t xml:space="preserve">Bezpečnostní a hygienická opatření na staveništi </t>
  </si>
  <si>
    <t>SUM</t>
  </si>
  <si>
    <t>Poznámky uchazeče k zadání</t>
  </si>
  <si>
    <t>POPUZIV</t>
  </si>
  <si>
    <t>END</t>
  </si>
  <si>
    <t>Montáž střešního prvku asfalt</t>
  </si>
  <si>
    <t>Střešní vpust vodorovná, průměr 125 mm, s BIT manžetou, nevyhřívaná</t>
  </si>
  <si>
    <t>Střešní odvětrávací komínek, průměr 125 mm, s BIT manžetou</t>
  </si>
  <si>
    <t>Odvětrání kanalizace, průměr 125 mm, s BIT manžetou</t>
  </si>
  <si>
    <t>Doplňková hydroizolační vrstva/separační vrstva, š. 1 m, 40 m2/role samolepicí podélný spoj</t>
  </si>
  <si>
    <t xml:space="preserve">Krycí lišta z Al  plechu, rš 125 mm </t>
  </si>
  <si>
    <t xml:space="preserve">Oplechování okapů Al, živičná krytina, rš 250 mm </t>
  </si>
  <si>
    <t xml:space="preserve">Lemování zdí na plochých střechách Al, rš 330 mm </t>
  </si>
  <si>
    <t xml:space="preserve">Žlaby z Al plechu podokapní půlkruhové,rš 330 mm </t>
  </si>
  <si>
    <t xml:space="preserve">Kotlík z Al plechu pro nástřešní žlaby  333/100 mm </t>
  </si>
  <si>
    <t xml:space="preserve">Závětrná lišta z Al plechu, rš 250 mm </t>
  </si>
  <si>
    <t xml:space="preserve">Odpadní trouby z Al plechu, kruhové, D 100 mm </t>
  </si>
  <si>
    <t xml:space="preserve">Oplechování zdí včetně rohů z Al, rš do 570 mm </t>
  </si>
  <si>
    <t xml:space="preserve">Oplechování zdí včetně rohů z Al, rš 740 mm </t>
  </si>
  <si>
    <t>atika - přechod střech : 0,5*6,5</t>
  </si>
  <si>
    <t>střecha větší : 2</t>
  </si>
  <si>
    <t>střecha větší : 10</t>
  </si>
  <si>
    <t>střecha menší : 1</t>
  </si>
  <si>
    <t>střecha větší : 3</t>
  </si>
  <si>
    <t>střecha větší : 24,475-5,5+6,025*2+6,35*2</t>
  </si>
  <si>
    <t>střecha menší : 10*2</t>
  </si>
  <si>
    <t>střecha větší : 0,4*(24,475-5,5+6,025*2)</t>
  </si>
  <si>
    <t>střecha menší : 0,58*(10*2)</t>
  </si>
  <si>
    <t xml:space="preserve"> okapnička střecha menší : 6,5</t>
  </si>
  <si>
    <t>Střecha menší : 6,5</t>
  </si>
  <si>
    <t>střecha menší : 5</t>
  </si>
  <si>
    <t>Vytažení asfalt. krytina na atiku.,NAIP přitavením materiál ve specifikaci</t>
  </si>
  <si>
    <t>Soupis stavebních prací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</si>
</sst>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1" zoomScaleNormal="100" zoomScaleSheetLayoutView="75" workbookViewId="0">
      <selection activeCell="I11" sqref="I11:I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85546875" style="52" customWidth="1"/>
    <col min="6" max="6" width="11.85546875" customWidth="1"/>
    <col min="7" max="9" width="13" customWidth="1"/>
    <col min="10" max="10" width="5.5703125" customWidth="1"/>
    <col min="11" max="11" width="4.140625" customWidth="1"/>
    <col min="12" max="15" width="10.85546875" customWidth="1"/>
  </cols>
  <sheetData>
    <row r="1" spans="1:15" ht="33.75" customHeight="1" x14ac:dyDescent="0.2">
      <c r="A1" s="47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78" t="s">
        <v>24</v>
      </c>
      <c r="C2" s="79"/>
      <c r="D2" s="80" t="s">
        <v>49</v>
      </c>
      <c r="E2" s="208" t="s">
        <v>50</v>
      </c>
      <c r="F2" s="209"/>
      <c r="G2" s="209"/>
      <c r="H2" s="209"/>
      <c r="I2" s="209"/>
      <c r="J2" s="210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11" t="s">
        <v>46</v>
      </c>
      <c r="F3" s="212"/>
      <c r="G3" s="212"/>
      <c r="H3" s="212"/>
      <c r="I3" s="212"/>
      <c r="J3" s="213"/>
    </row>
    <row r="4" spans="1:15" ht="23.25" customHeight="1" x14ac:dyDescent="0.2">
      <c r="A4" s="76">
        <v>357399</v>
      </c>
      <c r="B4" s="83" t="s">
        <v>48</v>
      </c>
      <c r="C4" s="84"/>
      <c r="D4" s="85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23</v>
      </c>
      <c r="D5" s="226" t="s">
        <v>51</v>
      </c>
      <c r="E5" s="227"/>
      <c r="F5" s="227"/>
      <c r="G5" s="227"/>
      <c r="H5" s="18" t="s">
        <v>42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8" t="s">
        <v>52</v>
      </c>
      <c r="E6" s="229"/>
      <c r="F6" s="229"/>
      <c r="G6" s="229"/>
      <c r="H6" s="18" t="s">
        <v>36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0" t="s">
        <v>53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5"/>
      <c r="E11" s="215"/>
      <c r="F11" s="215"/>
      <c r="G11" s="215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SUMIF(F49:F57,A16,I49:I57)+SUMIF(F49:F57,"PSU",I49:I57)</f>
        <v>0</v>
      </c>
      <c r="J16" s="207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SUMIF(F49:F57,A17,I49:I57)</f>
        <v>0</v>
      </c>
      <c r="J17" s="207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SUMIF(F49:F57,A18,I49:I57)</f>
        <v>0</v>
      </c>
      <c r="J18" s="207"/>
    </row>
    <row r="19" spans="1:10" ht="23.25" customHeight="1" x14ac:dyDescent="0.2">
      <c r="A19" s="141" t="s">
        <v>79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SUMIF(F49:F57,A19,I49:I57)</f>
        <v>0</v>
      </c>
      <c r="J19" s="207"/>
    </row>
    <row r="20" spans="1:10" ht="23.25" customHeight="1" x14ac:dyDescent="0.2">
      <c r="A20" s="141" t="s">
        <v>78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SUMIF(F49:F57,A20,I49:I57)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33">
        <f>A23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2">
        <f>A25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4">
        <f>CenaCelkem-(ZakladDPHSni+DPHSni+ZakladDPHZakl+DPHZakl)</f>
        <v>0</v>
      </c>
      <c r="H27" s="204"/>
      <c r="I27" s="20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39">
        <f>ZakladDPHSniVypocet+ZakladDPHZaklVypocet</f>
        <v>0</v>
      </c>
      <c r="H28" s="239"/>
      <c r="I28" s="239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8">
        <f>A27</f>
        <v>0</v>
      </c>
      <c r="H29" s="238"/>
      <c r="I29" s="238"/>
      <c r="J29" s="121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57</v>
      </c>
      <c r="C39" s="244"/>
      <c r="D39" s="244"/>
      <c r="E39" s="244"/>
      <c r="F39" s="101">
        <f>'01 2500234 Pol'!AE150</f>
        <v>0</v>
      </c>
      <c r="G39" s="102">
        <f>'01 2500234 Pol'!AF150</f>
        <v>0</v>
      </c>
      <c r="H39" s="103">
        <f>(F39*SazbaDPH1/100)+(G39*SazbaDPH2/100)</f>
        <v>0</v>
      </c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90">
        <v>2</v>
      </c>
      <c r="B40" s="105" t="s">
        <v>45</v>
      </c>
      <c r="C40" s="245" t="s">
        <v>46</v>
      </c>
      <c r="D40" s="245"/>
      <c r="E40" s="245"/>
      <c r="F40" s="106">
        <f>'01 2500234 Pol'!AE150</f>
        <v>0</v>
      </c>
      <c r="G40" s="107">
        <f>'01 2500234 Pol'!AF150</f>
        <v>0</v>
      </c>
      <c r="H40" s="107">
        <f>(F40*SazbaDPH1/100)+(G40*SazbaDPH2/100)</f>
        <v>0</v>
      </c>
      <c r="I40" s="107">
        <f>F40+G40+H40</f>
        <v>0</v>
      </c>
      <c r="J40" s="108" t="str">
        <f>IF(_xlfn.SINGLE(CenaCelkemVypocet)=0,"",I40/_xlfn.SINGLE(CenaCelkemVypocet)*100)</f>
        <v/>
      </c>
    </row>
    <row r="41" spans="1:10" ht="25.5" hidden="1" customHeight="1" x14ac:dyDescent="0.2">
      <c r="A41" s="90">
        <v>3</v>
      </c>
      <c r="B41" s="109" t="s">
        <v>43</v>
      </c>
      <c r="C41" s="244" t="s">
        <v>44</v>
      </c>
      <c r="D41" s="244"/>
      <c r="E41" s="244"/>
      <c r="F41" s="110">
        <f>'01 2500234 Pol'!AE150</f>
        <v>0</v>
      </c>
      <c r="G41" s="103">
        <f>'01 2500234 Pol'!AF150</f>
        <v>0</v>
      </c>
      <c r="H41" s="103">
        <f>(F41*SazbaDPH1/100)+(G41*SazbaDPH2/100)</f>
        <v>0</v>
      </c>
      <c r="I41" s="103">
        <f>F41+G41+H41</f>
        <v>0</v>
      </c>
      <c r="J41" s="104" t="str">
        <f>IF(_xlfn.SINGLE(CenaCelkemVypocet)=0,"",I41/_xlfn.SINGLE(CenaCelkemVypocet)*100)</f>
        <v/>
      </c>
    </row>
    <row r="42" spans="1:10" ht="25.5" hidden="1" customHeight="1" x14ac:dyDescent="0.2">
      <c r="A42" s="90"/>
      <c r="B42" s="246" t="s">
        <v>58</v>
      </c>
      <c r="C42" s="247"/>
      <c r="D42" s="247"/>
      <c r="E42" s="248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75" x14ac:dyDescent="0.25">
      <c r="B46" s="122" t="s">
        <v>60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61</v>
      </c>
      <c r="G48" s="129"/>
      <c r="H48" s="129"/>
      <c r="I48" s="129" t="s">
        <v>31</v>
      </c>
      <c r="J48" s="129" t="s">
        <v>0</v>
      </c>
    </row>
    <row r="49" spans="1:10" ht="36.75" customHeight="1" x14ac:dyDescent="0.2">
      <c r="A49" s="125"/>
      <c r="B49" s="130" t="s">
        <v>62</v>
      </c>
      <c r="C49" s="249" t="s">
        <v>63</v>
      </c>
      <c r="D49" s="250"/>
      <c r="E49" s="250"/>
      <c r="F49" s="137" t="s">
        <v>26</v>
      </c>
      <c r="G49" s="138"/>
      <c r="H49" s="138"/>
      <c r="I49" s="138">
        <f>'01 2500234 Pol'!G8</f>
        <v>0</v>
      </c>
      <c r="J49" s="134" t="str">
        <f>IF(I58=0,"",I49/I58*100)</f>
        <v/>
      </c>
    </row>
    <row r="50" spans="1:10" ht="36.75" customHeight="1" x14ac:dyDescent="0.2">
      <c r="A50" s="125"/>
      <c r="B50" s="130" t="s">
        <v>64</v>
      </c>
      <c r="C50" s="249" t="s">
        <v>65</v>
      </c>
      <c r="D50" s="250"/>
      <c r="E50" s="250"/>
      <c r="F50" s="137" t="s">
        <v>26</v>
      </c>
      <c r="G50" s="138"/>
      <c r="H50" s="138"/>
      <c r="I50" s="138">
        <f>'01 2500234 Pol'!G10</f>
        <v>0</v>
      </c>
      <c r="J50" s="134" t="str">
        <f>IF(I58=0,"",I50/I58*100)</f>
        <v/>
      </c>
    </row>
    <row r="51" spans="1:10" ht="36.75" customHeight="1" x14ac:dyDescent="0.2">
      <c r="A51" s="125"/>
      <c r="B51" s="130" t="s">
        <v>66</v>
      </c>
      <c r="C51" s="249" t="s">
        <v>67</v>
      </c>
      <c r="D51" s="250"/>
      <c r="E51" s="250"/>
      <c r="F51" s="137" t="s">
        <v>26</v>
      </c>
      <c r="G51" s="138"/>
      <c r="H51" s="138"/>
      <c r="I51" s="138">
        <f>'01 2500234 Pol'!G12</f>
        <v>0</v>
      </c>
      <c r="J51" s="134" t="str">
        <f>IF(I58=0,"",I51/I58*100)</f>
        <v/>
      </c>
    </row>
    <row r="52" spans="1:10" ht="36.75" customHeight="1" x14ac:dyDescent="0.2">
      <c r="A52" s="125"/>
      <c r="B52" s="130" t="s">
        <v>68</v>
      </c>
      <c r="C52" s="249" t="s">
        <v>69</v>
      </c>
      <c r="D52" s="250"/>
      <c r="E52" s="250"/>
      <c r="F52" s="137" t="s">
        <v>26</v>
      </c>
      <c r="G52" s="138"/>
      <c r="H52" s="138"/>
      <c r="I52" s="138">
        <f>'01 2500234 Pol'!G14</f>
        <v>0</v>
      </c>
      <c r="J52" s="134" t="str">
        <f>IF(I58=0,"",I52/I58*100)</f>
        <v/>
      </c>
    </row>
    <row r="53" spans="1:10" ht="36.75" customHeight="1" x14ac:dyDescent="0.2">
      <c r="A53" s="125"/>
      <c r="B53" s="130" t="s">
        <v>70</v>
      </c>
      <c r="C53" s="249" t="s">
        <v>71</v>
      </c>
      <c r="D53" s="250"/>
      <c r="E53" s="250"/>
      <c r="F53" s="137" t="s">
        <v>27</v>
      </c>
      <c r="G53" s="138"/>
      <c r="H53" s="138"/>
      <c r="I53" s="138">
        <f>'01 2500234 Pol'!G20</f>
        <v>0</v>
      </c>
      <c r="J53" s="134" t="str">
        <f>IF(I58=0,"",I53/I58*100)</f>
        <v/>
      </c>
    </row>
    <row r="54" spans="1:10" ht="36.75" customHeight="1" x14ac:dyDescent="0.2">
      <c r="A54" s="125"/>
      <c r="B54" s="130" t="s">
        <v>72</v>
      </c>
      <c r="C54" s="249" t="s">
        <v>73</v>
      </c>
      <c r="D54" s="250"/>
      <c r="E54" s="250"/>
      <c r="F54" s="137" t="s">
        <v>27</v>
      </c>
      <c r="G54" s="138"/>
      <c r="H54" s="138"/>
      <c r="I54" s="138">
        <f>'01 2500234 Pol'!G92</f>
        <v>0</v>
      </c>
      <c r="J54" s="134" t="str">
        <f>IF(I58=0,"",I54/I58*100)</f>
        <v/>
      </c>
    </row>
    <row r="55" spans="1:10" ht="36.75" customHeight="1" x14ac:dyDescent="0.2">
      <c r="A55" s="125"/>
      <c r="B55" s="130" t="s">
        <v>74</v>
      </c>
      <c r="C55" s="249" t="s">
        <v>75</v>
      </c>
      <c r="D55" s="250"/>
      <c r="E55" s="250"/>
      <c r="F55" s="137" t="s">
        <v>27</v>
      </c>
      <c r="G55" s="138"/>
      <c r="H55" s="138"/>
      <c r="I55" s="138">
        <f>'01 2500234 Pol'!G97</f>
        <v>0</v>
      </c>
      <c r="J55" s="134" t="str">
        <f>IF(I58=0,"",I55/I58*100)</f>
        <v/>
      </c>
    </row>
    <row r="56" spans="1:10" ht="36.75" customHeight="1" x14ac:dyDescent="0.2">
      <c r="A56" s="125"/>
      <c r="B56" s="130" t="s">
        <v>76</v>
      </c>
      <c r="C56" s="249" t="s">
        <v>77</v>
      </c>
      <c r="D56" s="250"/>
      <c r="E56" s="250"/>
      <c r="F56" s="137" t="s">
        <v>27</v>
      </c>
      <c r="G56" s="138"/>
      <c r="H56" s="138"/>
      <c r="I56" s="138">
        <f>'01 2500234 Pol'!G107</f>
        <v>0</v>
      </c>
      <c r="J56" s="134" t="str">
        <f>IF(I58=0,"",I56/I58*100)</f>
        <v/>
      </c>
    </row>
    <row r="57" spans="1:10" ht="36.75" customHeight="1" x14ac:dyDescent="0.2">
      <c r="A57" s="125"/>
      <c r="B57" s="130" t="s">
        <v>78</v>
      </c>
      <c r="C57" s="249" t="s">
        <v>30</v>
      </c>
      <c r="D57" s="250"/>
      <c r="E57" s="250"/>
      <c r="F57" s="137" t="s">
        <v>78</v>
      </c>
      <c r="G57" s="138"/>
      <c r="H57" s="138"/>
      <c r="I57" s="138">
        <f>'01 2500234 Pol'!G147</f>
        <v>0</v>
      </c>
      <c r="J57" s="134" t="str">
        <f>IF(I58=0,"",I57/I58*100)</f>
        <v/>
      </c>
    </row>
    <row r="58" spans="1:10" ht="25.5" customHeight="1" x14ac:dyDescent="0.2">
      <c r="A58" s="126"/>
      <c r="B58" s="131" t="s">
        <v>1</v>
      </c>
      <c r="C58" s="132"/>
      <c r="D58" s="133"/>
      <c r="E58" s="133"/>
      <c r="F58" s="139"/>
      <c r="G58" s="140"/>
      <c r="H58" s="140"/>
      <c r="I58" s="140">
        <f>SUM(I49:I57)</f>
        <v>0</v>
      </c>
      <c r="J58" s="135">
        <f>SUM(J49:J57)</f>
        <v>0</v>
      </c>
    </row>
    <row r="59" spans="1:10" x14ac:dyDescent="0.2">
      <c r="F59" s="89"/>
      <c r="G59" s="89"/>
      <c r="H59" s="89"/>
      <c r="I59" s="89"/>
      <c r="J59" s="136"/>
    </row>
    <row r="60" spans="1:10" x14ac:dyDescent="0.2">
      <c r="F60" s="89"/>
      <c r="G60" s="89"/>
      <c r="H60" s="89"/>
      <c r="I60" s="89"/>
      <c r="J60" s="136"/>
    </row>
    <row r="61" spans="1:10" x14ac:dyDescent="0.2">
      <c r="F61" s="89"/>
      <c r="G61" s="89"/>
      <c r="H61" s="89"/>
      <c r="I61" s="89"/>
      <c r="J61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140625" style="3" customWidth="1"/>
    <col min="2" max="2" width="14.42578125" style="3" customWidth="1"/>
    <col min="3" max="3" width="38.140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855468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zoomScale="145" zoomScaleNormal="145" workbookViewId="0">
      <pane ySplit="7" topLeftCell="A100" activePane="bottomLeft" state="frozen"/>
      <selection pane="bottomLeft" sqref="A1:G1"/>
    </sheetView>
  </sheetViews>
  <sheetFormatPr defaultRowHeight="12.75" outlineLevelRow="3" x14ac:dyDescent="0.2"/>
  <cols>
    <col min="1" max="1" width="3.285156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275</v>
      </c>
      <c r="B1" s="267"/>
      <c r="C1" s="267"/>
      <c r="D1" s="267"/>
      <c r="E1" s="267"/>
      <c r="F1" s="267"/>
      <c r="G1" s="267"/>
      <c r="AG1" t="s">
        <v>80</v>
      </c>
    </row>
    <row r="2" spans="1:60" ht="25.15" customHeight="1" x14ac:dyDescent="0.2">
      <c r="A2" s="142" t="s">
        <v>8</v>
      </c>
      <c r="B2" s="49" t="s">
        <v>49</v>
      </c>
      <c r="C2" s="268" t="s">
        <v>50</v>
      </c>
      <c r="D2" s="269"/>
      <c r="E2" s="269"/>
      <c r="F2" s="269"/>
      <c r="G2" s="270"/>
      <c r="AG2" t="s">
        <v>81</v>
      </c>
    </row>
    <row r="3" spans="1:60" ht="25.15" customHeight="1" x14ac:dyDescent="0.2">
      <c r="A3" s="142" t="s">
        <v>9</v>
      </c>
      <c r="B3" s="49" t="s">
        <v>45</v>
      </c>
      <c r="C3" s="268" t="s">
        <v>46</v>
      </c>
      <c r="D3" s="269"/>
      <c r="E3" s="269"/>
      <c r="F3" s="269"/>
      <c r="G3" s="270"/>
      <c r="AC3" s="123" t="s">
        <v>81</v>
      </c>
      <c r="AG3" t="s">
        <v>82</v>
      </c>
    </row>
    <row r="4" spans="1:60" ht="25.15" customHeight="1" x14ac:dyDescent="0.2">
      <c r="A4" s="143" t="s">
        <v>10</v>
      </c>
      <c r="B4" s="144" t="s">
        <v>43</v>
      </c>
      <c r="C4" s="271" t="s">
        <v>44</v>
      </c>
      <c r="D4" s="272"/>
      <c r="E4" s="272"/>
      <c r="F4" s="272"/>
      <c r="G4" s="273"/>
      <c r="AG4" t="s">
        <v>83</v>
      </c>
    </row>
    <row r="5" spans="1:60" x14ac:dyDescent="0.2">
      <c r="D5" s="10"/>
    </row>
    <row r="6" spans="1:60" ht="38.25" x14ac:dyDescent="0.2">
      <c r="A6" s="146" t="s">
        <v>84</v>
      </c>
      <c r="B6" s="148" t="s">
        <v>85</v>
      </c>
      <c r="C6" s="148" t="s">
        <v>86</v>
      </c>
      <c r="D6" s="147" t="s">
        <v>87</v>
      </c>
      <c r="E6" s="146" t="s">
        <v>88</v>
      </c>
      <c r="F6" s="145" t="s">
        <v>89</v>
      </c>
      <c r="G6" s="146" t="s">
        <v>31</v>
      </c>
      <c r="H6" s="149" t="s">
        <v>32</v>
      </c>
      <c r="I6" s="149" t="s">
        <v>90</v>
      </c>
      <c r="J6" s="149" t="s">
        <v>33</v>
      </c>
      <c r="K6" s="149" t="s">
        <v>91</v>
      </c>
      <c r="L6" s="149" t="s">
        <v>92</v>
      </c>
      <c r="M6" s="149" t="s">
        <v>93</v>
      </c>
      <c r="N6" s="149" t="s">
        <v>94</v>
      </c>
      <c r="O6" s="149" t="s">
        <v>95</v>
      </c>
      <c r="P6" s="149" t="s">
        <v>96</v>
      </c>
      <c r="Q6" s="149" t="s">
        <v>97</v>
      </c>
      <c r="R6" s="149" t="s">
        <v>98</v>
      </c>
      <c r="S6" s="149" t="s">
        <v>99</v>
      </c>
      <c r="T6" s="149" t="s">
        <v>100</v>
      </c>
      <c r="U6" s="149" t="s">
        <v>101</v>
      </c>
      <c r="V6" s="149" t="s">
        <v>102</v>
      </c>
      <c r="W6" s="149" t="s">
        <v>103</v>
      </c>
      <c r="X6" s="149" t="s">
        <v>104</v>
      </c>
      <c r="Y6" s="149" t="s">
        <v>105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9" t="s">
        <v>106</v>
      </c>
      <c r="B8" s="170" t="s">
        <v>62</v>
      </c>
      <c r="C8" s="189" t="s">
        <v>63</v>
      </c>
      <c r="D8" s="171"/>
      <c r="E8" s="172"/>
      <c r="F8" s="173"/>
      <c r="G8" s="174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</v>
      </c>
      <c r="P8" s="167"/>
      <c r="Q8" s="167">
        <f>SUM(Q9:Q9)</f>
        <v>0</v>
      </c>
      <c r="R8" s="168"/>
      <c r="S8" s="168"/>
      <c r="T8" s="168"/>
      <c r="U8" s="168"/>
      <c r="V8" s="168">
        <f>SUM(V9:V9)</f>
        <v>24</v>
      </c>
      <c r="W8" s="168"/>
      <c r="X8" s="168"/>
      <c r="Y8" s="168"/>
      <c r="AG8" t="s">
        <v>107</v>
      </c>
    </row>
    <row r="9" spans="1:60" outlineLevel="1" x14ac:dyDescent="0.2">
      <c r="A9" s="182">
        <v>1</v>
      </c>
      <c r="B9" s="183" t="s">
        <v>45</v>
      </c>
      <c r="C9" s="190" t="s">
        <v>108</v>
      </c>
      <c r="D9" s="184" t="s">
        <v>109</v>
      </c>
      <c r="E9" s="185">
        <v>1</v>
      </c>
      <c r="F9" s="186"/>
      <c r="G9" s="18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110</v>
      </c>
      <c r="T9" s="161" t="s">
        <v>111</v>
      </c>
      <c r="U9" s="161">
        <v>24</v>
      </c>
      <c r="V9" s="161">
        <f>ROUND(E9*U9,2)</f>
        <v>24</v>
      </c>
      <c r="W9" s="161"/>
      <c r="X9" s="161" t="s">
        <v>112</v>
      </c>
      <c r="Y9" s="161" t="s">
        <v>113</v>
      </c>
      <c r="Z9" s="150"/>
      <c r="AA9" s="150"/>
      <c r="AB9" s="150"/>
      <c r="AC9" s="150"/>
      <c r="AD9" s="150"/>
      <c r="AE9" s="150"/>
      <c r="AF9" s="150"/>
      <c r="AG9" s="150" t="s">
        <v>114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5.5" x14ac:dyDescent="0.2">
      <c r="A10" s="169" t="s">
        <v>106</v>
      </c>
      <c r="B10" s="170" t="s">
        <v>64</v>
      </c>
      <c r="C10" s="189" t="s">
        <v>65</v>
      </c>
      <c r="D10" s="171"/>
      <c r="E10" s="172"/>
      <c r="F10" s="173"/>
      <c r="G10" s="174">
        <f>SUMIF(AG11:AG11,"&lt;&gt;NOR",G11:G11)</f>
        <v>0</v>
      </c>
      <c r="H10" s="168"/>
      <c r="I10" s="168">
        <f>SUM(I11:I11)</f>
        <v>0</v>
      </c>
      <c r="J10" s="168"/>
      <c r="K10" s="168">
        <f>SUM(K11:K11)</f>
        <v>0</v>
      </c>
      <c r="L10" s="168"/>
      <c r="M10" s="168">
        <f>SUM(M11:M11)</f>
        <v>0</v>
      </c>
      <c r="N10" s="167"/>
      <c r="O10" s="167">
        <f>SUM(O11:O11)</f>
        <v>0</v>
      </c>
      <c r="P10" s="167"/>
      <c r="Q10" s="167">
        <f>SUM(Q11:Q11)</f>
        <v>0</v>
      </c>
      <c r="R10" s="168"/>
      <c r="S10" s="168"/>
      <c r="T10" s="168"/>
      <c r="U10" s="168"/>
      <c r="V10" s="168">
        <f>SUM(V11:V11)</f>
        <v>19.09</v>
      </c>
      <c r="W10" s="168"/>
      <c r="X10" s="168"/>
      <c r="Y10" s="168"/>
      <c r="AG10" t="s">
        <v>107</v>
      </c>
    </row>
    <row r="11" spans="1:60" outlineLevel="1" x14ac:dyDescent="0.2">
      <c r="A11" s="182">
        <v>2</v>
      </c>
      <c r="B11" s="183" t="s">
        <v>115</v>
      </c>
      <c r="C11" s="190" t="s">
        <v>116</v>
      </c>
      <c r="D11" s="184" t="s">
        <v>109</v>
      </c>
      <c r="E11" s="185">
        <v>1</v>
      </c>
      <c r="F11" s="186"/>
      <c r="G11" s="187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110</v>
      </c>
      <c r="T11" s="161" t="s">
        <v>117</v>
      </c>
      <c r="U11" s="161">
        <v>19.094560000000001</v>
      </c>
      <c r="V11" s="161">
        <f>ROUND(E11*U11,2)</f>
        <v>19.09</v>
      </c>
      <c r="W11" s="161"/>
      <c r="X11" s="161" t="s">
        <v>112</v>
      </c>
      <c r="Y11" s="161" t="s">
        <v>113</v>
      </c>
      <c r="Z11" s="150"/>
      <c r="AA11" s="150"/>
      <c r="AB11" s="150"/>
      <c r="AC11" s="150"/>
      <c r="AD11" s="150"/>
      <c r="AE11" s="150"/>
      <c r="AF11" s="150"/>
      <c r="AG11" s="150" t="s">
        <v>114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5.5" x14ac:dyDescent="0.2">
      <c r="A12" s="169" t="s">
        <v>106</v>
      </c>
      <c r="B12" s="170" t="s">
        <v>66</v>
      </c>
      <c r="C12" s="189" t="s">
        <v>67</v>
      </c>
      <c r="D12" s="171"/>
      <c r="E12" s="172"/>
      <c r="F12" s="173"/>
      <c r="G12" s="174">
        <f>SUMIF(AG13:AG13,"&lt;&gt;NOR",G13:G13)</f>
        <v>0</v>
      </c>
      <c r="H12" s="168"/>
      <c r="I12" s="168">
        <f>SUM(I13:I13)</f>
        <v>0</v>
      </c>
      <c r="J12" s="168"/>
      <c r="K12" s="168">
        <f>SUM(K13:K13)</f>
        <v>0</v>
      </c>
      <c r="L12" s="168"/>
      <c r="M12" s="168">
        <f>SUM(M13:M13)</f>
        <v>0</v>
      </c>
      <c r="N12" s="167"/>
      <c r="O12" s="167">
        <f>SUM(O13:O13)</f>
        <v>0</v>
      </c>
      <c r="P12" s="167"/>
      <c r="Q12" s="167">
        <f>SUM(Q13:Q13)</f>
        <v>0</v>
      </c>
      <c r="R12" s="168"/>
      <c r="S12" s="168"/>
      <c r="T12" s="168"/>
      <c r="U12" s="168"/>
      <c r="V12" s="168">
        <f>SUM(V13:V13)</f>
        <v>8</v>
      </c>
      <c r="W12" s="168"/>
      <c r="X12" s="168"/>
      <c r="Y12" s="168"/>
      <c r="AG12" t="s">
        <v>107</v>
      </c>
    </row>
    <row r="13" spans="1:60" ht="22.5" outlineLevel="1" x14ac:dyDescent="0.2">
      <c r="A13" s="182">
        <v>3</v>
      </c>
      <c r="B13" s="183" t="s">
        <v>118</v>
      </c>
      <c r="C13" s="190" t="s">
        <v>119</v>
      </c>
      <c r="D13" s="184" t="s">
        <v>109</v>
      </c>
      <c r="E13" s="185">
        <v>1</v>
      </c>
      <c r="F13" s="186"/>
      <c r="G13" s="187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110</v>
      </c>
      <c r="T13" s="161" t="s">
        <v>120</v>
      </c>
      <c r="U13" s="161">
        <v>8</v>
      </c>
      <c r="V13" s="161">
        <f>ROUND(E13*U13,2)</f>
        <v>8</v>
      </c>
      <c r="W13" s="161"/>
      <c r="X13" s="161" t="s">
        <v>121</v>
      </c>
      <c r="Y13" s="161" t="s">
        <v>122</v>
      </c>
      <c r="Z13" s="150"/>
      <c r="AA13" s="150"/>
      <c r="AB13" s="150"/>
      <c r="AC13" s="150"/>
      <c r="AD13" s="150"/>
      <c r="AE13" s="150"/>
      <c r="AF13" s="150"/>
      <c r="AG13" s="150" t="s">
        <v>123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x14ac:dyDescent="0.2">
      <c r="A14" s="169" t="s">
        <v>106</v>
      </c>
      <c r="B14" s="170" t="s">
        <v>68</v>
      </c>
      <c r="C14" s="189" t="s">
        <v>69</v>
      </c>
      <c r="D14" s="171"/>
      <c r="E14" s="172"/>
      <c r="F14" s="173"/>
      <c r="G14" s="174">
        <f>SUMIF(AG15:AG19,"&lt;&gt;NOR",G15:G19)</f>
        <v>0</v>
      </c>
      <c r="H14" s="168"/>
      <c r="I14" s="168">
        <f>SUM(I15:I19)</f>
        <v>0</v>
      </c>
      <c r="J14" s="168"/>
      <c r="K14" s="168">
        <f>SUM(K15:K19)</f>
        <v>0</v>
      </c>
      <c r="L14" s="168"/>
      <c r="M14" s="168">
        <f>SUM(M15:M19)</f>
        <v>0</v>
      </c>
      <c r="N14" s="167"/>
      <c r="O14" s="167">
        <f>SUM(O15:O19)</f>
        <v>0</v>
      </c>
      <c r="P14" s="167"/>
      <c r="Q14" s="167">
        <f>SUM(Q15:Q19)</f>
        <v>0</v>
      </c>
      <c r="R14" s="168"/>
      <c r="S14" s="168"/>
      <c r="T14" s="168"/>
      <c r="U14" s="168"/>
      <c r="V14" s="168">
        <f>SUM(V15:V19)</f>
        <v>3.9</v>
      </c>
      <c r="W14" s="168"/>
      <c r="X14" s="168"/>
      <c r="Y14" s="168"/>
      <c r="AG14" t="s">
        <v>107</v>
      </c>
    </row>
    <row r="15" spans="1:60" outlineLevel="1" x14ac:dyDescent="0.2">
      <c r="A15" s="176">
        <v>4</v>
      </c>
      <c r="B15" s="177" t="s">
        <v>124</v>
      </c>
      <c r="C15" s="191" t="s">
        <v>125</v>
      </c>
      <c r="D15" s="178" t="s">
        <v>126</v>
      </c>
      <c r="E15" s="179">
        <v>102.075</v>
      </c>
      <c r="F15" s="180"/>
      <c r="G15" s="181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1"/>
      <c r="S15" s="161" t="s">
        <v>127</v>
      </c>
      <c r="T15" s="161" t="s">
        <v>120</v>
      </c>
      <c r="U15" s="161">
        <v>3.8179999999999999E-2</v>
      </c>
      <c r="V15" s="161">
        <f>ROUND(E15*U15,2)</f>
        <v>3.9</v>
      </c>
      <c r="W15" s="161"/>
      <c r="X15" s="161" t="s">
        <v>121</v>
      </c>
      <c r="Y15" s="161" t="s">
        <v>128</v>
      </c>
      <c r="Z15" s="150"/>
      <c r="AA15" s="150"/>
      <c r="AB15" s="150"/>
      <c r="AC15" s="150"/>
      <c r="AD15" s="150"/>
      <c r="AE15" s="150"/>
      <c r="AF15" s="150"/>
      <c r="AG15" s="150" t="s">
        <v>123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2" x14ac:dyDescent="0.2">
      <c r="A16" s="157"/>
      <c r="B16" s="158"/>
      <c r="C16" s="192" t="s">
        <v>129</v>
      </c>
      <c r="D16" s="163"/>
      <c r="E16" s="164">
        <v>102.075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0"/>
      <c r="AA16" s="150"/>
      <c r="AB16" s="150"/>
      <c r="AC16" s="150"/>
      <c r="AD16" s="150"/>
      <c r="AE16" s="150"/>
      <c r="AF16" s="150"/>
      <c r="AG16" s="150" t="s">
        <v>130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5</v>
      </c>
      <c r="B17" s="177" t="s">
        <v>131</v>
      </c>
      <c r="C17" s="191" t="s">
        <v>132</v>
      </c>
      <c r="D17" s="178" t="s">
        <v>126</v>
      </c>
      <c r="E17" s="179">
        <v>204.15</v>
      </c>
      <c r="F17" s="180"/>
      <c r="G17" s="181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110</v>
      </c>
      <c r="T17" s="161" t="s">
        <v>120</v>
      </c>
      <c r="U17" s="161">
        <v>0</v>
      </c>
      <c r="V17" s="161">
        <f>ROUND(E17*U17,2)</f>
        <v>0</v>
      </c>
      <c r="W17" s="161"/>
      <c r="X17" s="161" t="s">
        <v>121</v>
      </c>
      <c r="Y17" s="161" t="s">
        <v>128</v>
      </c>
      <c r="Z17" s="150"/>
      <c r="AA17" s="150"/>
      <c r="AB17" s="150"/>
      <c r="AC17" s="150"/>
      <c r="AD17" s="150"/>
      <c r="AE17" s="150"/>
      <c r="AF17" s="150"/>
      <c r="AG17" s="150" t="s">
        <v>123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92" t="s">
        <v>133</v>
      </c>
      <c r="D18" s="163"/>
      <c r="E18" s="164">
        <v>204.15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0"/>
      <c r="AA18" s="150"/>
      <c r="AB18" s="150"/>
      <c r="AC18" s="150"/>
      <c r="AD18" s="150"/>
      <c r="AE18" s="150"/>
      <c r="AF18" s="150"/>
      <c r="AG18" s="150" t="s">
        <v>130</v>
      </c>
      <c r="AH18" s="150">
        <v>5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82">
        <v>6</v>
      </c>
      <c r="B19" s="183" t="s">
        <v>134</v>
      </c>
      <c r="C19" s="190" t="s">
        <v>69</v>
      </c>
      <c r="D19" s="184" t="s">
        <v>135</v>
      </c>
      <c r="E19" s="185">
        <v>1</v>
      </c>
      <c r="F19" s="186"/>
      <c r="G19" s="187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21</v>
      </c>
      <c r="M19" s="161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1"/>
      <c r="S19" s="161" t="s">
        <v>127</v>
      </c>
      <c r="T19" s="161" t="s">
        <v>120</v>
      </c>
      <c r="U19" s="161">
        <v>0</v>
      </c>
      <c r="V19" s="161">
        <f>ROUND(E19*U19,2)</f>
        <v>0</v>
      </c>
      <c r="W19" s="161"/>
      <c r="X19" s="161" t="s">
        <v>136</v>
      </c>
      <c r="Y19" s="161" t="s">
        <v>122</v>
      </c>
      <c r="Z19" s="150"/>
      <c r="AA19" s="150"/>
      <c r="AB19" s="150"/>
      <c r="AC19" s="150"/>
      <c r="AD19" s="150"/>
      <c r="AE19" s="150"/>
      <c r="AF19" s="150"/>
      <c r="AG19" s="150" t="s">
        <v>137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69" t="s">
        <v>106</v>
      </c>
      <c r="B20" s="170" t="s">
        <v>70</v>
      </c>
      <c r="C20" s="189" t="s">
        <v>71</v>
      </c>
      <c r="D20" s="171"/>
      <c r="E20" s="172"/>
      <c r="F20" s="173"/>
      <c r="G20" s="174">
        <f>SUMIF(AG21:AG91,"&lt;&gt;NOR",G21:G91)</f>
        <v>0</v>
      </c>
      <c r="H20" s="168"/>
      <c r="I20" s="168">
        <f>SUM(I21:I91)</f>
        <v>0</v>
      </c>
      <c r="J20" s="168"/>
      <c r="K20" s="168">
        <f>SUM(K21:K91)</f>
        <v>0</v>
      </c>
      <c r="L20" s="168"/>
      <c r="M20" s="168">
        <f>SUM(M21:M91)</f>
        <v>0</v>
      </c>
      <c r="N20" s="167"/>
      <c r="O20" s="167">
        <f>SUM(O21:O91)</f>
        <v>0.37</v>
      </c>
      <c r="P20" s="167"/>
      <c r="Q20" s="167">
        <f>SUM(Q21:Q91)</f>
        <v>3.9299999999999997</v>
      </c>
      <c r="R20" s="168"/>
      <c r="S20" s="168"/>
      <c r="T20" s="168"/>
      <c r="U20" s="168"/>
      <c r="V20" s="168">
        <f>SUM(V21:V91)</f>
        <v>211.24</v>
      </c>
      <c r="W20" s="168"/>
      <c r="X20" s="168"/>
      <c r="Y20" s="168"/>
      <c r="AG20" t="s">
        <v>107</v>
      </c>
    </row>
    <row r="21" spans="1:60" ht="22.5" outlineLevel="1" x14ac:dyDescent="0.2">
      <c r="A21" s="176">
        <v>7</v>
      </c>
      <c r="B21" s="177" t="s">
        <v>138</v>
      </c>
      <c r="C21" s="191" t="s">
        <v>274</v>
      </c>
      <c r="D21" s="178" t="s">
        <v>139</v>
      </c>
      <c r="E21" s="179">
        <v>119.398</v>
      </c>
      <c r="F21" s="180"/>
      <c r="G21" s="181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3.8000000000000002E-4</v>
      </c>
      <c r="O21" s="160">
        <f>ROUND(E21*N21,2)</f>
        <v>0.05</v>
      </c>
      <c r="P21" s="160">
        <v>0</v>
      </c>
      <c r="Q21" s="160">
        <f>ROUND(E21*P21,2)</f>
        <v>0</v>
      </c>
      <c r="R21" s="161"/>
      <c r="S21" s="161" t="s">
        <v>110</v>
      </c>
      <c r="T21" s="161" t="s">
        <v>120</v>
      </c>
      <c r="U21" s="161">
        <v>0.40625</v>
      </c>
      <c r="V21" s="161">
        <f>ROUND(E21*U21,2)</f>
        <v>48.51</v>
      </c>
      <c r="W21" s="161"/>
      <c r="X21" s="161" t="s">
        <v>121</v>
      </c>
      <c r="Y21" s="161" t="s">
        <v>128</v>
      </c>
      <c r="Z21" s="150"/>
      <c r="AA21" s="150"/>
      <c r="AB21" s="150"/>
      <c r="AC21" s="150"/>
      <c r="AD21" s="150"/>
      <c r="AE21" s="150"/>
      <c r="AF21" s="150"/>
      <c r="AG21" s="150" t="s">
        <v>140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92" t="s">
        <v>141</v>
      </c>
      <c r="D22" s="163"/>
      <c r="E22" s="164">
        <v>3.7524999999999999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0"/>
      <c r="AA22" s="150"/>
      <c r="AB22" s="150"/>
      <c r="AC22" s="150"/>
      <c r="AD22" s="150"/>
      <c r="AE22" s="150"/>
      <c r="AF22" s="150"/>
      <c r="AG22" s="150" t="s">
        <v>130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92" t="s">
        <v>142</v>
      </c>
      <c r="D23" s="163"/>
      <c r="E23" s="164">
        <v>4.8259999999999996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0"/>
      <c r="AA23" s="150"/>
      <c r="AB23" s="150"/>
      <c r="AC23" s="150"/>
      <c r="AD23" s="150"/>
      <c r="AE23" s="150"/>
      <c r="AF23" s="150"/>
      <c r="AG23" s="150" t="s">
        <v>130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92" t="s">
        <v>143</v>
      </c>
      <c r="D24" s="163"/>
      <c r="E24" s="164">
        <v>8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0"/>
      <c r="AA24" s="150"/>
      <c r="AB24" s="150"/>
      <c r="AC24" s="150"/>
      <c r="AD24" s="150"/>
      <c r="AE24" s="150"/>
      <c r="AF24" s="150"/>
      <c r="AG24" s="150" t="s">
        <v>130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">
      <c r="A25" s="157"/>
      <c r="B25" s="158"/>
      <c r="C25" s="192" t="s">
        <v>144</v>
      </c>
      <c r="D25" s="163"/>
      <c r="E25" s="164">
        <v>0.46400000000000002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0"/>
      <c r="AA25" s="150"/>
      <c r="AB25" s="150"/>
      <c r="AC25" s="150"/>
      <c r="AD25" s="150"/>
      <c r="AE25" s="150"/>
      <c r="AF25" s="150"/>
      <c r="AG25" s="150" t="s">
        <v>130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">
      <c r="A26" s="157"/>
      <c r="B26" s="158"/>
      <c r="C26" s="192" t="s">
        <v>145</v>
      </c>
      <c r="D26" s="163"/>
      <c r="E26" s="164">
        <v>1.7549999999999999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0"/>
      <c r="AA26" s="150"/>
      <c r="AB26" s="150"/>
      <c r="AC26" s="150"/>
      <c r="AD26" s="150"/>
      <c r="AE26" s="150"/>
      <c r="AF26" s="150"/>
      <c r="AG26" s="150" t="s">
        <v>130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92" t="s">
        <v>146</v>
      </c>
      <c r="D27" s="163"/>
      <c r="E27" s="164">
        <v>12.41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0"/>
      <c r="AA27" s="150"/>
      <c r="AB27" s="150"/>
      <c r="AC27" s="150"/>
      <c r="AD27" s="150"/>
      <c r="AE27" s="150"/>
      <c r="AF27" s="150"/>
      <c r="AG27" s="150" t="s">
        <v>130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92" t="s">
        <v>147</v>
      </c>
      <c r="D28" s="163"/>
      <c r="E28" s="164">
        <v>5.2069999999999999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0"/>
      <c r="AA28" s="150"/>
      <c r="AB28" s="150"/>
      <c r="AC28" s="150"/>
      <c r="AD28" s="150"/>
      <c r="AE28" s="150"/>
      <c r="AF28" s="150"/>
      <c r="AG28" s="150" t="s">
        <v>130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2" t="s">
        <v>148</v>
      </c>
      <c r="D29" s="163"/>
      <c r="E29" s="164">
        <v>11.6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0"/>
      <c r="AA29" s="150"/>
      <c r="AB29" s="150"/>
      <c r="AC29" s="150"/>
      <c r="AD29" s="150"/>
      <c r="AE29" s="150"/>
      <c r="AF29" s="150"/>
      <c r="AG29" s="150" t="s">
        <v>130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3" x14ac:dyDescent="0.2">
      <c r="A30" s="157"/>
      <c r="B30" s="158"/>
      <c r="C30" s="192" t="s">
        <v>149</v>
      </c>
      <c r="D30" s="163"/>
      <c r="E30" s="164">
        <v>3.25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0"/>
      <c r="AA30" s="150"/>
      <c r="AB30" s="150"/>
      <c r="AC30" s="150"/>
      <c r="AD30" s="150"/>
      <c r="AE30" s="150"/>
      <c r="AF30" s="150"/>
      <c r="AG30" s="150" t="s">
        <v>130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">
      <c r="A31" s="157"/>
      <c r="B31" s="158"/>
      <c r="C31" s="192" t="s">
        <v>150</v>
      </c>
      <c r="D31" s="163"/>
      <c r="E31" s="164">
        <v>22.08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0"/>
      <c r="AA31" s="150"/>
      <c r="AB31" s="150"/>
      <c r="AC31" s="150"/>
      <c r="AD31" s="150"/>
      <c r="AE31" s="150"/>
      <c r="AF31" s="150"/>
      <c r="AG31" s="150" t="s">
        <v>130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92" t="s">
        <v>151</v>
      </c>
      <c r="D32" s="163"/>
      <c r="E32" s="164">
        <v>7.5359999999999996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0"/>
      <c r="AA32" s="150"/>
      <c r="AB32" s="150"/>
      <c r="AC32" s="150"/>
      <c r="AD32" s="150"/>
      <c r="AE32" s="150"/>
      <c r="AF32" s="150"/>
      <c r="AG32" s="150" t="s">
        <v>130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92" t="s">
        <v>152</v>
      </c>
      <c r="D33" s="163"/>
      <c r="E33" s="164">
        <v>9.3004999999999995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0"/>
      <c r="AA33" s="150"/>
      <c r="AB33" s="150"/>
      <c r="AC33" s="150"/>
      <c r="AD33" s="150"/>
      <c r="AE33" s="150"/>
      <c r="AF33" s="150"/>
      <c r="AG33" s="150" t="s">
        <v>130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3" x14ac:dyDescent="0.2">
      <c r="A34" s="157"/>
      <c r="B34" s="158"/>
      <c r="C34" s="192" t="s">
        <v>153</v>
      </c>
      <c r="D34" s="163"/>
      <c r="E34" s="164">
        <v>12.41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0"/>
      <c r="AA34" s="150"/>
      <c r="AB34" s="150"/>
      <c r="AC34" s="150"/>
      <c r="AD34" s="150"/>
      <c r="AE34" s="150"/>
      <c r="AF34" s="150"/>
      <c r="AG34" s="150" t="s">
        <v>130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92" t="s">
        <v>147</v>
      </c>
      <c r="D35" s="163"/>
      <c r="E35" s="164">
        <v>5.2069999999999999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0"/>
      <c r="AA35" s="150"/>
      <c r="AB35" s="150"/>
      <c r="AC35" s="150"/>
      <c r="AD35" s="150"/>
      <c r="AE35" s="150"/>
      <c r="AF35" s="150"/>
      <c r="AG35" s="150" t="s">
        <v>130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3" x14ac:dyDescent="0.2">
      <c r="A36" s="157"/>
      <c r="B36" s="158"/>
      <c r="C36" s="192" t="s">
        <v>148</v>
      </c>
      <c r="D36" s="163"/>
      <c r="E36" s="164">
        <v>11.6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0"/>
      <c r="AA36" s="150"/>
      <c r="AB36" s="150"/>
      <c r="AC36" s="150"/>
      <c r="AD36" s="150"/>
      <c r="AE36" s="150"/>
      <c r="AF36" s="150"/>
      <c r="AG36" s="150" t="s">
        <v>130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6">
        <v>8</v>
      </c>
      <c r="B37" s="177" t="s">
        <v>154</v>
      </c>
      <c r="C37" s="191" t="s">
        <v>155</v>
      </c>
      <c r="D37" s="178" t="s">
        <v>139</v>
      </c>
      <c r="E37" s="179">
        <v>511.28625</v>
      </c>
      <c r="F37" s="180"/>
      <c r="G37" s="181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21</v>
      </c>
      <c r="M37" s="161">
        <f>G37*(1+L37/100)</f>
        <v>0</v>
      </c>
      <c r="N37" s="160">
        <v>3.5E-4</v>
      </c>
      <c r="O37" s="160">
        <f>ROUND(E37*N37,2)</f>
        <v>0.18</v>
      </c>
      <c r="P37" s="160">
        <v>0</v>
      </c>
      <c r="Q37" s="160">
        <f>ROUND(E37*P37,2)</f>
        <v>0</v>
      </c>
      <c r="R37" s="161"/>
      <c r="S37" s="161" t="s">
        <v>127</v>
      </c>
      <c r="T37" s="161" t="s">
        <v>117</v>
      </c>
      <c r="U37" s="161">
        <v>0.21124999999999999</v>
      </c>
      <c r="V37" s="161">
        <f>ROUND(E37*U37,2)</f>
        <v>108.01</v>
      </c>
      <c r="W37" s="161"/>
      <c r="X37" s="161" t="s">
        <v>121</v>
      </c>
      <c r="Y37" s="161" t="s">
        <v>128</v>
      </c>
      <c r="Z37" s="150"/>
      <c r="AA37" s="150"/>
      <c r="AB37" s="150"/>
      <c r="AC37" s="150"/>
      <c r="AD37" s="150"/>
      <c r="AE37" s="150"/>
      <c r="AF37" s="150"/>
      <c r="AG37" s="150" t="s">
        <v>140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92" t="s">
        <v>156</v>
      </c>
      <c r="D38" s="163"/>
      <c r="E38" s="164">
        <v>511.28625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0"/>
      <c r="AA38" s="150"/>
      <c r="AB38" s="150"/>
      <c r="AC38" s="150"/>
      <c r="AD38" s="150"/>
      <c r="AE38" s="150"/>
      <c r="AF38" s="150"/>
      <c r="AG38" s="150" t="s">
        <v>130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82">
        <v>9</v>
      </c>
      <c r="B39" s="183" t="s">
        <v>157</v>
      </c>
      <c r="C39" s="190" t="s">
        <v>158</v>
      </c>
      <c r="D39" s="184" t="s">
        <v>159</v>
      </c>
      <c r="E39" s="185">
        <v>2</v>
      </c>
      <c r="F39" s="186"/>
      <c r="G39" s="18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21</v>
      </c>
      <c r="M39" s="161">
        <f>G39*(1+L39/100)</f>
        <v>0</v>
      </c>
      <c r="N39" s="160">
        <v>0</v>
      </c>
      <c r="O39" s="160">
        <f>ROUND(E39*N39,2)</f>
        <v>0</v>
      </c>
      <c r="P39" s="160">
        <v>2.0109999999999999E-2</v>
      </c>
      <c r="Q39" s="160">
        <f>ROUND(E39*P39,2)</f>
        <v>0.04</v>
      </c>
      <c r="R39" s="161"/>
      <c r="S39" s="161" t="s">
        <v>127</v>
      </c>
      <c r="T39" s="161" t="s">
        <v>120</v>
      </c>
      <c r="U39" s="161">
        <v>0.46500000000000002</v>
      </c>
      <c r="V39" s="161">
        <f>ROUND(E39*U39,2)</f>
        <v>0.93</v>
      </c>
      <c r="W39" s="161"/>
      <c r="X39" s="161" t="s">
        <v>121</v>
      </c>
      <c r="Y39" s="161" t="s">
        <v>160</v>
      </c>
      <c r="Z39" s="150"/>
      <c r="AA39" s="150"/>
      <c r="AB39" s="150"/>
      <c r="AC39" s="150"/>
      <c r="AD39" s="150"/>
      <c r="AE39" s="150"/>
      <c r="AF39" s="150"/>
      <c r="AG39" s="150" t="s">
        <v>123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10</v>
      </c>
      <c r="B40" s="177" t="s">
        <v>161</v>
      </c>
      <c r="C40" s="191" t="s">
        <v>162</v>
      </c>
      <c r="D40" s="178" t="s">
        <v>139</v>
      </c>
      <c r="E40" s="179">
        <v>601.46725000000004</v>
      </c>
      <c r="F40" s="180"/>
      <c r="G40" s="181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21</v>
      </c>
      <c r="M40" s="161">
        <f>G40*(1+L40/100)</f>
        <v>0</v>
      </c>
      <c r="N40" s="160">
        <v>0</v>
      </c>
      <c r="O40" s="160">
        <f>ROUND(E40*N40,2)</f>
        <v>0</v>
      </c>
      <c r="P40" s="160">
        <v>6.0000000000000001E-3</v>
      </c>
      <c r="Q40" s="160">
        <f>ROUND(E40*P40,2)</f>
        <v>3.61</v>
      </c>
      <c r="R40" s="161"/>
      <c r="S40" s="161" t="s">
        <v>110</v>
      </c>
      <c r="T40" s="161" t="s">
        <v>120</v>
      </c>
      <c r="U40" s="161">
        <v>5.1999999999999998E-2</v>
      </c>
      <c r="V40" s="161">
        <f>ROUND(E40*U40,2)</f>
        <v>31.28</v>
      </c>
      <c r="W40" s="161"/>
      <c r="X40" s="161" t="s">
        <v>121</v>
      </c>
      <c r="Y40" s="161" t="s">
        <v>163</v>
      </c>
      <c r="Z40" s="150"/>
      <c r="AA40" s="150"/>
      <c r="AB40" s="150"/>
      <c r="AC40" s="150"/>
      <c r="AD40" s="150"/>
      <c r="AE40" s="150"/>
      <c r="AF40" s="150"/>
      <c r="AG40" s="150" t="s">
        <v>123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192" t="s">
        <v>164</v>
      </c>
      <c r="D41" s="163"/>
      <c r="E41" s="164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0"/>
      <c r="AA41" s="150"/>
      <c r="AB41" s="150"/>
      <c r="AC41" s="150"/>
      <c r="AD41" s="150"/>
      <c r="AE41" s="150"/>
      <c r="AF41" s="150"/>
      <c r="AG41" s="150" t="s">
        <v>130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192" t="s">
        <v>165</v>
      </c>
      <c r="D42" s="163"/>
      <c r="E42" s="164">
        <v>511.28625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0"/>
      <c r="AA42" s="150"/>
      <c r="AB42" s="150"/>
      <c r="AC42" s="150"/>
      <c r="AD42" s="150"/>
      <c r="AE42" s="150"/>
      <c r="AF42" s="150"/>
      <c r="AG42" s="150" t="s">
        <v>130</v>
      </c>
      <c r="AH42" s="150">
        <v>5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">
      <c r="A43" s="157"/>
      <c r="B43" s="158"/>
      <c r="C43" s="192" t="s">
        <v>141</v>
      </c>
      <c r="D43" s="163"/>
      <c r="E43" s="164">
        <v>3.7524999999999999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0"/>
      <c r="AA43" s="150"/>
      <c r="AB43" s="150"/>
      <c r="AC43" s="150"/>
      <c r="AD43" s="150"/>
      <c r="AE43" s="150"/>
      <c r="AF43" s="150"/>
      <c r="AG43" s="150" t="s">
        <v>130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3" x14ac:dyDescent="0.2">
      <c r="A44" s="157"/>
      <c r="B44" s="158"/>
      <c r="C44" s="192" t="s">
        <v>142</v>
      </c>
      <c r="D44" s="163"/>
      <c r="E44" s="164">
        <v>4.8259999999999996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0"/>
      <c r="AA44" s="150"/>
      <c r="AB44" s="150"/>
      <c r="AC44" s="150"/>
      <c r="AD44" s="150"/>
      <c r="AE44" s="150"/>
      <c r="AF44" s="150"/>
      <c r="AG44" s="150" t="s">
        <v>130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192" t="s">
        <v>143</v>
      </c>
      <c r="D45" s="163"/>
      <c r="E45" s="164">
        <v>8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0"/>
      <c r="AA45" s="150"/>
      <c r="AB45" s="150"/>
      <c r="AC45" s="150"/>
      <c r="AD45" s="150"/>
      <c r="AE45" s="150"/>
      <c r="AF45" s="150"/>
      <c r="AG45" s="150" t="s">
        <v>130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92" t="s">
        <v>144</v>
      </c>
      <c r="D46" s="163"/>
      <c r="E46" s="164">
        <v>0.46400000000000002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0"/>
      <c r="AA46" s="150"/>
      <c r="AB46" s="150"/>
      <c r="AC46" s="150"/>
      <c r="AD46" s="150"/>
      <c r="AE46" s="150"/>
      <c r="AF46" s="150"/>
      <c r="AG46" s="150" t="s">
        <v>130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92" t="s">
        <v>145</v>
      </c>
      <c r="D47" s="163"/>
      <c r="E47" s="164">
        <v>1.7549999999999999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0"/>
      <c r="AA47" s="150"/>
      <c r="AB47" s="150"/>
      <c r="AC47" s="150"/>
      <c r="AD47" s="150"/>
      <c r="AE47" s="150"/>
      <c r="AF47" s="150"/>
      <c r="AG47" s="150" t="s">
        <v>130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192" t="s">
        <v>146</v>
      </c>
      <c r="D48" s="163"/>
      <c r="E48" s="164">
        <v>12.41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0"/>
      <c r="AA48" s="150"/>
      <c r="AB48" s="150"/>
      <c r="AC48" s="150"/>
      <c r="AD48" s="150"/>
      <c r="AE48" s="150"/>
      <c r="AF48" s="150"/>
      <c r="AG48" s="150" t="s">
        <v>130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192" t="s">
        <v>147</v>
      </c>
      <c r="D49" s="163"/>
      <c r="E49" s="164">
        <v>5.2069999999999999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0"/>
      <c r="AA49" s="150"/>
      <c r="AB49" s="150"/>
      <c r="AC49" s="150"/>
      <c r="AD49" s="150"/>
      <c r="AE49" s="150"/>
      <c r="AF49" s="150"/>
      <c r="AG49" s="150" t="s">
        <v>130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192" t="s">
        <v>148</v>
      </c>
      <c r="D50" s="163"/>
      <c r="E50" s="164">
        <v>11.6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0"/>
      <c r="AA50" s="150"/>
      <c r="AB50" s="150"/>
      <c r="AC50" s="150"/>
      <c r="AD50" s="150"/>
      <c r="AE50" s="150"/>
      <c r="AF50" s="150"/>
      <c r="AG50" s="150" t="s">
        <v>130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192" t="s">
        <v>262</v>
      </c>
      <c r="D51" s="163"/>
      <c r="E51" s="164">
        <v>3.25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0"/>
      <c r="AA51" s="150"/>
      <c r="AB51" s="150"/>
      <c r="AC51" s="150"/>
      <c r="AD51" s="150"/>
      <c r="AE51" s="150"/>
      <c r="AF51" s="150"/>
      <c r="AG51" s="150" t="s">
        <v>130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92" t="s">
        <v>150</v>
      </c>
      <c r="D52" s="163"/>
      <c r="E52" s="164">
        <v>22.08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0"/>
      <c r="AA52" s="150"/>
      <c r="AB52" s="150"/>
      <c r="AC52" s="150"/>
      <c r="AD52" s="150"/>
      <c r="AE52" s="150"/>
      <c r="AF52" s="150"/>
      <c r="AG52" s="150" t="s">
        <v>130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192" t="s">
        <v>151</v>
      </c>
      <c r="D53" s="163"/>
      <c r="E53" s="164">
        <v>7.5359999999999996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0"/>
      <c r="AA53" s="150"/>
      <c r="AB53" s="150"/>
      <c r="AC53" s="150"/>
      <c r="AD53" s="150"/>
      <c r="AE53" s="150"/>
      <c r="AF53" s="150"/>
      <c r="AG53" s="150" t="s">
        <v>130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192" t="s">
        <v>152</v>
      </c>
      <c r="D54" s="163"/>
      <c r="E54" s="164">
        <v>9.3004999999999995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0"/>
      <c r="AA54" s="150"/>
      <c r="AB54" s="150"/>
      <c r="AC54" s="150"/>
      <c r="AD54" s="150"/>
      <c r="AE54" s="150"/>
      <c r="AF54" s="150"/>
      <c r="AG54" s="150" t="s">
        <v>130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6">
        <v>11</v>
      </c>
      <c r="B55" s="177" t="s">
        <v>166</v>
      </c>
      <c r="C55" s="191" t="s">
        <v>248</v>
      </c>
      <c r="D55" s="178" t="s">
        <v>135</v>
      </c>
      <c r="E55" s="179">
        <v>16</v>
      </c>
      <c r="F55" s="180"/>
      <c r="G55" s="181">
        <f>ROUND(E55*F55,2)</f>
        <v>0</v>
      </c>
      <c r="H55" s="162"/>
      <c r="I55" s="161">
        <f>ROUND(E55*H55,2)</f>
        <v>0</v>
      </c>
      <c r="J55" s="162"/>
      <c r="K55" s="161">
        <f>ROUND(E55*J55,2)</f>
        <v>0</v>
      </c>
      <c r="L55" s="161">
        <v>21</v>
      </c>
      <c r="M55" s="161">
        <f>G55*(1+L55/100)</f>
        <v>0</v>
      </c>
      <c r="N55" s="160">
        <v>0</v>
      </c>
      <c r="O55" s="160">
        <f>ROUND(E55*N55,2)</f>
        <v>0</v>
      </c>
      <c r="P55" s="160">
        <v>0</v>
      </c>
      <c r="Q55" s="160">
        <f>ROUND(E55*P55,2)</f>
        <v>0</v>
      </c>
      <c r="R55" s="161"/>
      <c r="S55" s="161" t="s">
        <v>110</v>
      </c>
      <c r="T55" s="161" t="s">
        <v>120</v>
      </c>
      <c r="U55" s="161">
        <v>1</v>
      </c>
      <c r="V55" s="161">
        <f>ROUND(E55*U55,2)</f>
        <v>16</v>
      </c>
      <c r="W55" s="161"/>
      <c r="X55" s="161" t="s">
        <v>121</v>
      </c>
      <c r="Y55" s="161" t="s">
        <v>128</v>
      </c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192" t="s">
        <v>167</v>
      </c>
      <c r="D56" s="163"/>
      <c r="E56" s="164"/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0"/>
      <c r="AA56" s="150"/>
      <c r="AB56" s="150"/>
      <c r="AC56" s="150"/>
      <c r="AD56" s="150"/>
      <c r="AE56" s="150"/>
      <c r="AF56" s="150"/>
      <c r="AG56" s="150" t="s">
        <v>130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192" t="s">
        <v>168</v>
      </c>
      <c r="D57" s="163"/>
      <c r="E57" s="164">
        <v>11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0"/>
      <c r="AA57" s="150"/>
      <c r="AB57" s="150"/>
      <c r="AC57" s="150"/>
      <c r="AD57" s="150"/>
      <c r="AE57" s="150"/>
      <c r="AF57" s="150"/>
      <c r="AG57" s="150" t="s">
        <v>130</v>
      </c>
      <c r="AH57" s="150">
        <v>5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192" t="s">
        <v>169</v>
      </c>
      <c r="D58" s="163"/>
      <c r="E58" s="164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0"/>
      <c r="AA58" s="150"/>
      <c r="AB58" s="150"/>
      <c r="AC58" s="150"/>
      <c r="AD58" s="150"/>
      <c r="AE58" s="150"/>
      <c r="AF58" s="150"/>
      <c r="AG58" s="150" t="s">
        <v>130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192" t="s">
        <v>170</v>
      </c>
      <c r="D59" s="163"/>
      <c r="E59" s="164">
        <v>2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0"/>
      <c r="AA59" s="150"/>
      <c r="AB59" s="150"/>
      <c r="AC59" s="150"/>
      <c r="AD59" s="150"/>
      <c r="AE59" s="150"/>
      <c r="AF59" s="150"/>
      <c r="AG59" s="150" t="s">
        <v>130</v>
      </c>
      <c r="AH59" s="150">
        <v>5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92" t="s">
        <v>171</v>
      </c>
      <c r="D60" s="163"/>
      <c r="E60" s="164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0"/>
      <c r="AA60" s="150"/>
      <c r="AB60" s="150"/>
      <c r="AC60" s="150"/>
      <c r="AD60" s="150"/>
      <c r="AE60" s="150"/>
      <c r="AF60" s="150"/>
      <c r="AG60" s="150" t="s">
        <v>130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92" t="s">
        <v>172</v>
      </c>
      <c r="D61" s="163"/>
      <c r="E61" s="164">
        <v>3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0"/>
      <c r="AA61" s="150"/>
      <c r="AB61" s="150"/>
      <c r="AC61" s="150"/>
      <c r="AD61" s="150"/>
      <c r="AE61" s="150"/>
      <c r="AF61" s="150"/>
      <c r="AG61" s="150" t="s">
        <v>130</v>
      </c>
      <c r="AH61" s="150">
        <v>5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82">
        <v>12</v>
      </c>
      <c r="B62" s="183" t="s">
        <v>173</v>
      </c>
      <c r="C62" s="190" t="s">
        <v>174</v>
      </c>
      <c r="D62" s="184" t="s">
        <v>159</v>
      </c>
      <c r="E62" s="185">
        <v>14</v>
      </c>
      <c r="F62" s="186"/>
      <c r="G62" s="187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21</v>
      </c>
      <c r="M62" s="161">
        <f>G62*(1+L62/100)</f>
        <v>0</v>
      </c>
      <c r="N62" s="160">
        <v>0</v>
      </c>
      <c r="O62" s="160">
        <f>ROUND(E62*N62,2)</f>
        <v>0</v>
      </c>
      <c r="P62" s="160">
        <v>2.0109999999999999E-2</v>
      </c>
      <c r="Q62" s="160">
        <f>ROUND(E62*P62,2)</f>
        <v>0.28000000000000003</v>
      </c>
      <c r="R62" s="161"/>
      <c r="S62" s="161" t="s">
        <v>110</v>
      </c>
      <c r="T62" s="161" t="s">
        <v>120</v>
      </c>
      <c r="U62" s="161">
        <v>0.46500000000000002</v>
      </c>
      <c r="V62" s="161">
        <f>ROUND(E62*U62,2)</f>
        <v>6.51</v>
      </c>
      <c r="W62" s="161"/>
      <c r="X62" s="161" t="s">
        <v>121</v>
      </c>
      <c r="Y62" s="161" t="s">
        <v>160</v>
      </c>
      <c r="Z62" s="150"/>
      <c r="AA62" s="150"/>
      <c r="AB62" s="150"/>
      <c r="AC62" s="150"/>
      <c r="AD62" s="150"/>
      <c r="AE62" s="150"/>
      <c r="AF62" s="150"/>
      <c r="AG62" s="150" t="s">
        <v>123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76">
        <v>13</v>
      </c>
      <c r="B63" s="177" t="s">
        <v>175</v>
      </c>
      <c r="C63" s="191" t="s">
        <v>249</v>
      </c>
      <c r="D63" s="178" t="s">
        <v>159</v>
      </c>
      <c r="E63" s="179">
        <v>2</v>
      </c>
      <c r="F63" s="180"/>
      <c r="G63" s="181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21</v>
      </c>
      <c r="M63" s="161">
        <f>G63*(1+L63/100)</f>
        <v>0</v>
      </c>
      <c r="N63" s="160">
        <v>1E-3</v>
      </c>
      <c r="O63" s="160">
        <f>ROUND(E63*N63,2)</f>
        <v>0</v>
      </c>
      <c r="P63" s="160">
        <v>0</v>
      </c>
      <c r="Q63" s="160">
        <f>ROUND(E63*P63,2)</f>
        <v>0</v>
      </c>
      <c r="R63" s="161"/>
      <c r="S63" s="161" t="s">
        <v>110</v>
      </c>
      <c r="T63" s="161" t="s">
        <v>120</v>
      </c>
      <c r="U63" s="161">
        <v>0</v>
      </c>
      <c r="V63" s="161">
        <f>ROUND(E63*U63,2)</f>
        <v>0</v>
      </c>
      <c r="W63" s="161"/>
      <c r="X63" s="161" t="s">
        <v>176</v>
      </c>
      <c r="Y63" s="161" t="s">
        <v>128</v>
      </c>
      <c r="Z63" s="150"/>
      <c r="AA63" s="150"/>
      <c r="AB63" s="150"/>
      <c r="AC63" s="150"/>
      <c r="AD63" s="150"/>
      <c r="AE63" s="150"/>
      <c r="AF63" s="150"/>
      <c r="AG63" s="150" t="s">
        <v>177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192" t="s">
        <v>263</v>
      </c>
      <c r="D64" s="163"/>
      <c r="E64" s="164">
        <v>2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0"/>
      <c r="AA64" s="150"/>
      <c r="AB64" s="150"/>
      <c r="AC64" s="150"/>
      <c r="AD64" s="150"/>
      <c r="AE64" s="150"/>
      <c r="AF64" s="150"/>
      <c r="AG64" s="150" t="s">
        <v>130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76">
        <v>14</v>
      </c>
      <c r="B65" s="177" t="s">
        <v>178</v>
      </c>
      <c r="C65" s="191" t="s">
        <v>250</v>
      </c>
      <c r="D65" s="178" t="s">
        <v>159</v>
      </c>
      <c r="E65" s="179">
        <v>11</v>
      </c>
      <c r="F65" s="180"/>
      <c r="G65" s="181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21</v>
      </c>
      <c r="M65" s="161">
        <f>G65*(1+L65/100)</f>
        <v>0</v>
      </c>
      <c r="N65" s="160">
        <v>1E-3</v>
      </c>
      <c r="O65" s="160">
        <f>ROUND(E65*N65,2)</f>
        <v>0.01</v>
      </c>
      <c r="P65" s="160">
        <v>0</v>
      </c>
      <c r="Q65" s="160">
        <f>ROUND(E65*P65,2)</f>
        <v>0</v>
      </c>
      <c r="R65" s="161"/>
      <c r="S65" s="161" t="s">
        <v>110</v>
      </c>
      <c r="T65" s="161" t="s">
        <v>120</v>
      </c>
      <c r="U65" s="161">
        <v>0</v>
      </c>
      <c r="V65" s="161">
        <f>ROUND(E65*U65,2)</f>
        <v>0</v>
      </c>
      <c r="W65" s="161"/>
      <c r="X65" s="161" t="s">
        <v>176</v>
      </c>
      <c r="Y65" s="161" t="s">
        <v>128</v>
      </c>
      <c r="Z65" s="150"/>
      <c r="AA65" s="150"/>
      <c r="AB65" s="150"/>
      <c r="AC65" s="150"/>
      <c r="AD65" s="150"/>
      <c r="AE65" s="150"/>
      <c r="AF65" s="150"/>
      <c r="AG65" s="150" t="s">
        <v>177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">
      <c r="A66" s="157"/>
      <c r="B66" s="158"/>
      <c r="C66" s="192" t="s">
        <v>264</v>
      </c>
      <c r="D66" s="163"/>
      <c r="E66" s="164">
        <v>10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0"/>
      <c r="AA66" s="150"/>
      <c r="AB66" s="150"/>
      <c r="AC66" s="150"/>
      <c r="AD66" s="150"/>
      <c r="AE66" s="150"/>
      <c r="AF66" s="150"/>
      <c r="AG66" s="150" t="s">
        <v>130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192" t="s">
        <v>265</v>
      </c>
      <c r="D67" s="163"/>
      <c r="E67" s="164">
        <v>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0"/>
      <c r="AA67" s="150"/>
      <c r="AB67" s="150"/>
      <c r="AC67" s="150"/>
      <c r="AD67" s="150"/>
      <c r="AE67" s="150"/>
      <c r="AF67" s="150"/>
      <c r="AG67" s="150" t="s">
        <v>130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2.5" outlineLevel="1" x14ac:dyDescent="0.2">
      <c r="A68" s="176">
        <v>15</v>
      </c>
      <c r="B68" s="177" t="s">
        <v>179</v>
      </c>
      <c r="C68" s="191" t="s">
        <v>251</v>
      </c>
      <c r="D68" s="178" t="s">
        <v>159</v>
      </c>
      <c r="E68" s="179">
        <v>3</v>
      </c>
      <c r="F68" s="180"/>
      <c r="G68" s="18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21</v>
      </c>
      <c r="M68" s="161">
        <f>G68*(1+L68/100)</f>
        <v>0</v>
      </c>
      <c r="N68" s="160">
        <v>1E-3</v>
      </c>
      <c r="O68" s="160">
        <f>ROUND(E68*N68,2)</f>
        <v>0</v>
      </c>
      <c r="P68" s="160">
        <v>0</v>
      </c>
      <c r="Q68" s="160">
        <f>ROUND(E68*P68,2)</f>
        <v>0</v>
      </c>
      <c r="R68" s="161"/>
      <c r="S68" s="161" t="s">
        <v>110</v>
      </c>
      <c r="T68" s="161" t="s">
        <v>120</v>
      </c>
      <c r="U68" s="161">
        <v>0</v>
      </c>
      <c r="V68" s="161">
        <f>ROUND(E68*U68,2)</f>
        <v>0</v>
      </c>
      <c r="W68" s="161"/>
      <c r="X68" s="161" t="s">
        <v>176</v>
      </c>
      <c r="Y68" s="161" t="s">
        <v>128</v>
      </c>
      <c r="Z68" s="150"/>
      <c r="AA68" s="150"/>
      <c r="AB68" s="150"/>
      <c r="AC68" s="150"/>
      <c r="AD68" s="150"/>
      <c r="AE68" s="150"/>
      <c r="AF68" s="150"/>
      <c r="AG68" s="150" t="s">
        <v>177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2" x14ac:dyDescent="0.2">
      <c r="A69" s="157"/>
      <c r="B69" s="158"/>
      <c r="C69" s="192" t="s">
        <v>266</v>
      </c>
      <c r="D69" s="163"/>
      <c r="E69" s="164">
        <v>3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0"/>
      <c r="AA69" s="150"/>
      <c r="AB69" s="150"/>
      <c r="AC69" s="150"/>
      <c r="AD69" s="150"/>
      <c r="AE69" s="150"/>
      <c r="AF69" s="150"/>
      <c r="AG69" s="150" t="s">
        <v>130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2.5" outlineLevel="1" x14ac:dyDescent="0.2">
      <c r="A70" s="176">
        <v>16</v>
      </c>
      <c r="B70" s="177" t="s">
        <v>180</v>
      </c>
      <c r="C70" s="191" t="s">
        <v>252</v>
      </c>
      <c r="D70" s="178" t="s">
        <v>139</v>
      </c>
      <c r="E70" s="179">
        <v>36.521250000000002</v>
      </c>
      <c r="F70" s="180"/>
      <c r="G70" s="181">
        <f>ROUND(E70*F70,2)</f>
        <v>0</v>
      </c>
      <c r="H70" s="162"/>
      <c r="I70" s="161">
        <f>ROUND(E70*H70,2)</f>
        <v>0</v>
      </c>
      <c r="J70" s="162"/>
      <c r="K70" s="161">
        <f>ROUND(E70*J70,2)</f>
        <v>0</v>
      </c>
      <c r="L70" s="161">
        <v>21</v>
      </c>
      <c r="M70" s="161">
        <f>G70*(1+L70/100)</f>
        <v>0</v>
      </c>
      <c r="N70" s="160">
        <v>3.5000000000000001E-3</v>
      </c>
      <c r="O70" s="160">
        <f>ROUND(E70*N70,2)</f>
        <v>0.13</v>
      </c>
      <c r="P70" s="160">
        <v>0</v>
      </c>
      <c r="Q70" s="160">
        <f>ROUND(E70*P70,2)</f>
        <v>0</v>
      </c>
      <c r="R70" s="161"/>
      <c r="S70" s="161" t="s">
        <v>110</v>
      </c>
      <c r="T70" s="161" t="s">
        <v>120</v>
      </c>
      <c r="U70" s="161">
        <v>0</v>
      </c>
      <c r="V70" s="161">
        <f>ROUND(E70*U70,2)</f>
        <v>0</v>
      </c>
      <c r="W70" s="161"/>
      <c r="X70" s="161" t="s">
        <v>176</v>
      </c>
      <c r="Y70" s="161" t="s">
        <v>128</v>
      </c>
      <c r="Z70" s="150"/>
      <c r="AA70" s="150"/>
      <c r="AB70" s="150"/>
      <c r="AC70" s="150"/>
      <c r="AD70" s="150"/>
      <c r="AE70" s="150"/>
      <c r="AF70" s="150"/>
      <c r="AG70" s="150" t="s">
        <v>177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2" x14ac:dyDescent="0.2">
      <c r="A71" s="157"/>
      <c r="B71" s="158"/>
      <c r="C71" s="192" t="s">
        <v>153</v>
      </c>
      <c r="D71" s="163"/>
      <c r="E71" s="164">
        <v>12.41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0"/>
      <c r="AA71" s="150"/>
      <c r="AB71" s="150"/>
      <c r="AC71" s="150"/>
      <c r="AD71" s="150"/>
      <c r="AE71" s="150"/>
      <c r="AF71" s="150"/>
      <c r="AG71" s="150" t="s">
        <v>130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192" t="s">
        <v>147</v>
      </c>
      <c r="D72" s="163"/>
      <c r="E72" s="164">
        <v>5.2069999999999999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0"/>
      <c r="AA72" s="150"/>
      <c r="AB72" s="150"/>
      <c r="AC72" s="150"/>
      <c r="AD72" s="150"/>
      <c r="AE72" s="150"/>
      <c r="AF72" s="150"/>
      <c r="AG72" s="150" t="s">
        <v>130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192" t="s">
        <v>148</v>
      </c>
      <c r="D73" s="163"/>
      <c r="E73" s="164">
        <v>11.6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0"/>
      <c r="AA73" s="150"/>
      <c r="AB73" s="150"/>
      <c r="AC73" s="150"/>
      <c r="AD73" s="150"/>
      <c r="AE73" s="150"/>
      <c r="AF73" s="150"/>
      <c r="AG73" s="150" t="s">
        <v>130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193" t="s">
        <v>181</v>
      </c>
      <c r="D74" s="165"/>
      <c r="E74" s="166">
        <v>7.3042499999999997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0"/>
      <c r="AA74" s="150"/>
      <c r="AB74" s="150"/>
      <c r="AC74" s="150"/>
      <c r="AD74" s="150"/>
      <c r="AE74" s="150"/>
      <c r="AF74" s="150"/>
      <c r="AG74" s="150" t="s">
        <v>130</v>
      </c>
      <c r="AH74" s="150">
        <v>4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6">
        <v>17</v>
      </c>
      <c r="B75" s="177" t="s">
        <v>182</v>
      </c>
      <c r="C75" s="191" t="s">
        <v>183</v>
      </c>
      <c r="D75" s="178"/>
      <c r="E75" s="179">
        <v>721.76070000000004</v>
      </c>
      <c r="F75" s="180"/>
      <c r="G75" s="181">
        <f>ROUND(E75*F75,2)</f>
        <v>0</v>
      </c>
      <c r="H75" s="162"/>
      <c r="I75" s="161">
        <f>ROUND(E75*H75,2)</f>
        <v>0</v>
      </c>
      <c r="J75" s="162"/>
      <c r="K75" s="161">
        <f>ROUND(E75*J75,2)</f>
        <v>0</v>
      </c>
      <c r="L75" s="161">
        <v>21</v>
      </c>
      <c r="M75" s="161">
        <f>G75*(1+L75/100)</f>
        <v>0</v>
      </c>
      <c r="N75" s="160">
        <v>0</v>
      </c>
      <c r="O75" s="160">
        <f>ROUND(E75*N75,2)</f>
        <v>0</v>
      </c>
      <c r="P75" s="160">
        <v>0</v>
      </c>
      <c r="Q75" s="160">
        <f>ROUND(E75*P75,2)</f>
        <v>0</v>
      </c>
      <c r="R75" s="161"/>
      <c r="S75" s="161" t="s">
        <v>110</v>
      </c>
      <c r="T75" s="161" t="s">
        <v>120</v>
      </c>
      <c r="U75" s="161">
        <v>0</v>
      </c>
      <c r="V75" s="161">
        <f>ROUND(E75*U75,2)</f>
        <v>0</v>
      </c>
      <c r="W75" s="161"/>
      <c r="X75" s="161" t="s">
        <v>176</v>
      </c>
      <c r="Y75" s="161" t="s">
        <v>113</v>
      </c>
      <c r="Z75" s="150"/>
      <c r="AA75" s="150"/>
      <c r="AB75" s="150"/>
      <c r="AC75" s="150"/>
      <c r="AD75" s="150"/>
      <c r="AE75" s="150"/>
      <c r="AF75" s="150"/>
      <c r="AG75" s="150" t="s">
        <v>177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192" t="s">
        <v>164</v>
      </c>
      <c r="D76" s="163"/>
      <c r="E76" s="164"/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0"/>
      <c r="AA76" s="150"/>
      <c r="AB76" s="150"/>
      <c r="AC76" s="150"/>
      <c r="AD76" s="150"/>
      <c r="AE76" s="150"/>
      <c r="AF76" s="150"/>
      <c r="AG76" s="150" t="s">
        <v>130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192" t="s">
        <v>165</v>
      </c>
      <c r="D77" s="163"/>
      <c r="E77" s="164">
        <v>511.28625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0"/>
      <c r="AA77" s="150"/>
      <c r="AB77" s="150"/>
      <c r="AC77" s="150"/>
      <c r="AD77" s="150"/>
      <c r="AE77" s="150"/>
      <c r="AF77" s="150"/>
      <c r="AG77" s="150" t="s">
        <v>130</v>
      </c>
      <c r="AH77" s="150">
        <v>5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3" x14ac:dyDescent="0.2">
      <c r="A78" s="157"/>
      <c r="B78" s="158"/>
      <c r="C78" s="192" t="s">
        <v>141</v>
      </c>
      <c r="D78" s="163"/>
      <c r="E78" s="164">
        <v>3.7524999999999999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0"/>
      <c r="AA78" s="150"/>
      <c r="AB78" s="150"/>
      <c r="AC78" s="150"/>
      <c r="AD78" s="150"/>
      <c r="AE78" s="150"/>
      <c r="AF78" s="150"/>
      <c r="AG78" s="150" t="s">
        <v>130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 x14ac:dyDescent="0.2">
      <c r="A79" s="157"/>
      <c r="B79" s="158"/>
      <c r="C79" s="192" t="s">
        <v>142</v>
      </c>
      <c r="D79" s="163"/>
      <c r="E79" s="164">
        <v>4.8259999999999996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0"/>
      <c r="AA79" s="150"/>
      <c r="AB79" s="150"/>
      <c r="AC79" s="150"/>
      <c r="AD79" s="150"/>
      <c r="AE79" s="150"/>
      <c r="AF79" s="150"/>
      <c r="AG79" s="150" t="s">
        <v>130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92" t="s">
        <v>143</v>
      </c>
      <c r="D80" s="163"/>
      <c r="E80" s="164">
        <v>8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0"/>
      <c r="AA80" s="150"/>
      <c r="AB80" s="150"/>
      <c r="AC80" s="150"/>
      <c r="AD80" s="150"/>
      <c r="AE80" s="150"/>
      <c r="AF80" s="150"/>
      <c r="AG80" s="150" t="s">
        <v>130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92" t="s">
        <v>144</v>
      </c>
      <c r="D81" s="163"/>
      <c r="E81" s="164">
        <v>0.46400000000000002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0"/>
      <c r="AA81" s="150"/>
      <c r="AB81" s="150"/>
      <c r="AC81" s="150"/>
      <c r="AD81" s="150"/>
      <c r="AE81" s="150"/>
      <c r="AF81" s="150"/>
      <c r="AG81" s="150" t="s">
        <v>130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192" t="s">
        <v>145</v>
      </c>
      <c r="D82" s="163"/>
      <c r="E82" s="164">
        <v>1.7549999999999999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0"/>
      <c r="AA82" s="150"/>
      <c r="AB82" s="150"/>
      <c r="AC82" s="150"/>
      <c r="AD82" s="150"/>
      <c r="AE82" s="150"/>
      <c r="AF82" s="150"/>
      <c r="AG82" s="150" t="s">
        <v>130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92" t="s">
        <v>146</v>
      </c>
      <c r="D83" s="163"/>
      <c r="E83" s="164">
        <v>12.41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0"/>
      <c r="AA83" s="150"/>
      <c r="AB83" s="150"/>
      <c r="AC83" s="150"/>
      <c r="AD83" s="150"/>
      <c r="AE83" s="150"/>
      <c r="AF83" s="150"/>
      <c r="AG83" s="150" t="s">
        <v>130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192" t="s">
        <v>147</v>
      </c>
      <c r="D84" s="163"/>
      <c r="E84" s="164">
        <v>5.2069999999999999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0"/>
      <c r="AA84" s="150"/>
      <c r="AB84" s="150"/>
      <c r="AC84" s="150"/>
      <c r="AD84" s="150"/>
      <c r="AE84" s="150"/>
      <c r="AF84" s="150"/>
      <c r="AG84" s="150" t="s">
        <v>130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92" t="s">
        <v>148</v>
      </c>
      <c r="D85" s="163"/>
      <c r="E85" s="164">
        <v>11.6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0"/>
      <c r="AA85" s="150"/>
      <c r="AB85" s="150"/>
      <c r="AC85" s="150"/>
      <c r="AD85" s="150"/>
      <c r="AE85" s="150"/>
      <c r="AF85" s="150"/>
      <c r="AG85" s="150" t="s">
        <v>130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192" t="s">
        <v>262</v>
      </c>
      <c r="D86" s="163"/>
      <c r="E86" s="164">
        <v>3.25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0"/>
      <c r="AA86" s="150"/>
      <c r="AB86" s="150"/>
      <c r="AC86" s="150"/>
      <c r="AD86" s="150"/>
      <c r="AE86" s="150"/>
      <c r="AF86" s="150"/>
      <c r="AG86" s="150" t="s">
        <v>130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">
      <c r="A87" s="157"/>
      <c r="B87" s="158"/>
      <c r="C87" s="192" t="s">
        <v>150</v>
      </c>
      <c r="D87" s="163"/>
      <c r="E87" s="164">
        <v>22.08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0"/>
      <c r="AA87" s="150"/>
      <c r="AB87" s="150"/>
      <c r="AC87" s="150"/>
      <c r="AD87" s="150"/>
      <c r="AE87" s="150"/>
      <c r="AF87" s="150"/>
      <c r="AG87" s="150" t="s">
        <v>130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192" t="s">
        <v>151</v>
      </c>
      <c r="D88" s="163"/>
      <c r="E88" s="164">
        <v>7.5359999999999996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0"/>
      <c r="AA88" s="150"/>
      <c r="AB88" s="150"/>
      <c r="AC88" s="150"/>
      <c r="AD88" s="150"/>
      <c r="AE88" s="150"/>
      <c r="AF88" s="150"/>
      <c r="AG88" s="150" t="s">
        <v>130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3" x14ac:dyDescent="0.2">
      <c r="A89" s="157"/>
      <c r="B89" s="158"/>
      <c r="C89" s="192" t="s">
        <v>152</v>
      </c>
      <c r="D89" s="163"/>
      <c r="E89" s="164">
        <v>9.3004999999999995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0"/>
      <c r="AA89" s="150"/>
      <c r="AB89" s="150"/>
      <c r="AC89" s="150"/>
      <c r="AD89" s="150"/>
      <c r="AE89" s="150"/>
      <c r="AF89" s="150"/>
      <c r="AG89" s="150" t="s">
        <v>130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">
      <c r="A90" s="157"/>
      <c r="B90" s="158"/>
      <c r="C90" s="193" t="s">
        <v>184</v>
      </c>
      <c r="D90" s="165"/>
      <c r="E90" s="166">
        <v>120.29345000000001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0"/>
      <c r="AA90" s="150"/>
      <c r="AB90" s="150"/>
      <c r="AC90" s="150"/>
      <c r="AD90" s="150"/>
      <c r="AE90" s="150"/>
      <c r="AF90" s="150"/>
      <c r="AG90" s="150" t="s">
        <v>130</v>
      </c>
      <c r="AH90" s="150">
        <v>4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>
        <v>18</v>
      </c>
      <c r="B91" s="158" t="s">
        <v>185</v>
      </c>
      <c r="C91" s="194" t="s">
        <v>186</v>
      </c>
      <c r="D91" s="159" t="s">
        <v>0</v>
      </c>
      <c r="E91" s="188"/>
      <c r="F91" s="162"/>
      <c r="G91" s="161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21</v>
      </c>
      <c r="M91" s="161">
        <f>G91*(1+L91/100)</f>
        <v>0</v>
      </c>
      <c r="N91" s="160">
        <v>0</v>
      </c>
      <c r="O91" s="160">
        <f>ROUND(E91*N91,2)</f>
        <v>0</v>
      </c>
      <c r="P91" s="160">
        <v>0</v>
      </c>
      <c r="Q91" s="160">
        <f>ROUND(E91*P91,2)</f>
        <v>0</v>
      </c>
      <c r="R91" s="161"/>
      <c r="S91" s="161" t="s">
        <v>127</v>
      </c>
      <c r="T91" s="161" t="s">
        <v>127</v>
      </c>
      <c r="U91" s="161">
        <v>1.3979999999999999E-2</v>
      </c>
      <c r="V91" s="161">
        <f>ROUND(E91*U91,2)</f>
        <v>0</v>
      </c>
      <c r="W91" s="161"/>
      <c r="X91" s="161" t="s">
        <v>187</v>
      </c>
      <c r="Y91" s="161" t="s">
        <v>128</v>
      </c>
      <c r="Z91" s="150"/>
      <c r="AA91" s="150"/>
      <c r="AB91" s="150"/>
      <c r="AC91" s="150"/>
      <c r="AD91" s="150"/>
      <c r="AE91" s="150"/>
      <c r="AF91" s="150"/>
      <c r="AG91" s="150" t="s">
        <v>188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x14ac:dyDescent="0.2">
      <c r="A92" s="169" t="s">
        <v>106</v>
      </c>
      <c r="B92" s="170" t="s">
        <v>72</v>
      </c>
      <c r="C92" s="189" t="s">
        <v>73</v>
      </c>
      <c r="D92" s="171"/>
      <c r="E92" s="172"/>
      <c r="F92" s="173"/>
      <c r="G92" s="174">
        <f>SUMIF(AG93:AG96,"&lt;&gt;NOR",G93:G96)</f>
        <v>0</v>
      </c>
      <c r="H92" s="168"/>
      <c r="I92" s="168">
        <f>SUM(I93:I96)</f>
        <v>0</v>
      </c>
      <c r="J92" s="168"/>
      <c r="K92" s="168">
        <f>SUM(K93:K96)</f>
        <v>0</v>
      </c>
      <c r="L92" s="168"/>
      <c r="M92" s="168">
        <f>SUM(M93:M96)</f>
        <v>0</v>
      </c>
      <c r="N92" s="167"/>
      <c r="O92" s="167">
        <f>SUM(O93:O96)</f>
        <v>0</v>
      </c>
      <c r="P92" s="167"/>
      <c r="Q92" s="167">
        <f>SUM(Q93:Q96)</f>
        <v>0</v>
      </c>
      <c r="R92" s="168"/>
      <c r="S92" s="168"/>
      <c r="T92" s="168"/>
      <c r="U92" s="168"/>
      <c r="V92" s="168">
        <f>SUM(V93:V96)</f>
        <v>0</v>
      </c>
      <c r="W92" s="168"/>
      <c r="X92" s="168"/>
      <c r="Y92" s="168"/>
      <c r="AG92" t="s">
        <v>107</v>
      </c>
    </row>
    <row r="93" spans="1:60" outlineLevel="1" x14ac:dyDescent="0.2">
      <c r="A93" s="182">
        <v>19</v>
      </c>
      <c r="B93" s="183" t="s">
        <v>189</v>
      </c>
      <c r="C93" s="190" t="s">
        <v>190</v>
      </c>
      <c r="D93" s="184" t="s">
        <v>191</v>
      </c>
      <c r="E93" s="185">
        <v>1</v>
      </c>
      <c r="F93" s="186"/>
      <c r="G93" s="18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21</v>
      </c>
      <c r="M93" s="161">
        <f>G93*(1+L93/100)</f>
        <v>0</v>
      </c>
      <c r="N93" s="160">
        <v>0</v>
      </c>
      <c r="O93" s="160">
        <f>ROUND(E93*N93,2)</f>
        <v>0</v>
      </c>
      <c r="P93" s="160">
        <v>0</v>
      </c>
      <c r="Q93" s="160">
        <f>ROUND(E93*P93,2)</f>
        <v>0</v>
      </c>
      <c r="R93" s="161"/>
      <c r="S93" s="161" t="s">
        <v>110</v>
      </c>
      <c r="T93" s="161" t="s">
        <v>120</v>
      </c>
      <c r="U93" s="161">
        <v>0</v>
      </c>
      <c r="V93" s="161">
        <f>ROUND(E93*U93,2)</f>
        <v>0</v>
      </c>
      <c r="W93" s="161"/>
      <c r="X93" s="161" t="s">
        <v>121</v>
      </c>
      <c r="Y93" s="161" t="s">
        <v>128</v>
      </c>
      <c r="Z93" s="150"/>
      <c r="AA93" s="150"/>
      <c r="AB93" s="150"/>
      <c r="AC93" s="150"/>
      <c r="AD93" s="150"/>
      <c r="AE93" s="150"/>
      <c r="AF93" s="150"/>
      <c r="AG93" s="150" t="s">
        <v>123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82">
        <v>20</v>
      </c>
      <c r="B94" s="183" t="s">
        <v>192</v>
      </c>
      <c r="C94" s="190" t="s">
        <v>193</v>
      </c>
      <c r="D94" s="184" t="s">
        <v>191</v>
      </c>
      <c r="E94" s="185">
        <v>1</v>
      </c>
      <c r="F94" s="186"/>
      <c r="G94" s="18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21</v>
      </c>
      <c r="M94" s="161">
        <f>G94*(1+L94/100)</f>
        <v>0</v>
      </c>
      <c r="N94" s="160">
        <v>0</v>
      </c>
      <c r="O94" s="160">
        <f>ROUND(E94*N94,2)</f>
        <v>0</v>
      </c>
      <c r="P94" s="160">
        <v>0</v>
      </c>
      <c r="Q94" s="160">
        <f>ROUND(E94*P94,2)</f>
        <v>0</v>
      </c>
      <c r="R94" s="161"/>
      <c r="S94" s="161" t="s">
        <v>110</v>
      </c>
      <c r="T94" s="161" t="s">
        <v>120</v>
      </c>
      <c r="U94" s="161">
        <v>0</v>
      </c>
      <c r="V94" s="161">
        <f>ROUND(E94*U94,2)</f>
        <v>0</v>
      </c>
      <c r="W94" s="161"/>
      <c r="X94" s="161" t="s">
        <v>121</v>
      </c>
      <c r="Y94" s="161" t="s">
        <v>128</v>
      </c>
      <c r="Z94" s="150"/>
      <c r="AA94" s="150"/>
      <c r="AB94" s="150"/>
      <c r="AC94" s="150"/>
      <c r="AD94" s="150"/>
      <c r="AE94" s="150"/>
      <c r="AF94" s="150"/>
      <c r="AG94" s="150" t="s">
        <v>123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6">
        <v>21</v>
      </c>
      <c r="B95" s="177" t="s">
        <v>194</v>
      </c>
      <c r="C95" s="191" t="s">
        <v>195</v>
      </c>
      <c r="D95" s="178" t="s">
        <v>191</v>
      </c>
      <c r="E95" s="179">
        <v>1</v>
      </c>
      <c r="F95" s="180"/>
      <c r="G95" s="18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21</v>
      </c>
      <c r="M95" s="161">
        <f>G95*(1+L95/100)</f>
        <v>0</v>
      </c>
      <c r="N95" s="160">
        <v>0</v>
      </c>
      <c r="O95" s="160">
        <f>ROUND(E95*N95,2)</f>
        <v>0</v>
      </c>
      <c r="P95" s="160">
        <v>0</v>
      </c>
      <c r="Q95" s="160">
        <f>ROUND(E95*P95,2)</f>
        <v>0</v>
      </c>
      <c r="R95" s="161"/>
      <c r="S95" s="161" t="s">
        <v>110</v>
      </c>
      <c r="T95" s="161" t="s">
        <v>120</v>
      </c>
      <c r="U95" s="161">
        <v>0</v>
      </c>
      <c r="V95" s="161">
        <f>ROUND(E95*U95,2)</f>
        <v>0</v>
      </c>
      <c r="W95" s="161"/>
      <c r="X95" s="161" t="s">
        <v>121</v>
      </c>
      <c r="Y95" s="161" t="s">
        <v>128</v>
      </c>
      <c r="Z95" s="150"/>
      <c r="AA95" s="150"/>
      <c r="AB95" s="150"/>
      <c r="AC95" s="150"/>
      <c r="AD95" s="150"/>
      <c r="AE95" s="150"/>
      <c r="AF95" s="150"/>
      <c r="AG95" s="150" t="s">
        <v>123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57">
        <v>22</v>
      </c>
      <c r="B96" s="158" t="s">
        <v>196</v>
      </c>
      <c r="C96" s="194" t="s">
        <v>197</v>
      </c>
      <c r="D96" s="159" t="s">
        <v>0</v>
      </c>
      <c r="E96" s="188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21</v>
      </c>
      <c r="M96" s="161">
        <f>G96*(1+L96/100)</f>
        <v>0</v>
      </c>
      <c r="N96" s="160">
        <v>0</v>
      </c>
      <c r="O96" s="160">
        <f>ROUND(E96*N96,2)</f>
        <v>0</v>
      </c>
      <c r="P96" s="160">
        <v>0</v>
      </c>
      <c r="Q96" s="160">
        <f>ROUND(E96*P96,2)</f>
        <v>0</v>
      </c>
      <c r="R96" s="161"/>
      <c r="S96" s="161" t="s">
        <v>127</v>
      </c>
      <c r="T96" s="161" t="s">
        <v>120</v>
      </c>
      <c r="U96" s="161">
        <v>0</v>
      </c>
      <c r="V96" s="161">
        <f>ROUND(E96*U96,2)</f>
        <v>0</v>
      </c>
      <c r="W96" s="161"/>
      <c r="X96" s="161" t="s">
        <v>187</v>
      </c>
      <c r="Y96" s="161" t="s">
        <v>163</v>
      </c>
      <c r="Z96" s="150"/>
      <c r="AA96" s="150"/>
      <c r="AB96" s="150"/>
      <c r="AC96" s="150"/>
      <c r="AD96" s="150"/>
      <c r="AE96" s="150"/>
      <c r="AF96" s="150"/>
      <c r="AG96" s="150" t="s">
        <v>198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x14ac:dyDescent="0.2">
      <c r="A97" s="169" t="s">
        <v>106</v>
      </c>
      <c r="B97" s="170" t="s">
        <v>74</v>
      </c>
      <c r="C97" s="189" t="s">
        <v>75</v>
      </c>
      <c r="D97" s="171"/>
      <c r="E97" s="172"/>
      <c r="F97" s="173"/>
      <c r="G97" s="174">
        <f>SUMIF(AG98:AG106,"&lt;&gt;NOR",G98:G106)</f>
        <v>0</v>
      </c>
      <c r="H97" s="168"/>
      <c r="I97" s="168">
        <f>SUM(I98:I106)</f>
        <v>0</v>
      </c>
      <c r="J97" s="168"/>
      <c r="K97" s="168">
        <f>SUM(K98:K106)</f>
        <v>0</v>
      </c>
      <c r="L97" s="168"/>
      <c r="M97" s="168">
        <f>SUM(M98:M106)</f>
        <v>0</v>
      </c>
      <c r="N97" s="167"/>
      <c r="O97" s="167">
        <f>SUM(O98:O106)</f>
        <v>0.62</v>
      </c>
      <c r="P97" s="167"/>
      <c r="Q97" s="167">
        <f>SUM(Q98:Q106)</f>
        <v>0</v>
      </c>
      <c r="R97" s="168"/>
      <c r="S97" s="168"/>
      <c r="T97" s="168"/>
      <c r="U97" s="168"/>
      <c r="V97" s="168">
        <f>SUM(V98:V106)</f>
        <v>34.950000000000003</v>
      </c>
      <c r="W97" s="168"/>
      <c r="X97" s="168"/>
      <c r="Y97" s="168"/>
      <c r="AG97" t="s">
        <v>107</v>
      </c>
    </row>
    <row r="98" spans="1:60" ht="22.5" outlineLevel="1" x14ac:dyDescent="0.2">
      <c r="A98" s="176">
        <v>23</v>
      </c>
      <c r="B98" s="177" t="s">
        <v>199</v>
      </c>
      <c r="C98" s="191" t="s">
        <v>200</v>
      </c>
      <c r="D98" s="178" t="s">
        <v>201</v>
      </c>
      <c r="E98" s="179">
        <v>63.725000000000001</v>
      </c>
      <c r="F98" s="180"/>
      <c r="G98" s="18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21</v>
      </c>
      <c r="M98" s="161">
        <f>G98*(1+L98/100)</f>
        <v>0</v>
      </c>
      <c r="N98" s="160">
        <v>3.5999999999999999E-3</v>
      </c>
      <c r="O98" s="160">
        <f>ROUND(E98*N98,2)</f>
        <v>0.23</v>
      </c>
      <c r="P98" s="160">
        <v>0</v>
      </c>
      <c r="Q98" s="160">
        <f>ROUND(E98*P98,2)</f>
        <v>0</v>
      </c>
      <c r="R98" s="161"/>
      <c r="S98" s="161" t="s">
        <v>110</v>
      </c>
      <c r="T98" s="161" t="s">
        <v>120</v>
      </c>
      <c r="U98" s="161">
        <v>0.5484</v>
      </c>
      <c r="V98" s="161">
        <f>ROUND(E98*U98,2)</f>
        <v>34.950000000000003</v>
      </c>
      <c r="W98" s="161"/>
      <c r="X98" s="161" t="s">
        <v>121</v>
      </c>
      <c r="Y98" s="161" t="s">
        <v>128</v>
      </c>
      <c r="Z98" s="150"/>
      <c r="AA98" s="150"/>
      <c r="AB98" s="150"/>
      <c r="AC98" s="150"/>
      <c r="AD98" s="150"/>
      <c r="AE98" s="150"/>
      <c r="AF98" s="150"/>
      <c r="AG98" s="150" t="s">
        <v>123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2" x14ac:dyDescent="0.2">
      <c r="A99" s="157"/>
      <c r="B99" s="158"/>
      <c r="C99" s="192" t="s">
        <v>267</v>
      </c>
      <c r="D99" s="163"/>
      <c r="E99" s="164">
        <v>43.725000000000001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0"/>
      <c r="AA99" s="150"/>
      <c r="AB99" s="150"/>
      <c r="AC99" s="150"/>
      <c r="AD99" s="150"/>
      <c r="AE99" s="150"/>
      <c r="AF99" s="150"/>
      <c r="AG99" s="150" t="s">
        <v>130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">
      <c r="A100" s="157"/>
      <c r="B100" s="158"/>
      <c r="C100" s="192" t="s">
        <v>268</v>
      </c>
      <c r="D100" s="163"/>
      <c r="E100" s="164">
        <v>20</v>
      </c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0"/>
      <c r="AA100" s="150"/>
      <c r="AB100" s="150"/>
      <c r="AC100" s="150"/>
      <c r="AD100" s="150"/>
      <c r="AE100" s="150"/>
      <c r="AF100" s="150"/>
      <c r="AG100" s="150" t="s">
        <v>130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6">
        <v>24</v>
      </c>
      <c r="B101" s="177" t="s">
        <v>202</v>
      </c>
      <c r="C101" s="191" t="s">
        <v>203</v>
      </c>
      <c r="D101" s="178" t="s">
        <v>139</v>
      </c>
      <c r="E101" s="179">
        <v>34.476059999999997</v>
      </c>
      <c r="F101" s="180"/>
      <c r="G101" s="181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21</v>
      </c>
      <c r="M101" s="161">
        <f>G101*(1+L101/100)</f>
        <v>0</v>
      </c>
      <c r="N101" s="160">
        <v>1.1299999999999999E-2</v>
      </c>
      <c r="O101" s="160">
        <f>ROUND(E101*N101,2)</f>
        <v>0.39</v>
      </c>
      <c r="P101" s="160">
        <v>0</v>
      </c>
      <c r="Q101" s="160">
        <f>ROUND(E101*P101,2)</f>
        <v>0</v>
      </c>
      <c r="R101" s="161"/>
      <c r="S101" s="161" t="s">
        <v>110</v>
      </c>
      <c r="T101" s="161" t="s">
        <v>120</v>
      </c>
      <c r="U101" s="161">
        <v>0</v>
      </c>
      <c r="V101" s="161">
        <f>ROUND(E101*U101,2)</f>
        <v>0</v>
      </c>
      <c r="W101" s="161"/>
      <c r="X101" s="161" t="s">
        <v>176</v>
      </c>
      <c r="Y101" s="161" t="s">
        <v>128</v>
      </c>
      <c r="Z101" s="150"/>
      <c r="AA101" s="150"/>
      <c r="AB101" s="150"/>
      <c r="AC101" s="150"/>
      <c r="AD101" s="150"/>
      <c r="AE101" s="150"/>
      <c r="AF101" s="150"/>
      <c r="AG101" s="150" t="s">
        <v>177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 x14ac:dyDescent="0.2">
      <c r="A102" s="157"/>
      <c r="B102" s="158"/>
      <c r="C102" s="192" t="s">
        <v>269</v>
      </c>
      <c r="D102" s="163"/>
      <c r="E102" s="164">
        <v>12.41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0"/>
      <c r="AA102" s="150"/>
      <c r="AB102" s="150"/>
      <c r="AC102" s="150"/>
      <c r="AD102" s="150"/>
      <c r="AE102" s="150"/>
      <c r="AF102" s="150"/>
      <c r="AG102" s="150" t="s">
        <v>130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 x14ac:dyDescent="0.2">
      <c r="A103" s="157"/>
      <c r="B103" s="158"/>
      <c r="C103" s="192" t="s">
        <v>147</v>
      </c>
      <c r="D103" s="163"/>
      <c r="E103" s="164">
        <v>5.2069999999999999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0"/>
      <c r="AA103" s="150"/>
      <c r="AB103" s="150"/>
      <c r="AC103" s="150"/>
      <c r="AD103" s="150"/>
      <c r="AE103" s="150"/>
      <c r="AF103" s="150"/>
      <c r="AG103" s="150" t="s">
        <v>130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3" x14ac:dyDescent="0.2">
      <c r="A104" s="157"/>
      <c r="B104" s="158"/>
      <c r="C104" s="192" t="s">
        <v>270</v>
      </c>
      <c r="D104" s="163"/>
      <c r="E104" s="164">
        <v>11.6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0"/>
      <c r="AA104" s="150"/>
      <c r="AB104" s="150"/>
      <c r="AC104" s="150"/>
      <c r="AD104" s="150"/>
      <c r="AE104" s="150"/>
      <c r="AF104" s="150"/>
      <c r="AG104" s="150" t="s">
        <v>130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3" x14ac:dyDescent="0.2">
      <c r="A105" s="157"/>
      <c r="B105" s="158"/>
      <c r="C105" s="193" t="s">
        <v>204</v>
      </c>
      <c r="D105" s="165"/>
      <c r="E105" s="166">
        <v>5.2590599999999998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0"/>
      <c r="AA105" s="150"/>
      <c r="AB105" s="150"/>
      <c r="AC105" s="150"/>
      <c r="AD105" s="150"/>
      <c r="AE105" s="150"/>
      <c r="AF105" s="150"/>
      <c r="AG105" s="150" t="s">
        <v>130</v>
      </c>
      <c r="AH105" s="150">
        <v>4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>
        <v>25</v>
      </c>
      <c r="B106" s="158" t="s">
        <v>205</v>
      </c>
      <c r="C106" s="194" t="s">
        <v>206</v>
      </c>
      <c r="D106" s="159" t="s">
        <v>0</v>
      </c>
      <c r="E106" s="188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21</v>
      </c>
      <c r="M106" s="161">
        <f>G106*(1+L106/100)</f>
        <v>0</v>
      </c>
      <c r="N106" s="160">
        <v>0</v>
      </c>
      <c r="O106" s="160">
        <f>ROUND(E106*N106,2)</f>
        <v>0</v>
      </c>
      <c r="P106" s="160">
        <v>0</v>
      </c>
      <c r="Q106" s="160">
        <f>ROUND(E106*P106,2)</f>
        <v>0</v>
      </c>
      <c r="R106" s="161"/>
      <c r="S106" s="161" t="s">
        <v>127</v>
      </c>
      <c r="T106" s="161" t="s">
        <v>120</v>
      </c>
      <c r="U106" s="161">
        <v>2.681E-2</v>
      </c>
      <c r="V106" s="161">
        <f>ROUND(E106*U106,2)</f>
        <v>0</v>
      </c>
      <c r="W106" s="161"/>
      <c r="X106" s="161" t="s">
        <v>187</v>
      </c>
      <c r="Y106" s="161" t="s">
        <v>128</v>
      </c>
      <c r="Z106" s="150"/>
      <c r="AA106" s="150"/>
      <c r="AB106" s="150"/>
      <c r="AC106" s="150"/>
      <c r="AD106" s="150"/>
      <c r="AE106" s="150"/>
      <c r="AF106" s="150"/>
      <c r="AG106" s="150" t="s">
        <v>188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169" t="s">
        <v>106</v>
      </c>
      <c r="B107" s="170" t="s">
        <v>76</v>
      </c>
      <c r="C107" s="189" t="s">
        <v>77</v>
      </c>
      <c r="D107" s="171"/>
      <c r="E107" s="172"/>
      <c r="F107" s="173"/>
      <c r="G107" s="174">
        <f>SUMIF(AG108:AG146,"&lt;&gt;NOR",G108:G146)</f>
        <v>0</v>
      </c>
      <c r="H107" s="168"/>
      <c r="I107" s="168">
        <f>SUM(I108:I146)</f>
        <v>0</v>
      </c>
      <c r="J107" s="168"/>
      <c r="K107" s="168">
        <f>SUM(K108:K146)</f>
        <v>0</v>
      </c>
      <c r="L107" s="168"/>
      <c r="M107" s="168">
        <f>SUM(M108:M146)</f>
        <v>0</v>
      </c>
      <c r="N107" s="167"/>
      <c r="O107" s="167">
        <f>SUM(O108:O146)</f>
        <v>0.62000000000000011</v>
      </c>
      <c r="P107" s="167"/>
      <c r="Q107" s="167">
        <f>SUM(Q108:Q146)</f>
        <v>2.25</v>
      </c>
      <c r="R107" s="168"/>
      <c r="S107" s="168"/>
      <c r="T107" s="168"/>
      <c r="U107" s="168"/>
      <c r="V107" s="168">
        <f>SUM(V108:V146)</f>
        <v>95.22999999999999</v>
      </c>
      <c r="W107" s="168"/>
      <c r="X107" s="168"/>
      <c r="Y107" s="168"/>
      <c r="AG107" t="s">
        <v>107</v>
      </c>
    </row>
    <row r="108" spans="1:60" outlineLevel="1" x14ac:dyDescent="0.2">
      <c r="A108" s="176">
        <v>26</v>
      </c>
      <c r="B108" s="177" t="s">
        <v>207</v>
      </c>
      <c r="C108" s="191" t="s">
        <v>253</v>
      </c>
      <c r="D108" s="178" t="s">
        <v>126</v>
      </c>
      <c r="E108" s="179">
        <v>48.024999999999999</v>
      </c>
      <c r="F108" s="180"/>
      <c r="G108" s="181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21</v>
      </c>
      <c r="M108" s="161">
        <f>G108*(1+L108/100)</f>
        <v>0</v>
      </c>
      <c r="N108" s="160">
        <v>3.9100000000000003E-3</v>
      </c>
      <c r="O108" s="160">
        <f>ROUND(E108*N108,2)</f>
        <v>0.19</v>
      </c>
      <c r="P108" s="160">
        <v>0</v>
      </c>
      <c r="Q108" s="160">
        <f>ROUND(E108*P108,2)</f>
        <v>0</v>
      </c>
      <c r="R108" s="161"/>
      <c r="S108" s="161" t="s">
        <v>110</v>
      </c>
      <c r="T108" s="161" t="s">
        <v>120</v>
      </c>
      <c r="U108" s="161">
        <v>0.16250000000000001</v>
      </c>
      <c r="V108" s="161">
        <f>ROUND(E108*U108,2)</f>
        <v>7.8</v>
      </c>
      <c r="W108" s="161"/>
      <c r="X108" s="161" t="s">
        <v>121</v>
      </c>
      <c r="Y108" s="161" t="s">
        <v>128</v>
      </c>
      <c r="Z108" s="150"/>
      <c r="AA108" s="150"/>
      <c r="AB108" s="150"/>
      <c r="AC108" s="150"/>
      <c r="AD108" s="150"/>
      <c r="AE108" s="150"/>
      <c r="AF108" s="150"/>
      <c r="AG108" s="150" t="s">
        <v>140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2" x14ac:dyDescent="0.2">
      <c r="A109" s="157"/>
      <c r="B109" s="158"/>
      <c r="C109" s="192" t="s">
        <v>208</v>
      </c>
      <c r="D109" s="163"/>
      <c r="E109" s="164">
        <v>24.475000000000001</v>
      </c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0"/>
      <c r="AA109" s="150"/>
      <c r="AB109" s="150"/>
      <c r="AC109" s="150"/>
      <c r="AD109" s="150"/>
      <c r="AE109" s="150"/>
      <c r="AF109" s="150"/>
      <c r="AG109" s="150" t="s">
        <v>130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3" x14ac:dyDescent="0.2">
      <c r="A110" s="157"/>
      <c r="B110" s="158"/>
      <c r="C110" s="192" t="s">
        <v>209</v>
      </c>
      <c r="D110" s="163"/>
      <c r="E110" s="164">
        <v>23.55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0"/>
      <c r="AA110" s="150"/>
      <c r="AB110" s="150"/>
      <c r="AC110" s="150"/>
      <c r="AD110" s="150"/>
      <c r="AE110" s="150"/>
      <c r="AF110" s="150"/>
      <c r="AG110" s="150" t="s">
        <v>130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6">
        <v>27</v>
      </c>
      <c r="B111" s="177" t="s">
        <v>210</v>
      </c>
      <c r="C111" s="191" t="s">
        <v>211</v>
      </c>
      <c r="D111" s="178" t="s">
        <v>126</v>
      </c>
      <c r="E111" s="179">
        <v>48.024999999999999</v>
      </c>
      <c r="F111" s="180"/>
      <c r="G111" s="181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21</v>
      </c>
      <c r="M111" s="161">
        <f>G111*(1+L111/100)</f>
        <v>0</v>
      </c>
      <c r="N111" s="160">
        <v>0</v>
      </c>
      <c r="O111" s="160">
        <f>ROUND(E111*N111,2)</f>
        <v>0</v>
      </c>
      <c r="P111" s="160">
        <v>1.64E-3</v>
      </c>
      <c r="Q111" s="160">
        <f>ROUND(E111*P111,2)</f>
        <v>0.08</v>
      </c>
      <c r="R111" s="161"/>
      <c r="S111" s="161" t="s">
        <v>127</v>
      </c>
      <c r="T111" s="161" t="s">
        <v>120</v>
      </c>
      <c r="U111" s="161">
        <v>4.6309999999999997E-2</v>
      </c>
      <c r="V111" s="161">
        <f>ROUND(E111*U111,2)</f>
        <v>2.2200000000000002</v>
      </c>
      <c r="W111" s="161"/>
      <c r="X111" s="161" t="s">
        <v>121</v>
      </c>
      <c r="Y111" s="161" t="s">
        <v>160</v>
      </c>
      <c r="Z111" s="150"/>
      <c r="AA111" s="150"/>
      <c r="AB111" s="150"/>
      <c r="AC111" s="150"/>
      <c r="AD111" s="150"/>
      <c r="AE111" s="150"/>
      <c r="AF111" s="150"/>
      <c r="AG111" s="150" t="s">
        <v>140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2" x14ac:dyDescent="0.2">
      <c r="A112" s="157"/>
      <c r="B112" s="158"/>
      <c r="C112" s="192" t="s">
        <v>208</v>
      </c>
      <c r="D112" s="163"/>
      <c r="E112" s="164">
        <v>24.475000000000001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0"/>
      <c r="AA112" s="150"/>
      <c r="AB112" s="150"/>
      <c r="AC112" s="150"/>
      <c r="AD112" s="150"/>
      <c r="AE112" s="150"/>
      <c r="AF112" s="150"/>
      <c r="AG112" s="150" t="s">
        <v>130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3" x14ac:dyDescent="0.2">
      <c r="A113" s="157"/>
      <c r="B113" s="158"/>
      <c r="C113" s="192" t="s">
        <v>209</v>
      </c>
      <c r="D113" s="163"/>
      <c r="E113" s="164">
        <v>23.55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0"/>
      <c r="AA113" s="150"/>
      <c r="AB113" s="150"/>
      <c r="AC113" s="150"/>
      <c r="AD113" s="150"/>
      <c r="AE113" s="150"/>
      <c r="AF113" s="150"/>
      <c r="AG113" s="150" t="s">
        <v>130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6">
        <v>28</v>
      </c>
      <c r="B114" s="177" t="s">
        <v>212</v>
      </c>
      <c r="C114" s="191" t="s">
        <v>254</v>
      </c>
      <c r="D114" s="178" t="s">
        <v>126</v>
      </c>
      <c r="E114" s="179">
        <v>6.5</v>
      </c>
      <c r="F114" s="180"/>
      <c r="G114" s="181">
        <f>ROUND(E114*F114,2)</f>
        <v>0</v>
      </c>
      <c r="H114" s="162"/>
      <c r="I114" s="161">
        <f>ROUND(E114*H114,2)</f>
        <v>0</v>
      </c>
      <c r="J114" s="162"/>
      <c r="K114" s="161">
        <f>ROUND(E114*J114,2)</f>
        <v>0</v>
      </c>
      <c r="L114" s="161">
        <v>21</v>
      </c>
      <c r="M114" s="161">
        <f>G114*(1+L114/100)</f>
        <v>0</v>
      </c>
      <c r="N114" s="160">
        <v>2.2899999999999999E-3</v>
      </c>
      <c r="O114" s="160">
        <f>ROUND(E114*N114,2)</f>
        <v>0.01</v>
      </c>
      <c r="P114" s="160">
        <v>0</v>
      </c>
      <c r="Q114" s="160">
        <f>ROUND(E114*P114,2)</f>
        <v>0</v>
      </c>
      <c r="R114" s="161"/>
      <c r="S114" s="161" t="s">
        <v>110</v>
      </c>
      <c r="T114" s="161" t="s">
        <v>120</v>
      </c>
      <c r="U114" s="161">
        <v>0.48749999999999999</v>
      </c>
      <c r="V114" s="161">
        <f>ROUND(E114*U114,2)</f>
        <v>3.17</v>
      </c>
      <c r="W114" s="161"/>
      <c r="X114" s="161" t="s">
        <v>121</v>
      </c>
      <c r="Y114" s="161" t="s">
        <v>128</v>
      </c>
      <c r="Z114" s="150"/>
      <c r="AA114" s="150"/>
      <c r="AB114" s="150"/>
      <c r="AC114" s="150"/>
      <c r="AD114" s="150"/>
      <c r="AE114" s="150"/>
      <c r="AF114" s="150"/>
      <c r="AG114" s="150" t="s">
        <v>140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2" x14ac:dyDescent="0.2">
      <c r="A115" s="157"/>
      <c r="B115" s="158"/>
      <c r="C115" s="192" t="s">
        <v>271</v>
      </c>
      <c r="D115" s="163"/>
      <c r="E115" s="164">
        <v>6.5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0"/>
      <c r="AA115" s="150"/>
      <c r="AB115" s="150"/>
      <c r="AC115" s="150"/>
      <c r="AD115" s="150"/>
      <c r="AE115" s="150"/>
      <c r="AF115" s="150"/>
      <c r="AG115" s="150" t="s">
        <v>130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6">
        <v>29</v>
      </c>
      <c r="B116" s="177" t="s">
        <v>213</v>
      </c>
      <c r="C116" s="191" t="s">
        <v>255</v>
      </c>
      <c r="D116" s="178" t="s">
        <v>126</v>
      </c>
      <c r="E116" s="179">
        <v>4.8</v>
      </c>
      <c r="F116" s="180"/>
      <c r="G116" s="181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21</v>
      </c>
      <c r="M116" s="161">
        <f>G116*(1+L116/100)</f>
        <v>0</v>
      </c>
      <c r="N116" s="160">
        <v>2.32E-3</v>
      </c>
      <c r="O116" s="160">
        <f>ROUND(E116*N116,2)</f>
        <v>0.01</v>
      </c>
      <c r="P116" s="160">
        <v>0</v>
      </c>
      <c r="Q116" s="160">
        <f>ROUND(E116*P116,2)</f>
        <v>0</v>
      </c>
      <c r="R116" s="161"/>
      <c r="S116" s="161" t="s">
        <v>110</v>
      </c>
      <c r="T116" s="161" t="s">
        <v>120</v>
      </c>
      <c r="U116" s="161">
        <v>0.47937999999999997</v>
      </c>
      <c r="V116" s="161">
        <f>ROUND(E116*U116,2)</f>
        <v>2.2999999999999998</v>
      </c>
      <c r="W116" s="161"/>
      <c r="X116" s="161" t="s">
        <v>121</v>
      </c>
      <c r="Y116" s="161" t="s">
        <v>163</v>
      </c>
      <c r="Z116" s="150"/>
      <c r="AA116" s="150"/>
      <c r="AB116" s="150"/>
      <c r="AC116" s="150"/>
      <c r="AD116" s="150"/>
      <c r="AE116" s="150"/>
      <c r="AF116" s="150"/>
      <c r="AG116" s="150" t="s">
        <v>140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2" x14ac:dyDescent="0.2">
      <c r="A117" s="157"/>
      <c r="B117" s="158"/>
      <c r="C117" s="192" t="s">
        <v>214</v>
      </c>
      <c r="D117" s="163"/>
      <c r="E117" s="164">
        <v>4.8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0"/>
      <c r="AA117" s="150"/>
      <c r="AB117" s="150"/>
      <c r="AC117" s="150"/>
      <c r="AD117" s="150"/>
      <c r="AE117" s="150"/>
      <c r="AF117" s="150"/>
      <c r="AG117" s="150" t="s">
        <v>130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76">
        <v>30</v>
      </c>
      <c r="B118" s="177" t="s">
        <v>215</v>
      </c>
      <c r="C118" s="191" t="s">
        <v>256</v>
      </c>
      <c r="D118" s="178" t="s">
        <v>126</v>
      </c>
      <c r="E118" s="179">
        <v>6.5</v>
      </c>
      <c r="F118" s="180"/>
      <c r="G118" s="181">
        <f>ROUND(E118*F118,2)</f>
        <v>0</v>
      </c>
      <c r="H118" s="162"/>
      <c r="I118" s="161">
        <f>ROUND(E118*H118,2)</f>
        <v>0</v>
      </c>
      <c r="J118" s="162"/>
      <c r="K118" s="161">
        <f>ROUND(E118*J118,2)</f>
        <v>0</v>
      </c>
      <c r="L118" s="161">
        <v>21</v>
      </c>
      <c r="M118" s="161">
        <f>G118*(1+L118/100)</f>
        <v>0</v>
      </c>
      <c r="N118" s="160">
        <v>1.49E-3</v>
      </c>
      <c r="O118" s="160">
        <f>ROUND(E118*N118,2)</f>
        <v>0.01</v>
      </c>
      <c r="P118" s="160">
        <v>0</v>
      </c>
      <c r="Q118" s="160">
        <f>ROUND(E118*P118,2)</f>
        <v>0</v>
      </c>
      <c r="R118" s="161"/>
      <c r="S118" s="161" t="s">
        <v>110</v>
      </c>
      <c r="T118" s="161" t="s">
        <v>120</v>
      </c>
      <c r="U118" s="161">
        <v>0.48749999999999999</v>
      </c>
      <c r="V118" s="161">
        <f>ROUND(E118*U118,2)</f>
        <v>3.17</v>
      </c>
      <c r="W118" s="161"/>
      <c r="X118" s="161" t="s">
        <v>121</v>
      </c>
      <c r="Y118" s="161" t="s">
        <v>128</v>
      </c>
      <c r="Z118" s="150"/>
      <c r="AA118" s="150"/>
      <c r="AB118" s="150"/>
      <c r="AC118" s="150"/>
      <c r="AD118" s="150"/>
      <c r="AE118" s="150"/>
      <c r="AF118" s="150"/>
      <c r="AG118" s="150" t="s">
        <v>140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2" x14ac:dyDescent="0.2">
      <c r="A119" s="157"/>
      <c r="B119" s="158"/>
      <c r="C119" s="192" t="s">
        <v>272</v>
      </c>
      <c r="D119" s="163"/>
      <c r="E119" s="164">
        <v>6.5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0"/>
      <c r="AA119" s="150"/>
      <c r="AB119" s="150"/>
      <c r="AC119" s="150"/>
      <c r="AD119" s="150"/>
      <c r="AE119" s="150"/>
      <c r="AF119" s="150"/>
      <c r="AG119" s="150" t="s">
        <v>130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6">
        <v>31</v>
      </c>
      <c r="B120" s="177" t="s">
        <v>216</v>
      </c>
      <c r="C120" s="191" t="s">
        <v>257</v>
      </c>
      <c r="D120" s="178" t="s">
        <v>159</v>
      </c>
      <c r="E120" s="179">
        <v>1</v>
      </c>
      <c r="F120" s="180"/>
      <c r="G120" s="181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21</v>
      </c>
      <c r="M120" s="161">
        <f>G120*(1+L120/100)</f>
        <v>0</v>
      </c>
      <c r="N120" s="160">
        <v>8.0499999999999999E-3</v>
      </c>
      <c r="O120" s="160">
        <f>ROUND(E120*N120,2)</f>
        <v>0.01</v>
      </c>
      <c r="P120" s="160">
        <v>0</v>
      </c>
      <c r="Q120" s="160">
        <f>ROUND(E120*P120,2)</f>
        <v>0</v>
      </c>
      <c r="R120" s="161"/>
      <c r="S120" s="161" t="s">
        <v>110</v>
      </c>
      <c r="T120" s="161" t="s">
        <v>120</v>
      </c>
      <c r="U120" s="161">
        <v>0.40625</v>
      </c>
      <c r="V120" s="161">
        <f>ROUND(E120*U120,2)</f>
        <v>0.41</v>
      </c>
      <c r="W120" s="161"/>
      <c r="X120" s="161" t="s">
        <v>121</v>
      </c>
      <c r="Y120" s="161" t="s">
        <v>128</v>
      </c>
      <c r="Z120" s="150"/>
      <c r="AA120" s="150"/>
      <c r="AB120" s="150"/>
      <c r="AC120" s="150"/>
      <c r="AD120" s="150"/>
      <c r="AE120" s="150"/>
      <c r="AF120" s="150"/>
      <c r="AG120" s="150" t="s">
        <v>140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2" x14ac:dyDescent="0.2">
      <c r="A121" s="157"/>
      <c r="B121" s="158"/>
      <c r="C121" s="192" t="s">
        <v>265</v>
      </c>
      <c r="D121" s="163"/>
      <c r="E121" s="164">
        <v>1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0"/>
      <c r="AA121" s="150"/>
      <c r="AB121" s="150"/>
      <c r="AC121" s="150"/>
      <c r="AD121" s="150"/>
      <c r="AE121" s="150"/>
      <c r="AF121" s="150"/>
      <c r="AG121" s="150" t="s">
        <v>130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6">
        <v>32</v>
      </c>
      <c r="B122" s="177" t="s">
        <v>217</v>
      </c>
      <c r="C122" s="191" t="s">
        <v>218</v>
      </c>
      <c r="D122" s="178" t="s">
        <v>126</v>
      </c>
      <c r="E122" s="179">
        <v>134.94999999999999</v>
      </c>
      <c r="F122" s="180"/>
      <c r="G122" s="181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21</v>
      </c>
      <c r="M122" s="161">
        <f>G122*(1+L122/100)</f>
        <v>0</v>
      </c>
      <c r="N122" s="160">
        <v>1.1000000000000001E-3</v>
      </c>
      <c r="O122" s="160">
        <f>ROUND(E122*N122,2)</f>
        <v>0.15</v>
      </c>
      <c r="P122" s="160">
        <v>0</v>
      </c>
      <c r="Q122" s="160">
        <f>ROUND(E122*P122,2)</f>
        <v>0</v>
      </c>
      <c r="R122" s="161"/>
      <c r="S122" s="161" t="s">
        <v>110</v>
      </c>
      <c r="T122" s="161" t="s">
        <v>120</v>
      </c>
      <c r="U122" s="161">
        <v>0.14624999999999999</v>
      </c>
      <c r="V122" s="161">
        <f>ROUND(E122*U122,2)</f>
        <v>19.739999999999998</v>
      </c>
      <c r="W122" s="161"/>
      <c r="X122" s="161" t="s">
        <v>121</v>
      </c>
      <c r="Y122" s="161" t="s">
        <v>128</v>
      </c>
      <c r="Z122" s="150"/>
      <c r="AA122" s="150"/>
      <c r="AB122" s="150"/>
      <c r="AC122" s="150"/>
      <c r="AD122" s="150"/>
      <c r="AE122" s="150"/>
      <c r="AF122" s="150"/>
      <c r="AG122" s="150" t="s">
        <v>140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2" x14ac:dyDescent="0.2">
      <c r="A123" s="157"/>
      <c r="B123" s="158"/>
      <c r="C123" s="192" t="s">
        <v>219</v>
      </c>
      <c r="D123" s="163"/>
      <c r="E123" s="164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0"/>
      <c r="AA123" s="150"/>
      <c r="AB123" s="150"/>
      <c r="AC123" s="150"/>
      <c r="AD123" s="150"/>
      <c r="AE123" s="150"/>
      <c r="AF123" s="150"/>
      <c r="AG123" s="150" t="s">
        <v>130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 x14ac:dyDescent="0.2">
      <c r="A124" s="157"/>
      <c r="B124" s="158"/>
      <c r="C124" s="192" t="s">
        <v>220</v>
      </c>
      <c r="D124" s="163"/>
      <c r="E124" s="164">
        <v>1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0"/>
      <c r="AA124" s="150"/>
      <c r="AB124" s="150"/>
      <c r="AC124" s="150"/>
      <c r="AD124" s="150"/>
      <c r="AE124" s="150"/>
      <c r="AF124" s="150"/>
      <c r="AG124" s="150" t="s">
        <v>130</v>
      </c>
      <c r="AH124" s="150">
        <v>5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3" x14ac:dyDescent="0.2">
      <c r="A125" s="157"/>
      <c r="B125" s="158"/>
      <c r="C125" s="192" t="s">
        <v>221</v>
      </c>
      <c r="D125" s="163"/>
      <c r="E125" s="164"/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0"/>
      <c r="AA125" s="150"/>
      <c r="AB125" s="150"/>
      <c r="AC125" s="150"/>
      <c r="AD125" s="150"/>
      <c r="AE125" s="150"/>
      <c r="AF125" s="150"/>
      <c r="AG125" s="150" t="s">
        <v>130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3" x14ac:dyDescent="0.2">
      <c r="A126" s="157"/>
      <c r="B126" s="158"/>
      <c r="C126" s="192" t="s">
        <v>222</v>
      </c>
      <c r="D126" s="163"/>
      <c r="E126" s="164">
        <v>40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0"/>
      <c r="AA126" s="150"/>
      <c r="AB126" s="150"/>
      <c r="AC126" s="150"/>
      <c r="AD126" s="150"/>
      <c r="AE126" s="150"/>
      <c r="AF126" s="150"/>
      <c r="AG126" s="150" t="s">
        <v>130</v>
      </c>
      <c r="AH126" s="150">
        <v>5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3" x14ac:dyDescent="0.2">
      <c r="A127" s="157"/>
      <c r="B127" s="158"/>
      <c r="C127" s="192" t="s">
        <v>223</v>
      </c>
      <c r="D127" s="163"/>
      <c r="E127" s="164">
        <v>87.45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0"/>
      <c r="AA127" s="150"/>
      <c r="AB127" s="150"/>
      <c r="AC127" s="150"/>
      <c r="AD127" s="150"/>
      <c r="AE127" s="150"/>
      <c r="AF127" s="150"/>
      <c r="AG127" s="150" t="s">
        <v>130</v>
      </c>
      <c r="AH127" s="150">
        <v>5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3" x14ac:dyDescent="0.2">
      <c r="A128" s="157"/>
      <c r="B128" s="158"/>
      <c r="C128" s="192" t="s">
        <v>224</v>
      </c>
      <c r="D128" s="163"/>
      <c r="E128" s="164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0"/>
      <c r="AA128" s="150"/>
      <c r="AB128" s="150"/>
      <c r="AC128" s="150"/>
      <c r="AD128" s="150"/>
      <c r="AE128" s="150"/>
      <c r="AF128" s="150"/>
      <c r="AG128" s="150" t="s">
        <v>130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3" x14ac:dyDescent="0.2">
      <c r="A129" s="157"/>
      <c r="B129" s="158"/>
      <c r="C129" s="192" t="s">
        <v>225</v>
      </c>
      <c r="D129" s="163"/>
      <c r="E129" s="164">
        <v>6.5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0"/>
      <c r="AA129" s="150"/>
      <c r="AB129" s="150"/>
      <c r="AC129" s="150"/>
      <c r="AD129" s="150"/>
      <c r="AE129" s="150"/>
      <c r="AF129" s="150"/>
      <c r="AG129" s="150" t="s">
        <v>130</v>
      </c>
      <c r="AH129" s="150">
        <v>5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6">
        <v>33</v>
      </c>
      <c r="B130" s="177" t="s">
        <v>226</v>
      </c>
      <c r="C130" s="191" t="s">
        <v>258</v>
      </c>
      <c r="D130" s="178" t="s">
        <v>126</v>
      </c>
      <c r="E130" s="179">
        <v>1</v>
      </c>
      <c r="F130" s="180"/>
      <c r="G130" s="181">
        <f>ROUND(E130*F130,2)</f>
        <v>0</v>
      </c>
      <c r="H130" s="162"/>
      <c r="I130" s="161">
        <f>ROUND(E130*H130,2)</f>
        <v>0</v>
      </c>
      <c r="J130" s="162"/>
      <c r="K130" s="161">
        <f>ROUND(E130*J130,2)</f>
        <v>0</v>
      </c>
      <c r="L130" s="161">
        <v>21</v>
      </c>
      <c r="M130" s="161">
        <f>G130*(1+L130/100)</f>
        <v>0</v>
      </c>
      <c r="N130" s="160">
        <v>1.1100000000000001E-3</v>
      </c>
      <c r="O130" s="160">
        <f>ROUND(E130*N130,2)</f>
        <v>0</v>
      </c>
      <c r="P130" s="160">
        <v>0</v>
      </c>
      <c r="Q130" s="160">
        <f>ROUND(E130*P130,2)</f>
        <v>0</v>
      </c>
      <c r="R130" s="161"/>
      <c r="S130" s="161" t="s">
        <v>110</v>
      </c>
      <c r="T130" s="161" t="s">
        <v>120</v>
      </c>
      <c r="U130" s="161">
        <v>0.36563000000000001</v>
      </c>
      <c r="V130" s="161">
        <f>ROUND(E130*U130,2)</f>
        <v>0.37</v>
      </c>
      <c r="W130" s="161"/>
      <c r="X130" s="161" t="s">
        <v>121</v>
      </c>
      <c r="Y130" s="161" t="s">
        <v>128</v>
      </c>
      <c r="Z130" s="150"/>
      <c r="AA130" s="150"/>
      <c r="AB130" s="150"/>
      <c r="AC130" s="150"/>
      <c r="AD130" s="150"/>
      <c r="AE130" s="150"/>
      <c r="AF130" s="150"/>
      <c r="AG130" s="150" t="s">
        <v>140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2" x14ac:dyDescent="0.2">
      <c r="A131" s="157"/>
      <c r="B131" s="158"/>
      <c r="C131" s="192" t="s">
        <v>227</v>
      </c>
      <c r="D131" s="163"/>
      <c r="E131" s="164">
        <v>1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0"/>
      <c r="AA131" s="150"/>
      <c r="AB131" s="150"/>
      <c r="AC131" s="150"/>
      <c r="AD131" s="150"/>
      <c r="AE131" s="150"/>
      <c r="AF131" s="150"/>
      <c r="AG131" s="150" t="s">
        <v>130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6">
        <v>34</v>
      </c>
      <c r="B132" s="177" t="s">
        <v>228</v>
      </c>
      <c r="C132" s="191" t="s">
        <v>259</v>
      </c>
      <c r="D132" s="178" t="s">
        <v>126</v>
      </c>
      <c r="E132" s="179">
        <v>5</v>
      </c>
      <c r="F132" s="180"/>
      <c r="G132" s="181">
        <f>ROUND(E132*F132,2)</f>
        <v>0</v>
      </c>
      <c r="H132" s="162"/>
      <c r="I132" s="161">
        <f>ROUND(E132*H132,2)</f>
        <v>0</v>
      </c>
      <c r="J132" s="162"/>
      <c r="K132" s="161">
        <f>ROUND(E132*J132,2)</f>
        <v>0</v>
      </c>
      <c r="L132" s="161">
        <v>21</v>
      </c>
      <c r="M132" s="161">
        <f>G132*(1+L132/100)</f>
        <v>0</v>
      </c>
      <c r="N132" s="160">
        <v>1.06E-3</v>
      </c>
      <c r="O132" s="160">
        <f>ROUND(E132*N132,2)</f>
        <v>0.01</v>
      </c>
      <c r="P132" s="160">
        <v>0</v>
      </c>
      <c r="Q132" s="160">
        <f>ROUND(E132*P132,2)</f>
        <v>0</v>
      </c>
      <c r="R132" s="161"/>
      <c r="S132" s="161" t="s">
        <v>110</v>
      </c>
      <c r="T132" s="161" t="s">
        <v>120</v>
      </c>
      <c r="U132" s="161">
        <v>0.44688</v>
      </c>
      <c r="V132" s="161">
        <f>ROUND(E132*U132,2)</f>
        <v>2.23</v>
      </c>
      <c r="W132" s="161"/>
      <c r="X132" s="161" t="s">
        <v>121</v>
      </c>
      <c r="Y132" s="161" t="s">
        <v>128</v>
      </c>
      <c r="Z132" s="150"/>
      <c r="AA132" s="150"/>
      <c r="AB132" s="150"/>
      <c r="AC132" s="150"/>
      <c r="AD132" s="150"/>
      <c r="AE132" s="150"/>
      <c r="AF132" s="150"/>
      <c r="AG132" s="150" t="s">
        <v>140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2" x14ac:dyDescent="0.2">
      <c r="A133" s="157"/>
      <c r="B133" s="158"/>
      <c r="C133" s="192" t="s">
        <v>273</v>
      </c>
      <c r="D133" s="163"/>
      <c r="E133" s="164">
        <v>5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0"/>
      <c r="AA133" s="150"/>
      <c r="AB133" s="150"/>
      <c r="AC133" s="150"/>
      <c r="AD133" s="150"/>
      <c r="AE133" s="150"/>
      <c r="AF133" s="150"/>
      <c r="AG133" s="150" t="s">
        <v>130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76">
        <v>35</v>
      </c>
      <c r="B134" s="177" t="s">
        <v>229</v>
      </c>
      <c r="C134" s="191" t="s">
        <v>230</v>
      </c>
      <c r="D134" s="178" t="s">
        <v>126</v>
      </c>
      <c r="E134" s="179">
        <v>50.7</v>
      </c>
      <c r="F134" s="180"/>
      <c r="G134" s="181">
        <f>ROUND(E134*F134,2)</f>
        <v>0</v>
      </c>
      <c r="H134" s="162"/>
      <c r="I134" s="161">
        <f>ROUND(E134*H134,2)</f>
        <v>0</v>
      </c>
      <c r="J134" s="162"/>
      <c r="K134" s="161">
        <f>ROUND(E134*J134,2)</f>
        <v>0</v>
      </c>
      <c r="L134" s="161">
        <v>21</v>
      </c>
      <c r="M134" s="161">
        <f>G134*(1+L134/100)</f>
        <v>0</v>
      </c>
      <c r="N134" s="160">
        <v>7.2000000000000005E-4</v>
      </c>
      <c r="O134" s="160">
        <f>ROUND(E134*N134,2)</f>
        <v>0.04</v>
      </c>
      <c r="P134" s="160">
        <v>0</v>
      </c>
      <c r="Q134" s="160">
        <f>ROUND(E134*P134,2)</f>
        <v>0</v>
      </c>
      <c r="R134" s="161"/>
      <c r="S134" s="161" t="s">
        <v>110</v>
      </c>
      <c r="T134" s="161" t="s">
        <v>120</v>
      </c>
      <c r="U134" s="161">
        <v>0.30313000000000001</v>
      </c>
      <c r="V134" s="161">
        <f>ROUND(E134*U134,2)</f>
        <v>15.37</v>
      </c>
      <c r="W134" s="161"/>
      <c r="X134" s="161" t="s">
        <v>121</v>
      </c>
      <c r="Y134" s="161" t="s">
        <v>163</v>
      </c>
      <c r="Z134" s="150"/>
      <c r="AA134" s="150"/>
      <c r="AB134" s="150"/>
      <c r="AC134" s="150"/>
      <c r="AD134" s="150"/>
      <c r="AE134" s="150"/>
      <c r="AF134" s="150"/>
      <c r="AG134" s="150" t="s">
        <v>140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2" x14ac:dyDescent="0.2">
      <c r="A135" s="157"/>
      <c r="B135" s="158"/>
      <c r="C135" s="192" t="s">
        <v>231</v>
      </c>
      <c r="D135" s="163"/>
      <c r="E135" s="164">
        <v>50.7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0"/>
      <c r="AA135" s="150"/>
      <c r="AB135" s="150"/>
      <c r="AC135" s="150"/>
      <c r="AD135" s="150"/>
      <c r="AE135" s="150"/>
      <c r="AF135" s="150"/>
      <c r="AG135" s="150" t="s">
        <v>130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6">
        <v>36</v>
      </c>
      <c r="B136" s="177" t="s">
        <v>232</v>
      </c>
      <c r="C136" s="191" t="s">
        <v>260</v>
      </c>
      <c r="D136" s="178" t="s">
        <v>126</v>
      </c>
      <c r="E136" s="179">
        <v>43.725000000000001</v>
      </c>
      <c r="F136" s="180"/>
      <c r="G136" s="181">
        <f>ROUND(E136*F136,2)</f>
        <v>0</v>
      </c>
      <c r="H136" s="162"/>
      <c r="I136" s="161">
        <f>ROUND(E136*H136,2)</f>
        <v>0</v>
      </c>
      <c r="J136" s="162"/>
      <c r="K136" s="161">
        <f>ROUND(E136*J136,2)</f>
        <v>0</v>
      </c>
      <c r="L136" s="161">
        <v>21</v>
      </c>
      <c r="M136" s="161">
        <f>G136*(1+L136/100)</f>
        <v>0</v>
      </c>
      <c r="N136" s="160">
        <v>2.96E-3</v>
      </c>
      <c r="O136" s="160">
        <f>ROUND(E136*N136,2)</f>
        <v>0.13</v>
      </c>
      <c r="P136" s="160">
        <v>0</v>
      </c>
      <c r="Q136" s="160">
        <f>ROUND(E136*P136,2)</f>
        <v>0</v>
      </c>
      <c r="R136" s="161"/>
      <c r="S136" s="161" t="s">
        <v>110</v>
      </c>
      <c r="T136" s="161" t="s">
        <v>120</v>
      </c>
      <c r="U136" s="161">
        <v>0.48749999999999999</v>
      </c>
      <c r="V136" s="161">
        <f>ROUND(E136*U136,2)</f>
        <v>21.32</v>
      </c>
      <c r="W136" s="161"/>
      <c r="X136" s="161" t="s">
        <v>121</v>
      </c>
      <c r="Y136" s="161" t="s">
        <v>128</v>
      </c>
      <c r="Z136" s="150"/>
      <c r="AA136" s="150"/>
      <c r="AB136" s="150"/>
      <c r="AC136" s="150"/>
      <c r="AD136" s="150"/>
      <c r="AE136" s="150"/>
      <c r="AF136" s="150"/>
      <c r="AG136" s="150" t="s">
        <v>140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2" x14ac:dyDescent="0.2">
      <c r="A137" s="157"/>
      <c r="B137" s="158"/>
      <c r="C137" s="192" t="s">
        <v>233</v>
      </c>
      <c r="D137" s="163"/>
      <c r="E137" s="164">
        <v>31.024999999999999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0"/>
      <c r="AA137" s="150"/>
      <c r="AB137" s="150"/>
      <c r="AC137" s="150"/>
      <c r="AD137" s="150"/>
      <c r="AE137" s="150"/>
      <c r="AF137" s="150"/>
      <c r="AG137" s="150" t="s">
        <v>130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3" x14ac:dyDescent="0.2">
      <c r="A138" s="157"/>
      <c r="B138" s="158"/>
      <c r="C138" s="192" t="s">
        <v>234</v>
      </c>
      <c r="D138" s="163"/>
      <c r="E138" s="164">
        <v>12.7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0"/>
      <c r="AA138" s="150"/>
      <c r="AB138" s="150"/>
      <c r="AC138" s="150"/>
      <c r="AD138" s="150"/>
      <c r="AE138" s="150"/>
      <c r="AF138" s="150"/>
      <c r="AG138" s="150" t="s">
        <v>130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6">
        <v>37</v>
      </c>
      <c r="B139" s="177" t="s">
        <v>235</v>
      </c>
      <c r="C139" s="191" t="s">
        <v>261</v>
      </c>
      <c r="D139" s="178" t="s">
        <v>126</v>
      </c>
      <c r="E139" s="179">
        <v>20</v>
      </c>
      <c r="F139" s="180"/>
      <c r="G139" s="181">
        <f>ROUND(E139*F139,2)</f>
        <v>0</v>
      </c>
      <c r="H139" s="162"/>
      <c r="I139" s="161">
        <f>ROUND(E139*H139,2)</f>
        <v>0</v>
      </c>
      <c r="J139" s="162"/>
      <c r="K139" s="161">
        <f>ROUND(E139*J139,2)</f>
        <v>0</v>
      </c>
      <c r="L139" s="161">
        <v>21</v>
      </c>
      <c r="M139" s="161">
        <f>G139*(1+L139/100)</f>
        <v>0</v>
      </c>
      <c r="N139" s="160">
        <v>2.96E-3</v>
      </c>
      <c r="O139" s="160">
        <f>ROUND(E139*N139,2)</f>
        <v>0.06</v>
      </c>
      <c r="P139" s="160">
        <v>0</v>
      </c>
      <c r="Q139" s="160">
        <f>ROUND(E139*P139,2)</f>
        <v>0</v>
      </c>
      <c r="R139" s="161"/>
      <c r="S139" s="161" t="s">
        <v>110</v>
      </c>
      <c r="T139" s="161" t="s">
        <v>120</v>
      </c>
      <c r="U139" s="161">
        <v>0.58750000000000002</v>
      </c>
      <c r="V139" s="161">
        <f>ROUND(E139*U139,2)</f>
        <v>11.75</v>
      </c>
      <c r="W139" s="161"/>
      <c r="X139" s="161" t="s">
        <v>121</v>
      </c>
      <c r="Y139" s="161" t="s">
        <v>128</v>
      </c>
      <c r="Z139" s="150"/>
      <c r="AA139" s="150"/>
      <c r="AB139" s="150"/>
      <c r="AC139" s="150"/>
      <c r="AD139" s="150"/>
      <c r="AE139" s="150"/>
      <c r="AF139" s="150"/>
      <c r="AG139" s="150" t="s">
        <v>140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2" x14ac:dyDescent="0.2">
      <c r="A140" s="157"/>
      <c r="B140" s="158"/>
      <c r="C140" s="192" t="s">
        <v>268</v>
      </c>
      <c r="D140" s="163"/>
      <c r="E140" s="164">
        <v>20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0"/>
      <c r="AA140" s="150"/>
      <c r="AB140" s="150"/>
      <c r="AC140" s="150"/>
      <c r="AD140" s="150"/>
      <c r="AE140" s="150"/>
      <c r="AF140" s="150"/>
      <c r="AG140" s="150" t="s">
        <v>130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6">
        <v>38</v>
      </c>
      <c r="B141" s="177" t="s">
        <v>236</v>
      </c>
      <c r="C141" s="191" t="s">
        <v>237</v>
      </c>
      <c r="D141" s="178" t="s">
        <v>126</v>
      </c>
      <c r="E141" s="179">
        <v>43.725000000000001</v>
      </c>
      <c r="F141" s="180"/>
      <c r="G141" s="181">
        <f>ROUND(E141*F141,2)</f>
        <v>0</v>
      </c>
      <c r="H141" s="162"/>
      <c r="I141" s="161">
        <f>ROUND(E141*H141,2)</f>
        <v>0</v>
      </c>
      <c r="J141" s="162"/>
      <c r="K141" s="161">
        <f>ROUND(E141*J141,2)</f>
        <v>0</v>
      </c>
      <c r="L141" s="161">
        <v>21</v>
      </c>
      <c r="M141" s="161">
        <f>G141*(1+L141/100)</f>
        <v>0</v>
      </c>
      <c r="N141" s="160">
        <v>0</v>
      </c>
      <c r="O141" s="160">
        <f>ROUND(E141*N141,2)</f>
        <v>0</v>
      </c>
      <c r="P141" s="160">
        <v>3.4000000000000002E-2</v>
      </c>
      <c r="Q141" s="160">
        <f>ROUND(E141*P141,2)</f>
        <v>1.49</v>
      </c>
      <c r="R141" s="161"/>
      <c r="S141" s="161" t="s">
        <v>110</v>
      </c>
      <c r="T141" s="161" t="s">
        <v>120</v>
      </c>
      <c r="U141" s="161">
        <v>8.1250000000000003E-2</v>
      </c>
      <c r="V141" s="161">
        <f>ROUND(E141*U141,2)</f>
        <v>3.55</v>
      </c>
      <c r="W141" s="161"/>
      <c r="X141" s="161" t="s">
        <v>121</v>
      </c>
      <c r="Y141" s="161" t="s">
        <v>160</v>
      </c>
      <c r="Z141" s="150"/>
      <c r="AA141" s="150"/>
      <c r="AB141" s="150"/>
      <c r="AC141" s="150"/>
      <c r="AD141" s="150"/>
      <c r="AE141" s="150"/>
      <c r="AF141" s="150"/>
      <c r="AG141" s="150" t="s">
        <v>140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2" x14ac:dyDescent="0.2">
      <c r="A142" s="157"/>
      <c r="B142" s="158"/>
      <c r="C142" s="192" t="s">
        <v>233</v>
      </c>
      <c r="D142" s="163"/>
      <c r="E142" s="164">
        <v>31.024999999999999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0"/>
      <c r="AA142" s="150"/>
      <c r="AB142" s="150"/>
      <c r="AC142" s="150"/>
      <c r="AD142" s="150"/>
      <c r="AE142" s="150"/>
      <c r="AF142" s="150"/>
      <c r="AG142" s="150" t="s">
        <v>130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3" x14ac:dyDescent="0.2">
      <c r="A143" s="157"/>
      <c r="B143" s="158"/>
      <c r="C143" s="192" t="s">
        <v>234</v>
      </c>
      <c r="D143" s="163"/>
      <c r="E143" s="164">
        <v>12.7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0"/>
      <c r="AA143" s="150"/>
      <c r="AB143" s="150"/>
      <c r="AC143" s="150"/>
      <c r="AD143" s="150"/>
      <c r="AE143" s="150"/>
      <c r="AF143" s="150"/>
      <c r="AG143" s="150" t="s">
        <v>130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6">
        <v>39</v>
      </c>
      <c r="B144" s="177" t="s">
        <v>238</v>
      </c>
      <c r="C144" s="191" t="s">
        <v>239</v>
      </c>
      <c r="D144" s="178" t="s">
        <v>126</v>
      </c>
      <c r="E144" s="179">
        <v>20</v>
      </c>
      <c r="F144" s="180"/>
      <c r="G144" s="181">
        <f>ROUND(E144*F144,2)</f>
        <v>0</v>
      </c>
      <c r="H144" s="162"/>
      <c r="I144" s="161">
        <f>ROUND(E144*H144,2)</f>
        <v>0</v>
      </c>
      <c r="J144" s="162"/>
      <c r="K144" s="161">
        <f>ROUND(E144*J144,2)</f>
        <v>0</v>
      </c>
      <c r="L144" s="161">
        <v>21</v>
      </c>
      <c r="M144" s="161">
        <f>G144*(1+L144/100)</f>
        <v>0</v>
      </c>
      <c r="N144" s="160">
        <v>0</v>
      </c>
      <c r="O144" s="160">
        <f>ROUND(E144*N144,2)</f>
        <v>0</v>
      </c>
      <c r="P144" s="160">
        <v>3.4000000000000002E-2</v>
      </c>
      <c r="Q144" s="160">
        <f>ROUND(E144*P144,2)</f>
        <v>0.68</v>
      </c>
      <c r="R144" s="161"/>
      <c r="S144" s="161" t="s">
        <v>110</v>
      </c>
      <c r="T144" s="161" t="s">
        <v>120</v>
      </c>
      <c r="U144" s="161">
        <v>9.1249999999999998E-2</v>
      </c>
      <c r="V144" s="161">
        <f>ROUND(E144*U144,2)</f>
        <v>1.83</v>
      </c>
      <c r="W144" s="161"/>
      <c r="X144" s="161" t="s">
        <v>121</v>
      </c>
      <c r="Y144" s="161" t="s">
        <v>160</v>
      </c>
      <c r="Z144" s="150"/>
      <c r="AA144" s="150"/>
      <c r="AB144" s="150"/>
      <c r="AC144" s="150"/>
      <c r="AD144" s="150"/>
      <c r="AE144" s="150"/>
      <c r="AF144" s="150"/>
      <c r="AG144" s="150" t="s">
        <v>140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2" x14ac:dyDescent="0.2">
      <c r="A145" s="157"/>
      <c r="B145" s="158"/>
      <c r="C145" s="192" t="s">
        <v>268</v>
      </c>
      <c r="D145" s="163"/>
      <c r="E145" s="164">
        <v>20</v>
      </c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0"/>
      <c r="AA145" s="150"/>
      <c r="AB145" s="150"/>
      <c r="AC145" s="150"/>
      <c r="AD145" s="150"/>
      <c r="AE145" s="150"/>
      <c r="AF145" s="150"/>
      <c r="AG145" s="150" t="s">
        <v>130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>
        <v>40</v>
      </c>
      <c r="B146" s="158" t="s">
        <v>240</v>
      </c>
      <c r="C146" s="194" t="s">
        <v>241</v>
      </c>
      <c r="D146" s="159" t="s">
        <v>0</v>
      </c>
      <c r="E146" s="188"/>
      <c r="F146" s="162"/>
      <c r="G146" s="161">
        <f>ROUND(E146*F146,2)</f>
        <v>0</v>
      </c>
      <c r="H146" s="162"/>
      <c r="I146" s="161">
        <f>ROUND(E146*H146,2)</f>
        <v>0</v>
      </c>
      <c r="J146" s="162"/>
      <c r="K146" s="161">
        <f>ROUND(E146*J146,2)</f>
        <v>0</v>
      </c>
      <c r="L146" s="161">
        <v>21</v>
      </c>
      <c r="M146" s="161">
        <f>G146*(1+L146/100)</f>
        <v>0</v>
      </c>
      <c r="N146" s="160">
        <v>0</v>
      </c>
      <c r="O146" s="160">
        <f>ROUND(E146*N146,2)</f>
        <v>0</v>
      </c>
      <c r="P146" s="160">
        <v>0</v>
      </c>
      <c r="Q146" s="160">
        <f>ROUND(E146*P146,2)</f>
        <v>0</v>
      </c>
      <c r="R146" s="161"/>
      <c r="S146" s="161" t="s">
        <v>127</v>
      </c>
      <c r="T146" s="161" t="s">
        <v>120</v>
      </c>
      <c r="U146" s="161">
        <v>7.1500000000000001E-3</v>
      </c>
      <c r="V146" s="161">
        <f>ROUND(E146*U146,2)</f>
        <v>0</v>
      </c>
      <c r="W146" s="161"/>
      <c r="X146" s="161" t="s">
        <v>187</v>
      </c>
      <c r="Y146" s="161" t="s">
        <v>128</v>
      </c>
      <c r="Z146" s="150"/>
      <c r="AA146" s="150"/>
      <c r="AB146" s="150"/>
      <c r="AC146" s="150"/>
      <c r="AD146" s="150"/>
      <c r="AE146" s="150"/>
      <c r="AF146" s="150"/>
      <c r="AG146" s="150" t="s">
        <v>188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x14ac:dyDescent="0.2">
      <c r="A147" s="169" t="s">
        <v>106</v>
      </c>
      <c r="B147" s="170" t="s">
        <v>78</v>
      </c>
      <c r="C147" s="189" t="s">
        <v>30</v>
      </c>
      <c r="D147" s="171"/>
      <c r="E147" s="172"/>
      <c r="F147" s="173"/>
      <c r="G147" s="174">
        <f>SUMIF(AG148:AG148,"&lt;&gt;NOR",G148:G148)</f>
        <v>0</v>
      </c>
      <c r="H147" s="168"/>
      <c r="I147" s="168">
        <f>SUM(I148:I148)</f>
        <v>0</v>
      </c>
      <c r="J147" s="168"/>
      <c r="K147" s="168">
        <f>SUM(K148:K148)</f>
        <v>0</v>
      </c>
      <c r="L147" s="168"/>
      <c r="M147" s="168">
        <f>SUM(M148:M148)</f>
        <v>0</v>
      </c>
      <c r="N147" s="167"/>
      <c r="O147" s="167">
        <f>SUM(O148:O148)</f>
        <v>0</v>
      </c>
      <c r="P147" s="167"/>
      <c r="Q147" s="167">
        <f>SUM(Q148:Q148)</f>
        <v>0</v>
      </c>
      <c r="R147" s="168"/>
      <c r="S147" s="168"/>
      <c r="T147" s="168"/>
      <c r="U147" s="168"/>
      <c r="V147" s="168">
        <f>SUM(V148:V148)</f>
        <v>0</v>
      </c>
      <c r="W147" s="168"/>
      <c r="X147" s="168"/>
      <c r="Y147" s="168"/>
      <c r="AG147" t="s">
        <v>107</v>
      </c>
    </row>
    <row r="148" spans="1:60" outlineLevel="1" x14ac:dyDescent="0.2">
      <c r="A148" s="176">
        <v>41</v>
      </c>
      <c r="B148" s="177" t="s">
        <v>242</v>
      </c>
      <c r="C148" s="191" t="s">
        <v>243</v>
      </c>
      <c r="D148" s="178" t="s">
        <v>135</v>
      </c>
      <c r="E148" s="179">
        <v>1</v>
      </c>
      <c r="F148" s="180"/>
      <c r="G148" s="181">
        <f>ROUND(E148*F148,2)</f>
        <v>0</v>
      </c>
      <c r="H148" s="162"/>
      <c r="I148" s="161">
        <f>ROUND(E148*H148,2)</f>
        <v>0</v>
      </c>
      <c r="J148" s="162"/>
      <c r="K148" s="161">
        <f>ROUND(E148*J148,2)</f>
        <v>0</v>
      </c>
      <c r="L148" s="161">
        <v>21</v>
      </c>
      <c r="M148" s="161">
        <f>G148*(1+L148/100)</f>
        <v>0</v>
      </c>
      <c r="N148" s="160">
        <v>0</v>
      </c>
      <c r="O148" s="160">
        <f>ROUND(E148*N148,2)</f>
        <v>0</v>
      </c>
      <c r="P148" s="160">
        <v>0</v>
      </c>
      <c r="Q148" s="160">
        <f>ROUND(E148*P148,2)</f>
        <v>0</v>
      </c>
      <c r="R148" s="161"/>
      <c r="S148" s="161" t="s">
        <v>127</v>
      </c>
      <c r="T148" s="161" t="s">
        <v>120</v>
      </c>
      <c r="U148" s="161">
        <v>0</v>
      </c>
      <c r="V148" s="161">
        <f>ROUND(E148*U148,2)</f>
        <v>0</v>
      </c>
      <c r="W148" s="161"/>
      <c r="X148" s="161" t="s">
        <v>136</v>
      </c>
      <c r="Y148" s="161" t="s">
        <v>122</v>
      </c>
      <c r="Z148" s="150"/>
      <c r="AA148" s="150"/>
      <c r="AB148" s="150"/>
      <c r="AC148" s="150"/>
      <c r="AD148" s="150"/>
      <c r="AE148" s="150"/>
      <c r="AF148" s="150"/>
      <c r="AG148" s="150" t="s">
        <v>137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x14ac:dyDescent="0.2">
      <c r="A149" s="3"/>
      <c r="B149" s="4"/>
      <c r="C149" s="195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v>12</v>
      </c>
      <c r="AF149">
        <v>21</v>
      </c>
      <c r="AG149" t="s">
        <v>92</v>
      </c>
    </row>
    <row r="150" spans="1:60" x14ac:dyDescent="0.2">
      <c r="A150" s="153"/>
      <c r="B150" s="154" t="s">
        <v>31</v>
      </c>
      <c r="C150" s="196"/>
      <c r="D150" s="155"/>
      <c r="E150" s="156"/>
      <c r="F150" s="156"/>
      <c r="G150" s="175">
        <f>G8+G10+G12+G14+G20+G92+G97+G107+G147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f>SUMIF(L7:L148,AE149,G7:G148)</f>
        <v>0</v>
      </c>
      <c r="AF150">
        <f>SUMIF(L7:L148,AF149,G7:G148)</f>
        <v>0</v>
      </c>
      <c r="AG150" t="s">
        <v>244</v>
      </c>
    </row>
    <row r="151" spans="1:60" x14ac:dyDescent="0.2">
      <c r="A151" s="3"/>
      <c r="B151" s="4"/>
      <c r="C151" s="195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3"/>
      <c r="B152" s="4"/>
      <c r="C152" s="195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74" t="s">
        <v>245</v>
      </c>
      <c r="B153" s="274"/>
      <c r="C153" s="275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55"/>
      <c r="B154" s="256"/>
      <c r="C154" s="257"/>
      <c r="D154" s="256"/>
      <c r="E154" s="256"/>
      <c r="F154" s="256"/>
      <c r="G154" s="258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G154" t="s">
        <v>246</v>
      </c>
    </row>
    <row r="155" spans="1:60" x14ac:dyDescent="0.2">
      <c r="A155" s="259"/>
      <c r="B155" s="260"/>
      <c r="C155" s="261"/>
      <c r="D155" s="260"/>
      <c r="E155" s="260"/>
      <c r="F155" s="260"/>
      <c r="G155" s="26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59"/>
      <c r="B156" s="260"/>
      <c r="C156" s="261"/>
      <c r="D156" s="260"/>
      <c r="E156" s="260"/>
      <c r="F156" s="260"/>
      <c r="G156" s="26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59"/>
      <c r="B157" s="260"/>
      <c r="C157" s="261"/>
      <c r="D157" s="260"/>
      <c r="E157" s="260"/>
      <c r="F157" s="260"/>
      <c r="G157" s="26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63"/>
      <c r="B158" s="264"/>
      <c r="C158" s="265"/>
      <c r="D158" s="264"/>
      <c r="E158" s="264"/>
      <c r="F158" s="264"/>
      <c r="G158" s="26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3"/>
      <c r="B159" s="4"/>
      <c r="C159" s="195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C160" s="197"/>
      <c r="D160" s="10"/>
      <c r="AG160" t="s">
        <v>247</v>
      </c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4:G158"/>
    <mergeCell ref="A1:G1"/>
    <mergeCell ref="C2:G2"/>
    <mergeCell ref="C3:G3"/>
    <mergeCell ref="C4:G4"/>
    <mergeCell ref="A153:C15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2500234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2500234 Pol'!Názvy_tisku</vt:lpstr>
      <vt:lpstr>oadresa</vt:lpstr>
      <vt:lpstr>Stavba!Objednatel</vt:lpstr>
      <vt:lpstr>Stavba!Objekt</vt:lpstr>
      <vt:lpstr>'01 2500234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Prachařová Hedvika</dc:creator>
  <cp:lastModifiedBy>Prachařová Hedvika</cp:lastModifiedBy>
  <cp:lastPrinted>2019-03-19T12:27:02Z</cp:lastPrinted>
  <dcterms:created xsi:type="dcterms:W3CDTF">2009-04-08T07:15:50Z</dcterms:created>
  <dcterms:modified xsi:type="dcterms:W3CDTF">2025-10-01T05:56:42Z</dcterms:modified>
</cp:coreProperties>
</file>