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!Čeleda\ZŠ Horní Česká - výtah\"/>
    </mc:Choice>
  </mc:AlternateContent>
  <xr:revisionPtr revIDLastSave="0" documentId="8_{E33F0351-C38A-41B7-B7D1-C2DA5D0AA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525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2525_01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2525_01 Pol'!$A$1:$Y$37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 l="1"/>
  <c r="I20" i="1" s="1"/>
  <c r="I56" i="1"/>
  <c r="I55" i="1"/>
  <c r="I54" i="1"/>
  <c r="I53" i="1"/>
  <c r="I52" i="1"/>
  <c r="G41" i="1"/>
  <c r="F41" i="1"/>
  <c r="G40" i="1"/>
  <c r="F40" i="1"/>
  <c r="H40" i="1" s="1"/>
  <c r="I40" i="1" s="1"/>
  <c r="G39" i="1"/>
  <c r="H39" i="1" s="1"/>
  <c r="H42" i="1" s="1"/>
  <c r="F39" i="1"/>
  <c r="G27" i="12"/>
  <c r="G8" i="12"/>
  <c r="V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I11" i="12"/>
  <c r="O11" i="12"/>
  <c r="G12" i="12"/>
  <c r="G11" i="12" s="1"/>
  <c r="I12" i="12"/>
  <c r="K12" i="12"/>
  <c r="K11" i="12" s="1"/>
  <c r="O12" i="12"/>
  <c r="Q12" i="12"/>
  <c r="Q11" i="12" s="1"/>
  <c r="V12" i="12"/>
  <c r="V11" i="12" s="1"/>
  <c r="Q13" i="12"/>
  <c r="G14" i="12"/>
  <c r="I14" i="12"/>
  <c r="I13" i="12" s="1"/>
  <c r="K14" i="12"/>
  <c r="M14" i="12"/>
  <c r="M13" i="12" s="1"/>
  <c r="O14" i="12"/>
  <c r="O13" i="12" s="1"/>
  <c r="Q14" i="12"/>
  <c r="V14" i="12"/>
  <c r="G16" i="12"/>
  <c r="G13" i="12" s="1"/>
  <c r="I16" i="12"/>
  <c r="K16" i="12"/>
  <c r="K13" i="12" s="1"/>
  <c r="M16" i="12"/>
  <c r="O16" i="12"/>
  <c r="Q16" i="12"/>
  <c r="V16" i="12"/>
  <c r="V13" i="12" s="1"/>
  <c r="K18" i="12"/>
  <c r="Q18" i="12"/>
  <c r="G19" i="12"/>
  <c r="G18" i="12" s="1"/>
  <c r="I19" i="12"/>
  <c r="I18" i="12" s="1"/>
  <c r="K19" i="12"/>
  <c r="O19" i="12"/>
  <c r="O18" i="12" s="1"/>
  <c r="Q19" i="12"/>
  <c r="V19" i="12"/>
  <c r="V18" i="12" s="1"/>
  <c r="G22" i="12"/>
  <c r="I22" i="12"/>
  <c r="V22" i="12"/>
  <c r="G23" i="12"/>
  <c r="M23" i="12" s="1"/>
  <c r="M22" i="12" s="1"/>
  <c r="I23" i="12"/>
  <c r="K23" i="12"/>
  <c r="K22" i="12" s="1"/>
  <c r="O23" i="12"/>
  <c r="O22" i="12" s="1"/>
  <c r="Q23" i="12"/>
  <c r="Q22" i="12" s="1"/>
  <c r="V23" i="12"/>
  <c r="I24" i="12"/>
  <c r="O24" i="12"/>
  <c r="Q24" i="12"/>
  <c r="G25" i="12"/>
  <c r="G24" i="12" s="1"/>
  <c r="I25" i="12"/>
  <c r="K25" i="12"/>
  <c r="K24" i="12" s="1"/>
  <c r="M25" i="12"/>
  <c r="M24" i="12" s="1"/>
  <c r="O25" i="12"/>
  <c r="Q25" i="12"/>
  <c r="V25" i="12"/>
  <c r="V24" i="12" s="1"/>
  <c r="AE27" i="12"/>
  <c r="I19" i="1"/>
  <c r="I18" i="1"/>
  <c r="I17" i="1"/>
  <c r="I16" i="1"/>
  <c r="F42" i="1"/>
  <c r="G23" i="1" s="1"/>
  <c r="G42" i="1"/>
  <c r="G25" i="1" s="1"/>
  <c r="A25" i="1" s="1"/>
  <c r="H41" i="1"/>
  <c r="I41" i="1" s="1"/>
  <c r="J28" i="1"/>
  <c r="J26" i="1"/>
  <c r="G38" i="1"/>
  <c r="F38" i="1"/>
  <c r="J23" i="1"/>
  <c r="J24" i="1"/>
  <c r="J25" i="1"/>
  <c r="J27" i="1"/>
  <c r="E24" i="1"/>
  <c r="E26" i="1"/>
  <c r="I58" i="1" l="1"/>
  <c r="J55" i="1"/>
  <c r="J53" i="1"/>
  <c r="J56" i="1"/>
  <c r="J52" i="1"/>
  <c r="J57" i="1"/>
  <c r="J54" i="1"/>
  <c r="A26" i="1"/>
  <c r="G26" i="1"/>
  <c r="A23" i="1"/>
  <c r="G28" i="1"/>
  <c r="M19" i="12"/>
  <c r="M18" i="12" s="1"/>
  <c r="M12" i="12"/>
  <c r="M11" i="12" s="1"/>
  <c r="AF27" i="12"/>
  <c r="I21" i="1"/>
  <c r="I39" i="1"/>
  <c r="I42" i="1" s="1"/>
  <c r="J58" i="1" l="1"/>
  <c r="G24" i="1"/>
  <c r="A27" i="1" s="1"/>
  <c r="A29" i="1" s="1"/>
  <c r="G29" i="1" s="1"/>
  <c r="G27" i="1" s="1"/>
  <c r="A24" i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677DE462-98A1-4B4E-A8EC-3C65459D55A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14C8E4D-2687-4B5D-9B2D-93316FD99FA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<sst xmlns="http://schemas.openxmlformats.org/spreadsheetml/2006/main" count="243" uniqueCount="145">
  <si>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</si>
  <si>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</si>
  <si>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</si>
  <si>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</si>
  <si>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</si>
  <si>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</si>
  <si>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</si>
  <si>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</si>
  <si>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</si>
  <si>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</si>
  <si>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</si>
  <si>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</si>
  <si>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</si>
  <si>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</si>
  <si>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</si>
  <si>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</si>
  <si>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</si>
  <si>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</si>
  <si>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</si>
  <si>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</si>
  <si>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</si>
  <si>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</si>
  <si>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</si>
  <si>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</si>
  <si>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</si>
  <si>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</si>
  <si>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</si>
  <si>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</si>
  <si>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</si>
  <si>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</si>
  <si>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</si>
  <si>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</si>
  <si>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</si>
  <si>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</si>
  <si>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</si>
  <si>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</si>
  <si>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</si>
  <si>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</si>
  <si>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</si>
  <si>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</si>
  <si>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</si>
  <si>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</si>
  <si>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</si>
  <si>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2525_01</t>
  </si>
  <si>
    <t>Rekonstrukce výtahu</t>
  </si>
  <si>
    <t>01</t>
  </si>
  <si>
    <t>Objekt:</t>
  </si>
  <si>
    <t>Rozpočet:</t>
  </si>
  <si>
    <t>Ing.Daniel Malina</t>
  </si>
  <si>
    <t>2025/25</t>
  </si>
  <si>
    <t>Rekonstrukce výtahu, Horní Česká 247/15, Znojmo</t>
  </si>
  <si>
    <t>Mateřská škola, základní škola a praktická škola Znojmo, příspěvková organizace</t>
  </si>
  <si>
    <t>Horní Česká 247/15</t>
  </si>
  <si>
    <t>Znojmo</t>
  </si>
  <si>
    <t>66902</t>
  </si>
  <si>
    <t>67011748</t>
  </si>
  <si>
    <t>Stavba</t>
  </si>
  <si>
    <t>Celkem za stavbu</t>
  </si>
  <si>
    <t>CZK</t>
  </si>
  <si>
    <t>#POPS</t>
  </si>
  <si>
    <t>Popis stavby: 2025/25 - Rekonstrukce výtahu, Horní Česká 247/15, Znojmo</t>
  </si>
  <si>
    <t>#POPO</t>
  </si>
  <si>
    <t>Popis objektu: 01 - Rekonstrukce výtahu</t>
  </si>
  <si>
    <t>#POPR</t>
  </si>
  <si>
    <t>Popis rozpočtu: 2525_01 - Rekonstrukce výtahu</t>
  </si>
  <si>
    <t>Rekapitulace dílů</t>
  </si>
  <si>
    <t>Typ dílu</t>
  </si>
  <si>
    <t>61</t>
  </si>
  <si>
    <t>Úpravy povrchů vnitřní</t>
  </si>
  <si>
    <t>99</t>
  </si>
  <si>
    <t>Staveništní přesun hmot</t>
  </si>
  <si>
    <t>784</t>
  </si>
  <si>
    <t>Malby</t>
  </si>
  <si>
    <t>M33</t>
  </si>
  <si>
    <t>Montáže dopravních zařízení a vah-výtahy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</si>
  <si>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</si>
  <si>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</si>
  <si>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</si>
  <si>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</si>
  <si>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</si>
  <si>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</si>
  <si>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</si>
  <si>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</si>
  <si>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</si>
  <si>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</si>
  <si>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</si>
  <si>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</si>
  <si>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</si>
  <si>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</si>
  <si>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</si>
  <si>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</si>
  <si>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</si>
  <si>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</si>
  <si>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</si>
  <si>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</si>
  <si>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</si>
  <si>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</si>
  <si>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</si>
  <si>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</si>
  <si>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</si>
  <si>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</si>
  <si>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</si>
  <si>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</si>
  <si>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</si>
  <si>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</si>
  <si>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612409991RT2</t>
  </si>
  <si>
    <t>Začištění omítek kolem oken,dveří apod. s použitím suché maltové směsi</t>
  </si>
  <si>
    <t>m</t>
  </si>
  <si>
    <t>RTS 25/ I</t>
  </si>
  <si>
    <t>Práce</t>
  </si>
  <si>
    <t>Běžná</t>
  </si>
  <si>
    <t>POL1_</t>
  </si>
  <si>
    <t>okolo vyměněných dveří : 0,8*(2*2+0,9)*4</t>
  </si>
  <si>
    <t>VV</t>
  </si>
  <si>
    <t>999281105R00</t>
  </si>
  <si>
    <t>Přesun hmot pro opravy a údržbu do výšky 6 m</t>
  </si>
  <si>
    <t>t</t>
  </si>
  <si>
    <t>Přesun hmot</t>
  </si>
  <si>
    <t>POL7_</t>
  </si>
  <si>
    <t>784452911R00</t>
  </si>
  <si>
    <t>Oprava,malba směsí tekut.2x,1bar+obrus míst. 3,8 m</t>
  </si>
  <si>
    <t>m2</t>
  </si>
  <si>
    <t>stěny okolo vyměněných dveří : 5*3*4</t>
  </si>
  <si>
    <t>784011222RT2</t>
  </si>
  <si>
    <t>Zakrytí podlah, včetně odstranění včetně papírové lepenky</t>
  </si>
  <si>
    <t>5*3*4</t>
  </si>
  <si>
    <t>33-100</t>
  </si>
  <si>
    <t>Výměna výtahu</t>
  </si>
  <si>
    <t>kpl</t>
  </si>
  <si>
    <t>Vlastní</t>
  </si>
  <si>
    <t>Indiv</t>
  </si>
  <si>
    <t>Cena zahrnuje demontáž původního výtahu, cenu vlastního zařízení, doprava na místo montáže, vlastní montáž, bourací a stavební práce po výměně šachetních dveří, průvodní technická dokumentace výtahu, výchozí revize ve spolupráci s AO, předání výtahu zákaz : 1</t>
  </si>
  <si>
    <t xml:space="preserve">specifikace parametrů výtahu viz PD : </t>
  </si>
  <si>
    <t>005122010R</t>
  </si>
  <si>
    <t xml:space="preserve">Provoz objednatele </t>
  </si>
  <si>
    <t>Soubor</t>
  </si>
  <si>
    <t>VRN</t>
  </si>
  <si>
    <t>POL99_1</t>
  </si>
  <si>
    <t>005121 R</t>
  </si>
  <si>
    <t>Zařízení staveniště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</si>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</sst>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2">
      <c r="A4" s="108">
        <v>2413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SUMIF(F52:F57,A16,I52:I57)+SUMIF(F52:F57,"PSU",I52:I57)</f>
        <v>0</v>
      </c>
      <c r="J16" s="85"/>
    </row>
    <row r="17" spans="1:10" ht="23.25" customHeight="1" x14ac:dyDescent="0.2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SUMIF(F52:F57,A17,I52:I57)</f>
        <v>0</v>
      </c>
      <c r="J17" s="85"/>
    </row>
    <row r="18" spans="1:10" ht="23.25" customHeight="1" x14ac:dyDescent="0.2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SUMIF(F52:F57,A18,I52:I57)</f>
        <v>0</v>
      </c>
      <c r="J18" s="85"/>
    </row>
    <row r="19" spans="1:10" ht="23.25" customHeight="1" x14ac:dyDescent="0.2">
      <c r="A19" s="198" t="s">
        <v>75</v>
      </c>
      <c r="B19" s="38" t="s">
        <v>29</v>
      </c>
      <c r="C19" s="62"/>
      <c r="D19" s="63"/>
      <c r="E19" s="83"/>
      <c r="F19" s="84"/>
      <c r="G19" s="83"/>
      <c r="H19" s="84"/>
      <c r="I19" s="83">
        <f>SUMIF(F52:F57,A19,I52:I57)</f>
        <v>0</v>
      </c>
      <c r="J19" s="85"/>
    </row>
    <row r="20" spans="1:10" ht="23.25" customHeight="1" x14ac:dyDescent="0.2">
      <c r="A20" s="198" t="s">
        <v>76</v>
      </c>
      <c r="B20" s="38" t="s">
        <v>30</v>
      </c>
      <c r="C20" s="62"/>
      <c r="D20" s="63"/>
      <c r="E20" s="83"/>
      <c r="F20" s="84"/>
      <c r="G20" s="83"/>
      <c r="H20" s="84"/>
      <c r="I20" s="83">
        <f>SUMIF(F52:F57,A20,I52:I57)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56</v>
      </c>
      <c r="C39" s="149"/>
      <c r="D39" s="149"/>
      <c r="E39" s="149"/>
      <c r="F39" s="150">
        <f>'01 2525_01 Pol'!AE27</f>
        <v>0</v>
      </c>
      <c r="G39" s="151">
        <f>'01 2525_01 Pol'!AF27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 t="s">
        <v>45</v>
      </c>
      <c r="C40" s="155" t="s">
        <v>44</v>
      </c>
      <c r="D40" s="155"/>
      <c r="E40" s="155"/>
      <c r="F40" s="156">
        <f>'01 2525_01 Pol'!AE27</f>
        <v>0</v>
      </c>
      <c r="G40" s="157">
        <f>'01 2525_01 Pol'!AF27</f>
        <v>0</v>
      </c>
      <c r="H40" s="157">
        <f>(F40*SazbaDPH1/100)+(G40*SazbaDPH2/100)</f>
        <v>0</v>
      </c>
      <c r="I40" s="157">
        <f>F40+G40+H40</f>
        <v>0</v>
      </c>
      <c r="J40" s="158" t="str">
        <f>IF(CenaCelkemVypocet=0,"",I40/CenaCelkemVypocet*100)</f>
        <v/>
      </c>
    </row>
    <row r="41" spans="1:10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2525_01 Pol'!AE27</f>
        <v>0</v>
      </c>
      <c r="G41" s="152">
        <f>'01 2525_01 Pol'!AF27</f>
        <v>0</v>
      </c>
      <c r="H41" s="152">
        <f>(F41*SazbaDPH1/100)+(G41*SazbaDPH2/100)</f>
        <v>0</v>
      </c>
      <c r="I41" s="152">
        <f>F41+G41+H41</f>
        <v>0</v>
      </c>
      <c r="J41" s="153" t="str">
        <f>IF(CenaCelkemVypocet=0,"",I41/CenaCelkemVypocet*100)</f>
        <v/>
      </c>
    </row>
    <row r="42" spans="1:10" ht="25.5" hidden="1" customHeight="1" x14ac:dyDescent="0.2">
      <c r="A42" s="138"/>
      <c r="B42" s="161" t="s">
        <v>57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 x14ac:dyDescent="0.2">
      <c r="A44" t="s">
        <v>59</v>
      </c>
      <c r="B44" t="s">
        <v>60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9" spans="1:10" ht="15.75" x14ac:dyDescent="0.25">
      <c r="B49" s="177" t="s">
        <v>65</v>
      </c>
    </row>
    <row r="51" spans="1:10" ht="25.5" customHeight="1" x14ac:dyDescent="0.2">
      <c r="A51" s="179"/>
      <c r="B51" s="182" t="s">
        <v>18</v>
      </c>
      <c r="C51" s="182" t="s">
        <v>6</v>
      </c>
      <c r="D51" s="183"/>
      <c r="E51" s="183"/>
      <c r="F51" s="184" t="s">
        <v>66</v>
      </c>
      <c r="G51" s="184"/>
      <c r="H51" s="184"/>
      <c r="I51" s="184" t="s">
        <v>31</v>
      </c>
      <c r="J51" s="184" t="s">
        <v>0</v>
      </c>
    </row>
    <row r="52" spans="1:10" ht="36.75" customHeight="1" x14ac:dyDescent="0.2">
      <c r="A52" s="180"/>
      <c r="B52" s="185" t="s">
        <v>67</v>
      </c>
      <c r="C52" s="186" t="s">
        <v>68</v>
      </c>
      <c r="D52" s="187"/>
      <c r="E52" s="187"/>
      <c r="F52" s="194" t="s">
        <v>26</v>
      </c>
      <c r="G52" s="195"/>
      <c r="H52" s="195"/>
      <c r="I52" s="195">
        <f>'01 2525_01 Pol'!G8</f>
        <v>0</v>
      </c>
      <c r="J52" s="191" t="str">
        <f>IF(I58=0,"",I52/I58*100)</f>
        <v/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26</v>
      </c>
      <c r="G53" s="195"/>
      <c r="H53" s="195"/>
      <c r="I53" s="195">
        <f>'01 2525_01 Pol'!G11</f>
        <v>0</v>
      </c>
      <c r="J53" s="191" t="str">
        <f>IF(I58=0,"",I53/I58*100)</f>
        <v/>
      </c>
    </row>
    <row r="54" spans="1:10" ht="36.75" customHeight="1" x14ac:dyDescent="0.2">
      <c r="A54" s="180"/>
      <c r="B54" s="185" t="s">
        <v>71</v>
      </c>
      <c r="C54" s="186" t="s">
        <v>72</v>
      </c>
      <c r="D54" s="187"/>
      <c r="E54" s="187"/>
      <c r="F54" s="194" t="s">
        <v>27</v>
      </c>
      <c r="G54" s="195"/>
      <c r="H54" s="195"/>
      <c r="I54" s="195">
        <f>'01 2525_01 Pol'!G13</f>
        <v>0</v>
      </c>
      <c r="J54" s="191" t="str">
        <f>IF(I58=0,"",I54/I58*100)</f>
        <v/>
      </c>
    </row>
    <row r="55" spans="1:10" ht="36.75" customHeight="1" x14ac:dyDescent="0.2">
      <c r="A55" s="180"/>
      <c r="B55" s="185" t="s">
        <v>73</v>
      </c>
      <c r="C55" s="186" t="s">
        <v>74</v>
      </c>
      <c r="D55" s="187"/>
      <c r="E55" s="187"/>
      <c r="F55" s="194" t="s">
        <v>28</v>
      </c>
      <c r="G55" s="195"/>
      <c r="H55" s="195"/>
      <c r="I55" s="195">
        <f>'01 2525_01 Pol'!G18</f>
        <v>0</v>
      </c>
      <c r="J55" s="191" t="str">
        <f>IF(I58=0,"",I55/I58*100)</f>
        <v/>
      </c>
    </row>
    <row r="56" spans="1:10" ht="36.75" customHeight="1" x14ac:dyDescent="0.2">
      <c r="A56" s="180"/>
      <c r="B56" s="185" t="s">
        <v>75</v>
      </c>
      <c r="C56" s="186" t="s">
        <v>29</v>
      </c>
      <c r="D56" s="187"/>
      <c r="E56" s="187"/>
      <c r="F56" s="194" t="s">
        <v>75</v>
      </c>
      <c r="G56" s="195"/>
      <c r="H56" s="195"/>
      <c r="I56" s="195">
        <f>'01 2525_01 Pol'!G22</f>
        <v>0</v>
      </c>
      <c r="J56" s="191" t="str">
        <f>IF(I58=0,"",I56/I58*100)</f>
        <v/>
      </c>
    </row>
    <row r="57" spans="1:10" ht="36.75" customHeight="1" x14ac:dyDescent="0.2">
      <c r="A57" s="180"/>
      <c r="B57" s="185" t="s">
        <v>76</v>
      </c>
      <c r="C57" s="186" t="s">
        <v>30</v>
      </c>
      <c r="D57" s="187"/>
      <c r="E57" s="187"/>
      <c r="F57" s="194" t="s">
        <v>76</v>
      </c>
      <c r="G57" s="195"/>
      <c r="H57" s="195"/>
      <c r="I57" s="195">
        <f>'01 2525_01 Pol'!G24</f>
        <v>0</v>
      </c>
      <c r="J57" s="191" t="str">
        <f>IF(I58=0,"",I57/I58*100)</f>
        <v/>
      </c>
    </row>
    <row r="58" spans="1:10" ht="25.5" customHeight="1" x14ac:dyDescent="0.2">
      <c r="A58" s="181"/>
      <c r="B58" s="188" t="s">
        <v>1</v>
      </c>
      <c r="C58" s="189"/>
      <c r="D58" s="190"/>
      <c r="E58" s="190"/>
      <c r="F58" s="196"/>
      <c r="G58" s="197"/>
      <c r="H58" s="197"/>
      <c r="I58" s="197">
        <f>SUM(I52:I57)</f>
        <v>0</v>
      </c>
      <c r="J58" s="192">
        <f>SUM(J52:J57)</f>
        <v>0</v>
      </c>
    </row>
    <row r="59" spans="1:10" x14ac:dyDescent="0.2">
      <c r="F59" s="137"/>
      <c r="G59" s="137"/>
      <c r="H59" s="137"/>
      <c r="I59" s="137"/>
      <c r="J59" s="193"/>
    </row>
    <row r="60" spans="1:10" x14ac:dyDescent="0.2">
      <c r="F60" s="137"/>
      <c r="G60" s="137"/>
      <c r="H60" s="137"/>
      <c r="I60" s="137"/>
      <c r="J60" s="193"/>
    </row>
    <row r="61" spans="1:10" x14ac:dyDescent="0.2">
      <c r="F61" s="137"/>
      <c r="G61" s="137"/>
      <c r="H61" s="137"/>
      <c r="I61" s="137"/>
      <c r="J61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1DD6-FF8B-43CE-8088-D350F289FC4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38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</v>
      </c>
      <c r="B1" s="199"/>
      <c r="C1" s="199"/>
      <c r="D1" s="199"/>
      <c r="E1" s="199"/>
      <c r="F1" s="199"/>
      <c r="G1" s="199"/>
      <c r="AG1" t="s">
        <v>77</v>
      </c>
    </row>
    <row r="2" spans="1:60" ht="24.95" customHeight="1" x14ac:dyDescent="0.2">
      <c r="A2" s="200" t="s">
        <v>8</v>
      </c>
      <c r="B2" s="49" t="s">
        <v>49</v>
      </c>
      <c r="C2" s="203" t="s">
        <v>50</v>
      </c>
      <c r="D2" s="201"/>
      <c r="E2" s="201"/>
      <c r="F2" s="201"/>
      <c r="G2" s="202"/>
      <c r="AG2" t="s">
        <v>78</v>
      </c>
    </row>
    <row r="3" spans="1:60" ht="24.95" customHeight="1" x14ac:dyDescent="0.2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78</v>
      </c>
      <c r="AG3" t="s">
        <v>79</v>
      </c>
    </row>
    <row r="4" spans="1:60" ht="24.95" customHeight="1" x14ac:dyDescent="0.2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80</v>
      </c>
    </row>
    <row r="5" spans="1:60" x14ac:dyDescent="0.2">
      <c r="D5" s="10"/>
    </row>
    <row r="6" spans="1:60" ht="38.25" x14ac:dyDescent="0.2">
      <c r="A6" s="210" t="s">
        <v>81</v>
      </c>
      <c r="B6" s="212" t="s">
        <v>82</v>
      </c>
      <c r="C6" s="212" t="s">
        <v>83</v>
      </c>
      <c r="D6" s="211" t="s">
        <v>84</v>
      </c>
      <c r="E6" s="210" t="s">
        <v>85</v>
      </c>
      <c r="F6" s="209" t="s">
        <v>86</v>
      </c>
      <c r="G6" s="210" t="s">
        <v>31</v>
      </c>
      <c r="H6" s="213" t="s">
        <v>32</v>
      </c>
      <c r="I6" s="213" t="s">
        <v>87</v>
      </c>
      <c r="J6" s="213" t="s">
        <v>33</v>
      </c>
      <c r="K6" s="213" t="s">
        <v>88</v>
      </c>
      <c r="L6" s="213" t="s">
        <v>89</v>
      </c>
      <c r="M6" s="213" t="s">
        <v>90</v>
      </c>
      <c r="N6" s="213" t="s">
        <v>91</v>
      </c>
      <c r="O6" s="213" t="s">
        <v>92</v>
      </c>
      <c r="P6" s="213" t="s">
        <v>93</v>
      </c>
      <c r="Q6" s="213" t="s">
        <v>94</v>
      </c>
      <c r="R6" s="213" t="s">
        <v>95</v>
      </c>
      <c r="S6" s="213" t="s">
        <v>96</v>
      </c>
      <c r="T6" s="213" t="s">
        <v>97</v>
      </c>
      <c r="U6" s="213" t="s">
        <v>98</v>
      </c>
      <c r="V6" s="213" t="s">
        <v>99</v>
      </c>
      <c r="W6" s="213" t="s">
        <v>100</v>
      </c>
      <c r="X6" s="213" t="s">
        <v>101</v>
      </c>
      <c r="Y6" s="213" t="s">
        <v>102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40" t="s">
        <v>103</v>
      </c>
      <c r="B8" s="241" t="s">
        <v>67</v>
      </c>
      <c r="C8" s="259" t="s">
        <v>68</v>
      </c>
      <c r="D8" s="242"/>
      <c r="E8" s="243"/>
      <c r="F8" s="244"/>
      <c r="G8" s="245">
        <f>SUMIF(AG9:AG10,"&lt;&gt;NOR",G9:G10)</f>
        <v>0</v>
      </c>
      <c r="H8" s="239"/>
      <c r="I8" s="239">
        <f>SUM(I9:I10)</f>
        <v>0</v>
      </c>
      <c r="J8" s="239"/>
      <c r="K8" s="239">
        <f>SUM(K9:K10)</f>
        <v>0</v>
      </c>
      <c r="L8" s="239"/>
      <c r="M8" s="239">
        <f>SUM(M9:M10)</f>
        <v>0</v>
      </c>
      <c r="N8" s="238"/>
      <c r="O8" s="238">
        <f>SUM(O9:O10)</f>
        <v>0.04</v>
      </c>
      <c r="P8" s="238"/>
      <c r="Q8" s="238">
        <f>SUM(Q9:Q10)</f>
        <v>0</v>
      </c>
      <c r="R8" s="239"/>
      <c r="S8" s="239"/>
      <c r="T8" s="239"/>
      <c r="U8" s="239"/>
      <c r="V8" s="239">
        <f>SUM(V9:V10)</f>
        <v>2.86</v>
      </c>
      <c r="W8" s="239"/>
      <c r="X8" s="239"/>
      <c r="Y8" s="239"/>
      <c r="AG8" t="s">
        <v>104</v>
      </c>
    </row>
    <row r="9" spans="1:60" ht="22.5" outlineLevel="1" x14ac:dyDescent="0.2">
      <c r="A9" s="247">
        <v>1</v>
      </c>
      <c r="B9" s="248" t="s">
        <v>105</v>
      </c>
      <c r="C9" s="260" t="s">
        <v>106</v>
      </c>
      <c r="D9" s="249" t="s">
        <v>107</v>
      </c>
      <c r="E9" s="250">
        <v>15.68</v>
      </c>
      <c r="F9" s="251"/>
      <c r="G9" s="252">
        <f>ROUND(E9*F9,2)</f>
        <v>0</v>
      </c>
      <c r="H9" s="235"/>
      <c r="I9" s="234">
        <f>ROUND(E9*H9,2)</f>
        <v>0</v>
      </c>
      <c r="J9" s="235"/>
      <c r="K9" s="234">
        <f>ROUND(E9*J9,2)</f>
        <v>0</v>
      </c>
      <c r="L9" s="234">
        <v>21</v>
      </c>
      <c r="M9" s="234">
        <f>G9*(1+L9/100)</f>
        <v>0</v>
      </c>
      <c r="N9" s="233">
        <v>2.5100000000000001E-3</v>
      </c>
      <c r="O9" s="233">
        <f>ROUND(E9*N9,2)</f>
        <v>0.04</v>
      </c>
      <c r="P9" s="233">
        <v>0</v>
      </c>
      <c r="Q9" s="233">
        <f>ROUND(E9*P9,2)</f>
        <v>0</v>
      </c>
      <c r="R9" s="234"/>
      <c r="S9" s="234" t="s">
        <v>108</v>
      </c>
      <c r="T9" s="234" t="s">
        <v>108</v>
      </c>
      <c r="U9" s="234">
        <v>0.18232999999999999</v>
      </c>
      <c r="V9" s="234">
        <f>ROUND(E9*U9,2)</f>
        <v>2.86</v>
      </c>
      <c r="W9" s="234"/>
      <c r="X9" s="234" t="s">
        <v>109</v>
      </c>
      <c r="Y9" s="234" t="s">
        <v>110</v>
      </c>
      <c r="Z9" s="214"/>
      <c r="AA9" s="214"/>
      <c r="AB9" s="214"/>
      <c r="AC9" s="214"/>
      <c r="AD9" s="214"/>
      <c r="AE9" s="214"/>
      <c r="AF9" s="214"/>
      <c r="AG9" s="214" t="s">
        <v>111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31"/>
      <c r="B10" s="232"/>
      <c r="C10" s="261" t="s">
        <v>112</v>
      </c>
      <c r="D10" s="236"/>
      <c r="E10" s="237">
        <v>15.68</v>
      </c>
      <c r="F10" s="234"/>
      <c r="G10" s="234"/>
      <c r="H10" s="234"/>
      <c r="I10" s="234"/>
      <c r="J10" s="234"/>
      <c r="K10" s="234"/>
      <c r="L10" s="234"/>
      <c r="M10" s="234"/>
      <c r="N10" s="233"/>
      <c r="O10" s="233"/>
      <c r="P10" s="233"/>
      <c r="Q10" s="233"/>
      <c r="R10" s="234"/>
      <c r="S10" s="234"/>
      <c r="T10" s="234"/>
      <c r="U10" s="234"/>
      <c r="V10" s="234"/>
      <c r="W10" s="234"/>
      <c r="X10" s="234"/>
      <c r="Y10" s="234"/>
      <c r="Z10" s="214"/>
      <c r="AA10" s="214"/>
      <c r="AB10" s="214"/>
      <c r="AC10" s="214"/>
      <c r="AD10" s="214"/>
      <c r="AE10" s="214"/>
      <c r="AF10" s="214"/>
      <c r="AG10" s="214" t="s">
        <v>113</v>
      </c>
      <c r="AH10" s="214">
        <v>0</v>
      </c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x14ac:dyDescent="0.2">
      <c r="A11" s="240" t="s">
        <v>103</v>
      </c>
      <c r="B11" s="241" t="s">
        <v>69</v>
      </c>
      <c r="C11" s="259" t="s">
        <v>70</v>
      </c>
      <c r="D11" s="242"/>
      <c r="E11" s="243"/>
      <c r="F11" s="244"/>
      <c r="G11" s="245">
        <f>SUMIF(AG12:AG12,"&lt;&gt;NOR",G12:G12)</f>
        <v>0</v>
      </c>
      <c r="H11" s="239"/>
      <c r="I11" s="239">
        <f>SUM(I12:I12)</f>
        <v>0</v>
      </c>
      <c r="J11" s="239"/>
      <c r="K11" s="239">
        <f>SUM(K12:K12)</f>
        <v>0</v>
      </c>
      <c r="L11" s="239"/>
      <c r="M11" s="239">
        <f>SUM(M12:M12)</f>
        <v>0</v>
      </c>
      <c r="N11" s="238"/>
      <c r="O11" s="238">
        <f>SUM(O12:O12)</f>
        <v>0</v>
      </c>
      <c r="P11" s="238"/>
      <c r="Q11" s="238">
        <f>SUM(Q12:Q12)</f>
        <v>0</v>
      </c>
      <c r="R11" s="239"/>
      <c r="S11" s="239"/>
      <c r="T11" s="239"/>
      <c r="U11" s="239"/>
      <c r="V11" s="239">
        <f>SUM(V12:V12)</f>
        <v>0.04</v>
      </c>
      <c r="W11" s="239"/>
      <c r="X11" s="239"/>
      <c r="Y11" s="239"/>
      <c r="AG11" t="s">
        <v>104</v>
      </c>
    </row>
    <row r="12" spans="1:60" outlineLevel="1" x14ac:dyDescent="0.2">
      <c r="A12" s="253">
        <v>2</v>
      </c>
      <c r="B12" s="254" t="s">
        <v>114</v>
      </c>
      <c r="C12" s="262" t="s">
        <v>115</v>
      </c>
      <c r="D12" s="255" t="s">
        <v>116</v>
      </c>
      <c r="E12" s="256">
        <v>3.9359999999999999E-2</v>
      </c>
      <c r="F12" s="257"/>
      <c r="G12" s="258">
        <f>ROUND(E12*F12,2)</f>
        <v>0</v>
      </c>
      <c r="H12" s="235"/>
      <c r="I12" s="234">
        <f>ROUND(E12*H12,2)</f>
        <v>0</v>
      </c>
      <c r="J12" s="235"/>
      <c r="K12" s="234">
        <f>ROUND(E12*J12,2)</f>
        <v>0</v>
      </c>
      <c r="L12" s="234">
        <v>21</v>
      </c>
      <c r="M12" s="234">
        <f>G12*(1+L12/100)</f>
        <v>0</v>
      </c>
      <c r="N12" s="233">
        <v>0</v>
      </c>
      <c r="O12" s="233">
        <f>ROUND(E12*N12,2)</f>
        <v>0</v>
      </c>
      <c r="P12" s="233">
        <v>0</v>
      </c>
      <c r="Q12" s="233">
        <f>ROUND(E12*P12,2)</f>
        <v>0</v>
      </c>
      <c r="R12" s="234"/>
      <c r="S12" s="234" t="s">
        <v>108</v>
      </c>
      <c r="T12" s="234" t="s">
        <v>108</v>
      </c>
      <c r="U12" s="234">
        <v>0.9385</v>
      </c>
      <c r="V12" s="234">
        <f>ROUND(E12*U12,2)</f>
        <v>0.04</v>
      </c>
      <c r="W12" s="234"/>
      <c r="X12" s="234" t="s">
        <v>117</v>
      </c>
      <c r="Y12" s="234" t="s">
        <v>110</v>
      </c>
      <c r="Z12" s="214"/>
      <c r="AA12" s="214"/>
      <c r="AB12" s="214"/>
      <c r="AC12" s="214"/>
      <c r="AD12" s="214"/>
      <c r="AE12" s="214"/>
      <c r="AF12" s="214"/>
      <c r="AG12" s="214" t="s">
        <v>118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x14ac:dyDescent="0.2">
      <c r="A13" s="240" t="s">
        <v>103</v>
      </c>
      <c r="B13" s="241" t="s">
        <v>71</v>
      </c>
      <c r="C13" s="259" t="s">
        <v>72</v>
      </c>
      <c r="D13" s="242"/>
      <c r="E13" s="243"/>
      <c r="F13" s="244"/>
      <c r="G13" s="245">
        <f>SUMIF(AG14:AG17,"&lt;&gt;NOR",G14:G17)</f>
        <v>0</v>
      </c>
      <c r="H13" s="239"/>
      <c r="I13" s="239">
        <f>SUM(I14:I17)</f>
        <v>0</v>
      </c>
      <c r="J13" s="239"/>
      <c r="K13" s="239">
        <f>SUM(K14:K17)</f>
        <v>0</v>
      </c>
      <c r="L13" s="239"/>
      <c r="M13" s="239">
        <f>SUM(M14:M17)</f>
        <v>0</v>
      </c>
      <c r="N13" s="238"/>
      <c r="O13" s="238">
        <f>SUM(O14:O17)</f>
        <v>0.03</v>
      </c>
      <c r="P13" s="238"/>
      <c r="Q13" s="238">
        <f>SUM(Q14:Q17)</f>
        <v>0</v>
      </c>
      <c r="R13" s="239"/>
      <c r="S13" s="239"/>
      <c r="T13" s="239"/>
      <c r="U13" s="239"/>
      <c r="V13" s="239">
        <f>SUM(V14:V17)</f>
        <v>7.2100000000000009</v>
      </c>
      <c r="W13" s="239"/>
      <c r="X13" s="239"/>
      <c r="Y13" s="239"/>
      <c r="AG13" t="s">
        <v>104</v>
      </c>
    </row>
    <row r="14" spans="1:60" outlineLevel="1" x14ac:dyDescent="0.2">
      <c r="A14" s="247">
        <v>3</v>
      </c>
      <c r="B14" s="248" t="s">
        <v>119</v>
      </c>
      <c r="C14" s="260" t="s">
        <v>120</v>
      </c>
      <c r="D14" s="249" t="s">
        <v>121</v>
      </c>
      <c r="E14" s="250">
        <v>60</v>
      </c>
      <c r="F14" s="251"/>
      <c r="G14" s="252">
        <f>ROUND(E14*F14,2)</f>
        <v>0</v>
      </c>
      <c r="H14" s="235"/>
      <c r="I14" s="234">
        <f>ROUND(E14*H14,2)</f>
        <v>0</v>
      </c>
      <c r="J14" s="235"/>
      <c r="K14" s="234">
        <f>ROUND(E14*J14,2)</f>
        <v>0</v>
      </c>
      <c r="L14" s="234">
        <v>21</v>
      </c>
      <c r="M14" s="234">
        <f>G14*(1+L14/100)</f>
        <v>0</v>
      </c>
      <c r="N14" s="233">
        <v>2.0000000000000001E-4</v>
      </c>
      <c r="O14" s="233">
        <f>ROUND(E14*N14,2)</f>
        <v>0.01</v>
      </c>
      <c r="P14" s="233">
        <v>0</v>
      </c>
      <c r="Q14" s="233">
        <f>ROUND(E14*P14,2)</f>
        <v>0</v>
      </c>
      <c r="R14" s="234"/>
      <c r="S14" s="234" t="s">
        <v>108</v>
      </c>
      <c r="T14" s="234" t="s">
        <v>108</v>
      </c>
      <c r="U14" s="234">
        <v>0.10664999999999999</v>
      </c>
      <c r="V14" s="234">
        <f>ROUND(E14*U14,2)</f>
        <v>6.4</v>
      </c>
      <c r="W14" s="234"/>
      <c r="X14" s="234" t="s">
        <v>109</v>
      </c>
      <c r="Y14" s="234" t="s">
        <v>110</v>
      </c>
      <c r="Z14" s="214"/>
      <c r="AA14" s="214"/>
      <c r="AB14" s="214"/>
      <c r="AC14" s="214"/>
      <c r="AD14" s="214"/>
      <c r="AE14" s="214"/>
      <c r="AF14" s="214"/>
      <c r="AG14" s="214" t="s">
        <v>111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 x14ac:dyDescent="0.2">
      <c r="A15" s="231"/>
      <c r="B15" s="232"/>
      <c r="C15" s="261" t="s">
        <v>122</v>
      </c>
      <c r="D15" s="236"/>
      <c r="E15" s="237">
        <v>60</v>
      </c>
      <c r="F15" s="234"/>
      <c r="G15" s="234"/>
      <c r="H15" s="234"/>
      <c r="I15" s="234"/>
      <c r="J15" s="234"/>
      <c r="K15" s="234"/>
      <c r="L15" s="234"/>
      <c r="M15" s="234"/>
      <c r="N15" s="233"/>
      <c r="O15" s="233"/>
      <c r="P15" s="233"/>
      <c r="Q15" s="233"/>
      <c r="R15" s="234"/>
      <c r="S15" s="234"/>
      <c r="T15" s="234"/>
      <c r="U15" s="234"/>
      <c r="V15" s="234"/>
      <c r="W15" s="234"/>
      <c r="X15" s="234"/>
      <c r="Y15" s="234"/>
      <c r="Z15" s="214"/>
      <c r="AA15" s="214"/>
      <c r="AB15" s="214"/>
      <c r="AC15" s="214"/>
      <c r="AD15" s="214"/>
      <c r="AE15" s="214"/>
      <c r="AF15" s="214"/>
      <c r="AG15" s="214" t="s">
        <v>113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22.5" outlineLevel="1" x14ac:dyDescent="0.2">
      <c r="A16" s="247">
        <v>4</v>
      </c>
      <c r="B16" s="248" t="s">
        <v>123</v>
      </c>
      <c r="C16" s="260" t="s">
        <v>124</v>
      </c>
      <c r="D16" s="249" t="s">
        <v>121</v>
      </c>
      <c r="E16" s="250">
        <v>60</v>
      </c>
      <c r="F16" s="251"/>
      <c r="G16" s="252">
        <f>ROUND(E16*F16,2)</f>
        <v>0</v>
      </c>
      <c r="H16" s="235"/>
      <c r="I16" s="234">
        <f>ROUND(E16*H16,2)</f>
        <v>0</v>
      </c>
      <c r="J16" s="235"/>
      <c r="K16" s="234">
        <f>ROUND(E16*J16,2)</f>
        <v>0</v>
      </c>
      <c r="L16" s="234">
        <v>21</v>
      </c>
      <c r="M16" s="234">
        <f>G16*(1+L16/100)</f>
        <v>0</v>
      </c>
      <c r="N16" s="233">
        <v>3.5E-4</v>
      </c>
      <c r="O16" s="233">
        <f>ROUND(E16*N16,2)</f>
        <v>0.02</v>
      </c>
      <c r="P16" s="233">
        <v>0</v>
      </c>
      <c r="Q16" s="233">
        <f>ROUND(E16*P16,2)</f>
        <v>0</v>
      </c>
      <c r="R16" s="234"/>
      <c r="S16" s="234" t="s">
        <v>108</v>
      </c>
      <c r="T16" s="234" t="s">
        <v>108</v>
      </c>
      <c r="U16" s="234">
        <v>1.35E-2</v>
      </c>
      <c r="V16" s="234">
        <f>ROUND(E16*U16,2)</f>
        <v>0.81</v>
      </c>
      <c r="W16" s="234"/>
      <c r="X16" s="234" t="s">
        <v>109</v>
      </c>
      <c r="Y16" s="234" t="s">
        <v>110</v>
      </c>
      <c r="Z16" s="214"/>
      <c r="AA16" s="214"/>
      <c r="AB16" s="214"/>
      <c r="AC16" s="214"/>
      <c r="AD16" s="214"/>
      <c r="AE16" s="214"/>
      <c r="AF16" s="214"/>
      <c r="AG16" s="214" t="s">
        <v>111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2" x14ac:dyDescent="0.2">
      <c r="A17" s="231"/>
      <c r="B17" s="232"/>
      <c r="C17" s="261" t="s">
        <v>125</v>
      </c>
      <c r="D17" s="236"/>
      <c r="E17" s="237">
        <v>60</v>
      </c>
      <c r="F17" s="234"/>
      <c r="G17" s="234"/>
      <c r="H17" s="234"/>
      <c r="I17" s="234"/>
      <c r="J17" s="234"/>
      <c r="K17" s="234"/>
      <c r="L17" s="234"/>
      <c r="M17" s="234"/>
      <c r="N17" s="233"/>
      <c r="O17" s="233"/>
      <c r="P17" s="233"/>
      <c r="Q17" s="233"/>
      <c r="R17" s="234"/>
      <c r="S17" s="234"/>
      <c r="T17" s="234"/>
      <c r="U17" s="234"/>
      <c r="V17" s="234"/>
      <c r="W17" s="234"/>
      <c r="X17" s="234"/>
      <c r="Y17" s="234"/>
      <c r="Z17" s="214"/>
      <c r="AA17" s="214"/>
      <c r="AB17" s="214"/>
      <c r="AC17" s="214"/>
      <c r="AD17" s="214"/>
      <c r="AE17" s="214"/>
      <c r="AF17" s="214"/>
      <c r="AG17" s="214" t="s">
        <v>113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ht="25.5" x14ac:dyDescent="0.2">
      <c r="A18" s="240" t="s">
        <v>103</v>
      </c>
      <c r="B18" s="241" t="s">
        <v>73</v>
      </c>
      <c r="C18" s="259" t="s">
        <v>74</v>
      </c>
      <c r="D18" s="242"/>
      <c r="E18" s="243"/>
      <c r="F18" s="244"/>
      <c r="G18" s="245">
        <f>SUMIF(AG19:AG21,"&lt;&gt;NOR",G19:G21)</f>
        <v>0</v>
      </c>
      <c r="H18" s="239"/>
      <c r="I18" s="239">
        <f>SUM(I19:I21)</f>
        <v>0</v>
      </c>
      <c r="J18" s="239"/>
      <c r="K18" s="239">
        <f>SUM(K19:K21)</f>
        <v>0</v>
      </c>
      <c r="L18" s="239"/>
      <c r="M18" s="239">
        <f>SUM(M19:M21)</f>
        <v>0</v>
      </c>
      <c r="N18" s="238"/>
      <c r="O18" s="238">
        <f>SUM(O19:O21)</f>
        <v>0</v>
      </c>
      <c r="P18" s="238"/>
      <c r="Q18" s="238">
        <f>SUM(Q19:Q21)</f>
        <v>0</v>
      </c>
      <c r="R18" s="239"/>
      <c r="S18" s="239"/>
      <c r="T18" s="239"/>
      <c r="U18" s="239"/>
      <c r="V18" s="239">
        <f>SUM(V19:V21)</f>
        <v>0</v>
      </c>
      <c r="W18" s="239"/>
      <c r="X18" s="239"/>
      <c r="Y18" s="239"/>
      <c r="AG18" t="s">
        <v>104</v>
      </c>
    </row>
    <row r="19" spans="1:60" outlineLevel="1" x14ac:dyDescent="0.2">
      <c r="A19" s="247">
        <v>5</v>
      </c>
      <c r="B19" s="248" t="s">
        <v>126</v>
      </c>
      <c r="C19" s="260" t="s">
        <v>127</v>
      </c>
      <c r="D19" s="249" t="s">
        <v>128</v>
      </c>
      <c r="E19" s="250">
        <v>1</v>
      </c>
      <c r="F19" s="251"/>
      <c r="G19" s="252">
        <f>ROUND(E19*F19,2)</f>
        <v>0</v>
      </c>
      <c r="H19" s="235"/>
      <c r="I19" s="234">
        <f>ROUND(E19*H19,2)</f>
        <v>0</v>
      </c>
      <c r="J19" s="235"/>
      <c r="K19" s="234">
        <f>ROUND(E19*J19,2)</f>
        <v>0</v>
      </c>
      <c r="L19" s="234">
        <v>21</v>
      </c>
      <c r="M19" s="234">
        <f>G19*(1+L19/100)</f>
        <v>0</v>
      </c>
      <c r="N19" s="233">
        <v>0</v>
      </c>
      <c r="O19" s="233">
        <f>ROUND(E19*N19,2)</f>
        <v>0</v>
      </c>
      <c r="P19" s="233">
        <v>0</v>
      </c>
      <c r="Q19" s="233">
        <f>ROUND(E19*P19,2)</f>
        <v>0</v>
      </c>
      <c r="R19" s="234"/>
      <c r="S19" s="234" t="s">
        <v>129</v>
      </c>
      <c r="T19" s="234" t="s">
        <v>130</v>
      </c>
      <c r="U19" s="234">
        <v>0</v>
      </c>
      <c r="V19" s="234">
        <f>ROUND(E19*U19,2)</f>
        <v>0</v>
      </c>
      <c r="W19" s="234"/>
      <c r="X19" s="234" t="s">
        <v>109</v>
      </c>
      <c r="Y19" s="234" t="s">
        <v>110</v>
      </c>
      <c r="Z19" s="214"/>
      <c r="AA19" s="214"/>
      <c r="AB19" s="214"/>
      <c r="AC19" s="214"/>
      <c r="AD19" s="214"/>
      <c r="AE19" s="214"/>
      <c r="AF19" s="214"/>
      <c r="AG19" s="214" t="s">
        <v>111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67.5" outlineLevel="2" x14ac:dyDescent="0.2">
      <c r="A20" s="231"/>
      <c r="B20" s="232"/>
      <c r="C20" s="261" t="s">
        <v>131</v>
      </c>
      <c r="D20" s="236"/>
      <c r="E20" s="237">
        <v>1</v>
      </c>
      <c r="F20" s="234"/>
      <c r="G20" s="234"/>
      <c r="H20" s="234"/>
      <c r="I20" s="234"/>
      <c r="J20" s="234"/>
      <c r="K20" s="234"/>
      <c r="L20" s="234"/>
      <c r="M20" s="234"/>
      <c r="N20" s="233"/>
      <c r="O20" s="233"/>
      <c r="P20" s="233"/>
      <c r="Q20" s="233"/>
      <c r="R20" s="234"/>
      <c r="S20" s="234"/>
      <c r="T20" s="234"/>
      <c r="U20" s="234"/>
      <c r="V20" s="234"/>
      <c r="W20" s="234"/>
      <c r="X20" s="234"/>
      <c r="Y20" s="234"/>
      <c r="Z20" s="214"/>
      <c r="AA20" s="214"/>
      <c r="AB20" s="214"/>
      <c r="AC20" s="214"/>
      <c r="AD20" s="214"/>
      <c r="AE20" s="214"/>
      <c r="AF20" s="214"/>
      <c r="AG20" s="214" t="s">
        <v>113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31"/>
      <c r="B21" s="232"/>
      <c r="C21" s="261" t="s">
        <v>132</v>
      </c>
      <c r="D21" s="236"/>
      <c r="E21" s="237"/>
      <c r="F21" s="234"/>
      <c r="G21" s="234"/>
      <c r="H21" s="234"/>
      <c r="I21" s="234"/>
      <c r="J21" s="234"/>
      <c r="K21" s="234"/>
      <c r="L21" s="234"/>
      <c r="M21" s="234"/>
      <c r="N21" s="233"/>
      <c r="O21" s="233"/>
      <c r="P21" s="233"/>
      <c r="Q21" s="233"/>
      <c r="R21" s="234"/>
      <c r="S21" s="234"/>
      <c r="T21" s="234"/>
      <c r="U21" s="234"/>
      <c r="V21" s="234"/>
      <c r="W21" s="234"/>
      <c r="X21" s="234"/>
      <c r="Y21" s="234"/>
      <c r="Z21" s="214"/>
      <c r="AA21" s="214"/>
      <c r="AB21" s="214"/>
      <c r="AC21" s="214"/>
      <c r="AD21" s="214"/>
      <c r="AE21" s="214"/>
      <c r="AF21" s="214"/>
      <c r="AG21" s="214" t="s">
        <v>113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x14ac:dyDescent="0.2">
      <c r="A22" s="240" t="s">
        <v>103</v>
      </c>
      <c r="B22" s="241" t="s">
        <v>75</v>
      </c>
      <c r="C22" s="259" t="s">
        <v>29</v>
      </c>
      <c r="D22" s="242"/>
      <c r="E22" s="243"/>
      <c r="F22" s="244"/>
      <c r="G22" s="245">
        <f>SUMIF(AG23:AG23,"&lt;&gt;NOR",G23:G23)</f>
        <v>0</v>
      </c>
      <c r="H22" s="239"/>
      <c r="I22" s="239">
        <f>SUM(I23:I23)</f>
        <v>0</v>
      </c>
      <c r="J22" s="239"/>
      <c r="K22" s="239">
        <f>SUM(K23:K23)</f>
        <v>0</v>
      </c>
      <c r="L22" s="239"/>
      <c r="M22" s="239">
        <f>SUM(M23:M23)</f>
        <v>0</v>
      </c>
      <c r="N22" s="238"/>
      <c r="O22" s="238">
        <f>SUM(O23:O23)</f>
        <v>0</v>
      </c>
      <c r="P22" s="238"/>
      <c r="Q22" s="238">
        <f>SUM(Q23:Q23)</f>
        <v>0</v>
      </c>
      <c r="R22" s="239"/>
      <c r="S22" s="239"/>
      <c r="T22" s="239"/>
      <c r="U22" s="239"/>
      <c r="V22" s="239">
        <f>SUM(V23:V23)</f>
        <v>0</v>
      </c>
      <c r="W22" s="239"/>
      <c r="X22" s="239"/>
      <c r="Y22" s="239"/>
      <c r="AG22" t="s">
        <v>104</v>
      </c>
    </row>
    <row r="23" spans="1:60" outlineLevel="1" x14ac:dyDescent="0.2">
      <c r="A23" s="253">
        <v>6</v>
      </c>
      <c r="B23" s="254" t="s">
        <v>133</v>
      </c>
      <c r="C23" s="262" t="s">
        <v>134</v>
      </c>
      <c r="D23" s="255" t="s">
        <v>135</v>
      </c>
      <c r="E23" s="256">
        <v>1</v>
      </c>
      <c r="F23" s="257"/>
      <c r="G23" s="258">
        <f>ROUND(E23*F23,2)</f>
        <v>0</v>
      </c>
      <c r="H23" s="235"/>
      <c r="I23" s="234">
        <f>ROUND(E23*H23,2)</f>
        <v>0</v>
      </c>
      <c r="J23" s="235"/>
      <c r="K23" s="234">
        <f>ROUND(E23*J23,2)</f>
        <v>0</v>
      </c>
      <c r="L23" s="234">
        <v>21</v>
      </c>
      <c r="M23" s="234">
        <f>G23*(1+L23/100)</f>
        <v>0</v>
      </c>
      <c r="N23" s="233">
        <v>0</v>
      </c>
      <c r="O23" s="233">
        <f>ROUND(E23*N23,2)</f>
        <v>0</v>
      </c>
      <c r="P23" s="233">
        <v>0</v>
      </c>
      <c r="Q23" s="233">
        <f>ROUND(E23*P23,2)</f>
        <v>0</v>
      </c>
      <c r="R23" s="234"/>
      <c r="S23" s="234" t="s">
        <v>108</v>
      </c>
      <c r="T23" s="234" t="s">
        <v>130</v>
      </c>
      <c r="U23" s="234">
        <v>0</v>
      </c>
      <c r="V23" s="234">
        <f>ROUND(E23*U23,2)</f>
        <v>0</v>
      </c>
      <c r="W23" s="234"/>
      <c r="X23" s="234" t="s">
        <v>136</v>
      </c>
      <c r="Y23" s="234" t="s">
        <v>110</v>
      </c>
      <c r="Z23" s="214"/>
      <c r="AA23" s="214"/>
      <c r="AB23" s="214"/>
      <c r="AC23" s="214"/>
      <c r="AD23" s="214"/>
      <c r="AE23" s="214"/>
      <c r="AF23" s="214"/>
      <c r="AG23" s="214" t="s">
        <v>137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x14ac:dyDescent="0.2">
      <c r="A24" s="240" t="s">
        <v>103</v>
      </c>
      <c r="B24" s="241" t="s">
        <v>76</v>
      </c>
      <c r="C24" s="259" t="s">
        <v>30</v>
      </c>
      <c r="D24" s="242"/>
      <c r="E24" s="243"/>
      <c r="F24" s="244"/>
      <c r="G24" s="245">
        <f>SUMIF(AG25:AG25,"&lt;&gt;NOR",G25:G25)</f>
        <v>0</v>
      </c>
      <c r="H24" s="239"/>
      <c r="I24" s="239">
        <f>SUM(I25:I25)</f>
        <v>0</v>
      </c>
      <c r="J24" s="239"/>
      <c r="K24" s="239">
        <f>SUM(K25:K25)</f>
        <v>0</v>
      </c>
      <c r="L24" s="239"/>
      <c r="M24" s="239">
        <f>SUM(M25:M25)</f>
        <v>0</v>
      </c>
      <c r="N24" s="238"/>
      <c r="O24" s="238">
        <f>SUM(O25:O25)</f>
        <v>0</v>
      </c>
      <c r="P24" s="238"/>
      <c r="Q24" s="238">
        <f>SUM(Q25:Q25)</f>
        <v>0</v>
      </c>
      <c r="R24" s="239"/>
      <c r="S24" s="239"/>
      <c r="T24" s="239"/>
      <c r="U24" s="239"/>
      <c r="V24" s="239">
        <f>SUM(V25:V25)</f>
        <v>0</v>
      </c>
      <c r="W24" s="239"/>
      <c r="X24" s="239"/>
      <c r="Y24" s="239"/>
      <c r="AG24" t="s">
        <v>104</v>
      </c>
    </row>
    <row r="25" spans="1:60" outlineLevel="1" x14ac:dyDescent="0.2">
      <c r="A25" s="247">
        <v>7</v>
      </c>
      <c r="B25" s="248" t="s">
        <v>138</v>
      </c>
      <c r="C25" s="260" t="s">
        <v>139</v>
      </c>
      <c r="D25" s="249" t="s">
        <v>135</v>
      </c>
      <c r="E25" s="250">
        <v>1</v>
      </c>
      <c r="F25" s="251"/>
      <c r="G25" s="252">
        <f>ROUND(E25*F25,2)</f>
        <v>0</v>
      </c>
      <c r="H25" s="235"/>
      <c r="I25" s="234">
        <f>ROUND(E25*H25,2)</f>
        <v>0</v>
      </c>
      <c r="J25" s="235"/>
      <c r="K25" s="234">
        <f>ROUND(E25*J25,2)</f>
        <v>0</v>
      </c>
      <c r="L25" s="234">
        <v>21</v>
      </c>
      <c r="M25" s="234">
        <f>G25*(1+L25/100)</f>
        <v>0</v>
      </c>
      <c r="N25" s="233">
        <v>0</v>
      </c>
      <c r="O25" s="233">
        <f>ROUND(E25*N25,2)</f>
        <v>0</v>
      </c>
      <c r="P25" s="233">
        <v>0</v>
      </c>
      <c r="Q25" s="233">
        <f>ROUND(E25*P25,2)</f>
        <v>0</v>
      </c>
      <c r="R25" s="234"/>
      <c r="S25" s="234" t="s">
        <v>108</v>
      </c>
      <c r="T25" s="234" t="s">
        <v>130</v>
      </c>
      <c r="U25" s="234">
        <v>0</v>
      </c>
      <c r="V25" s="234">
        <f>ROUND(E25*U25,2)</f>
        <v>0</v>
      </c>
      <c r="W25" s="234"/>
      <c r="X25" s="234" t="s">
        <v>136</v>
      </c>
      <c r="Y25" s="234" t="s">
        <v>110</v>
      </c>
      <c r="Z25" s="214"/>
      <c r="AA25" s="214"/>
      <c r="AB25" s="214"/>
      <c r="AC25" s="214"/>
      <c r="AD25" s="214"/>
      <c r="AE25" s="214"/>
      <c r="AF25" s="214"/>
      <c r="AG25" s="214" t="s">
        <v>140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x14ac:dyDescent="0.2">
      <c r="A26" s="3"/>
      <c r="B26" s="4"/>
      <c r="C26" s="26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89</v>
      </c>
    </row>
    <row r="27" spans="1:60" x14ac:dyDescent="0.2">
      <c r="A27" s="217"/>
      <c r="B27" s="218" t="s">
        <v>31</v>
      </c>
      <c r="C27" s="264"/>
      <c r="D27" s="219"/>
      <c r="E27" s="220"/>
      <c r="F27" s="220"/>
      <c r="G27" s="246">
        <f>G8+G11+G13+G18+G22+G24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141</v>
      </c>
    </row>
    <row r="28" spans="1:60" x14ac:dyDescent="0.2">
      <c r="A28" s="3"/>
      <c r="B28" s="4"/>
      <c r="C28" s="263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3"/>
      <c r="B29" s="4"/>
      <c r="C29" s="263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21" t="s">
        <v>142</v>
      </c>
      <c r="B30" s="221"/>
      <c r="C30" s="26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22"/>
      <c r="B31" s="223"/>
      <c r="C31" s="266"/>
      <c r="D31" s="223"/>
      <c r="E31" s="223"/>
      <c r="F31" s="223"/>
      <c r="G31" s="22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G31" t="s">
        <v>143</v>
      </c>
    </row>
    <row r="32" spans="1:60" x14ac:dyDescent="0.2">
      <c r="A32" s="225"/>
      <c r="B32" s="226"/>
      <c r="C32" s="267"/>
      <c r="D32" s="226"/>
      <c r="E32" s="226"/>
      <c r="F32" s="226"/>
      <c r="G32" s="22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225"/>
      <c r="B33" s="226"/>
      <c r="C33" s="267"/>
      <c r="D33" s="226"/>
      <c r="E33" s="226"/>
      <c r="F33" s="226"/>
      <c r="G33" s="22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25"/>
      <c r="B34" s="226"/>
      <c r="C34" s="267"/>
      <c r="D34" s="226"/>
      <c r="E34" s="226"/>
      <c r="F34" s="226"/>
      <c r="G34" s="22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228"/>
      <c r="B35" s="229"/>
      <c r="C35" s="268"/>
      <c r="D35" s="229"/>
      <c r="E35" s="229"/>
      <c r="F35" s="229"/>
      <c r="G35" s="2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3"/>
      <c r="B36" s="4"/>
      <c r="C36" s="263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C37" s="269"/>
      <c r="D37" s="10"/>
      <c r="AG37" t="s">
        <v>144</v>
      </c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0:C30"/>
    <mergeCell ref="A31:G35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2525_01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2525_01 Pol'!Názvy_tisku</vt:lpstr>
      <vt:lpstr>oadresa</vt:lpstr>
      <vt:lpstr>Stavba!Objednatel</vt:lpstr>
      <vt:lpstr>Stavba!Objekt</vt:lpstr>
      <vt:lpstr>'01 2525_01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Malina</dc:creator>
  <cp:lastModifiedBy>Daniel Malina</cp:lastModifiedBy>
  <cp:lastPrinted>2019-03-19T12:27:02Z</cp:lastPrinted>
  <dcterms:created xsi:type="dcterms:W3CDTF">2009-04-08T07:15:50Z</dcterms:created>
  <dcterms:modified xsi:type="dcterms:W3CDTF">2025-06-26T09:03:33Z</dcterms:modified>
</cp:coreProperties>
</file>