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roz89 - Výměna oken a dveří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'roz89 - Výměna oken a dveří'!$C$99:$K$374</definedName>
    <definedName name="_xlnm.Print_Area" localSheetId="1">'roz89 - Výměna oken a dveří'!$C$4:$J$39,'roz89 - Výměna oken a dveří'!$C$45:$J$81,'roz89 - Výměna oken a dveří'!$C$87:$K$374</definedName>
    <definedName name="_xlnm.Print_Titles" localSheetId="1">'roz89 - Výměna oken a dveří'!$99:$99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148"/>
  <c r="J37"/>
  <c r="J36"/>
  <c i="1" r="AY55"/>
  <c i="2" r="J35"/>
  <c i="1" r="AX55"/>
  <c i="2"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59"/>
  <c r="BH359"/>
  <c r="BG359"/>
  <c r="BF359"/>
  <c r="T359"/>
  <c r="R359"/>
  <c r="P359"/>
  <c r="BI357"/>
  <c r="BH357"/>
  <c r="BG357"/>
  <c r="BF357"/>
  <c r="T357"/>
  <c r="R357"/>
  <c r="P357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289"/>
  <c r="BH289"/>
  <c r="BG289"/>
  <c r="BF289"/>
  <c r="T289"/>
  <c r="R289"/>
  <c r="P289"/>
  <c r="BI286"/>
  <c r="BH286"/>
  <c r="BG286"/>
  <c r="BF286"/>
  <c r="T286"/>
  <c r="R286"/>
  <c r="P286"/>
  <c r="BI272"/>
  <c r="BH272"/>
  <c r="BG272"/>
  <c r="BF272"/>
  <c r="T272"/>
  <c r="R272"/>
  <c r="P272"/>
  <c r="BI267"/>
  <c r="BH267"/>
  <c r="BG267"/>
  <c r="BF267"/>
  <c r="T267"/>
  <c r="R267"/>
  <c r="P267"/>
  <c r="BI262"/>
  <c r="BH262"/>
  <c r="BG262"/>
  <c r="BF262"/>
  <c r="T262"/>
  <c r="R262"/>
  <c r="P262"/>
  <c r="BI241"/>
  <c r="BH241"/>
  <c r="BG241"/>
  <c r="BF241"/>
  <c r="T241"/>
  <c r="R241"/>
  <c r="P241"/>
  <c r="BI216"/>
  <c r="BH216"/>
  <c r="BG216"/>
  <c r="BF216"/>
  <c r="T216"/>
  <c r="R216"/>
  <c r="P216"/>
  <c r="BI214"/>
  <c r="BH214"/>
  <c r="BG214"/>
  <c r="BF214"/>
  <c r="T214"/>
  <c r="R214"/>
  <c r="P214"/>
  <c r="BI210"/>
  <c r="BH210"/>
  <c r="BG210"/>
  <c r="BF210"/>
  <c r="T210"/>
  <c r="T209"/>
  <c r="R210"/>
  <c r="R209"/>
  <c r="P210"/>
  <c r="P209"/>
  <c r="BI207"/>
  <c r="BH207"/>
  <c r="BG207"/>
  <c r="BF207"/>
  <c r="T207"/>
  <c r="R207"/>
  <c r="P207"/>
  <c r="BI203"/>
  <c r="BH203"/>
  <c r="BG203"/>
  <c r="BF203"/>
  <c r="T203"/>
  <c r="R203"/>
  <c r="P203"/>
  <c r="BI198"/>
  <c r="BH198"/>
  <c r="BG198"/>
  <c r="BF198"/>
  <c r="T198"/>
  <c r="R198"/>
  <c r="P198"/>
  <c r="BI190"/>
  <c r="BH190"/>
  <c r="BG190"/>
  <c r="BF190"/>
  <c r="T190"/>
  <c r="T189"/>
  <c r="R190"/>
  <c r="R189"/>
  <c r="P190"/>
  <c r="P189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J65"/>
  <c r="BI146"/>
  <c r="BH146"/>
  <c r="BG146"/>
  <c r="BF146"/>
  <c r="T146"/>
  <c r="T145"/>
  <c r="R146"/>
  <c r="R145"/>
  <c r="P146"/>
  <c r="P145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3"/>
  <c r="BH103"/>
  <c r="BG103"/>
  <c r="BF103"/>
  <c r="T103"/>
  <c r="R103"/>
  <c r="P103"/>
  <c r="F94"/>
  <c r="E92"/>
  <c r="F52"/>
  <c r="E50"/>
  <c r="J24"/>
  <c r="E24"/>
  <c r="J97"/>
  <c r="J23"/>
  <c r="J21"/>
  <c r="E21"/>
  <c r="J96"/>
  <c r="J20"/>
  <c r="J18"/>
  <c r="E18"/>
  <c r="F97"/>
  <c r="J17"/>
  <c r="J15"/>
  <c r="E15"/>
  <c r="F96"/>
  <c r="J14"/>
  <c r="J12"/>
  <c r="J94"/>
  <c r="E7"/>
  <c r="E90"/>
  <c i="1" r="L50"/>
  <c r="AM50"/>
  <c r="AM49"/>
  <c r="L49"/>
  <c r="AM47"/>
  <c r="L47"/>
  <c r="L45"/>
  <c r="L44"/>
  <c i="2" r="BK338"/>
  <c r="J329"/>
  <c r="J357"/>
  <c r="BK328"/>
  <c r="BK340"/>
  <c r="BK321"/>
  <c r="J303"/>
  <c r="J174"/>
  <c r="F35"/>
  <c r="BK348"/>
  <c r="BK332"/>
  <c r="J364"/>
  <c r="J332"/>
  <c r="J346"/>
  <c r="J330"/>
  <c r="J313"/>
  <c r="BK187"/>
  <c r="J119"/>
  <c r="J198"/>
  <c r="BK138"/>
  <c r="J34"/>
  <c r="BK372"/>
  <c r="BK330"/>
  <c r="J348"/>
  <c r="J373"/>
  <c r="BK335"/>
  <c r="BK319"/>
  <c r="BK216"/>
  <c r="J146"/>
  <c r="J169"/>
  <c r="J109"/>
  <c r="BK317"/>
  <c r="BK303"/>
  <c r="J171"/>
  <c r="BK366"/>
  <c r="BK342"/>
  <c r="BK329"/>
  <c r="BK185"/>
  <c r="J157"/>
  <c r="BK320"/>
  <c r="J306"/>
  <c r="J185"/>
  <c r="BK123"/>
  <c r="BK322"/>
  <c r="BK315"/>
  <c r="BK306"/>
  <c r="BK210"/>
  <c r="BK174"/>
  <c r="BK150"/>
  <c r="J121"/>
  <c r="J105"/>
  <c r="J343"/>
  <c r="BK117"/>
  <c r="BK344"/>
  <c r="BK359"/>
  <c r="J325"/>
  <c r="BK309"/>
  <c r="BK155"/>
  <c r="BK207"/>
  <c i="1" r="AS54"/>
  <c i="2" r="BK314"/>
  <c r="J210"/>
  <c r="BK152"/>
  <c r="BK373"/>
  <c r="BK357"/>
  <c r="J340"/>
  <c r="J328"/>
  <c r="BK165"/>
  <c r="BK131"/>
  <c r="J322"/>
  <c r="J314"/>
  <c r="BK267"/>
  <c r="J176"/>
  <c r="BK109"/>
  <c r="J324"/>
  <c r="J317"/>
  <c r="BK310"/>
  <c r="J272"/>
  <c r="J190"/>
  <c r="BK167"/>
  <c r="J142"/>
  <c r="BK112"/>
  <c r="J371"/>
  <c r="BK334"/>
  <c r="J374"/>
  <c r="J338"/>
  <c r="BK350"/>
  <c r="J323"/>
  <c r="BK262"/>
  <c r="BK136"/>
  <c r="BK272"/>
  <c r="J155"/>
  <c r="J321"/>
  <c r="J241"/>
  <c r="J165"/>
  <c r="J112"/>
  <c r="J350"/>
  <c r="J333"/>
  <c r="BK286"/>
  <c r="BK171"/>
  <c r="F36"/>
  <c r="J366"/>
  <c r="BK325"/>
  <c r="J372"/>
  <c r="J326"/>
  <c r="BK333"/>
  <c r="J286"/>
  <c r="J167"/>
  <c r="J216"/>
  <c r="BK121"/>
  <c r="J319"/>
  <c r="J309"/>
  <c r="BK198"/>
  <c r="BK142"/>
  <c r="BK371"/>
  <c r="J344"/>
  <c r="J331"/>
  <c r="J207"/>
  <c r="BK119"/>
  <c r="J316"/>
  <c r="J289"/>
  <c r="J214"/>
  <c r="BK157"/>
  <c r="F37"/>
  <c r="BK374"/>
  <c r="J337"/>
  <c r="BK105"/>
  <c r="J342"/>
  <c r="J368"/>
  <c r="BK331"/>
  <c r="J318"/>
  <c r="BK203"/>
  <c r="J103"/>
  <c r="BK179"/>
  <c r="BK146"/>
  <c r="J327"/>
  <c r="BK316"/>
  <c r="J267"/>
  <c r="J179"/>
  <c r="J123"/>
  <c r="BK364"/>
  <c r="J335"/>
  <c r="BK214"/>
  <c r="J150"/>
  <c r="BK324"/>
  <c r="BK311"/>
  <c r="BK241"/>
  <c r="BK169"/>
  <c r="J138"/>
  <c r="BK327"/>
  <c r="J320"/>
  <c r="BK313"/>
  <c r="BK289"/>
  <c r="J262"/>
  <c r="J203"/>
  <c r="BK181"/>
  <c r="BK163"/>
  <c r="BK134"/>
  <c r="J359"/>
  <c r="J134"/>
  <c r="BK368"/>
  <c r="J334"/>
  <c r="BK343"/>
  <c r="J315"/>
  <c r="J181"/>
  <c r="J131"/>
  <c r="J163"/>
  <c r="J117"/>
  <c r="BK323"/>
  <c r="J311"/>
  <c r="J187"/>
  <c r="J136"/>
  <c r="BK346"/>
  <c r="BK337"/>
  <c r="BK326"/>
  <c r="BK176"/>
  <c r="BK103"/>
  <c r="BK318"/>
  <c r="J310"/>
  <c r="BK190"/>
  <c r="J152"/>
  <c r="F34"/>
  <c l="1" r="R102"/>
  <c r="BK173"/>
  <c r="J173"/>
  <c r="J67"/>
  <c r="T197"/>
  <c r="R271"/>
  <c r="BK336"/>
  <c r="J336"/>
  <c r="J76"/>
  <c r="P102"/>
  <c r="R149"/>
  <c r="P213"/>
  <c r="R312"/>
  <c r="R339"/>
  <c r="BK363"/>
  <c r="J363"/>
  <c r="J79"/>
  <c r="R133"/>
  <c r="P149"/>
  <c r="BK213"/>
  <c r="BK312"/>
  <c r="J312"/>
  <c r="J75"/>
  <c r="P339"/>
  <c r="R363"/>
  <c r="P133"/>
  <c r="P173"/>
  <c r="T213"/>
  <c r="T312"/>
  <c r="T336"/>
  <c r="T347"/>
  <c r="BK370"/>
  <c r="J370"/>
  <c r="J80"/>
  <c r="BK133"/>
  <c r="J133"/>
  <c r="J62"/>
  <c r="R173"/>
  <c r="R213"/>
  <c r="P312"/>
  <c r="R336"/>
  <c r="T339"/>
  <c r="T363"/>
  <c r="BK102"/>
  <c r="J102"/>
  <c r="J61"/>
  <c r="BK149"/>
  <c r="J149"/>
  <c r="J66"/>
  <c r="P197"/>
  <c r="T271"/>
  <c r="T308"/>
  <c r="BK347"/>
  <c r="J347"/>
  <c r="J78"/>
  <c r="P363"/>
  <c r="P370"/>
  <c r="T102"/>
  <c r="T149"/>
  <c r="BK197"/>
  <c r="J197"/>
  <c r="J69"/>
  <c r="P271"/>
  <c r="P308"/>
  <c r="BK339"/>
  <c r="J339"/>
  <c r="J77"/>
  <c r="R347"/>
  <c r="R370"/>
  <c r="T133"/>
  <c r="T173"/>
  <c r="R197"/>
  <c r="BK271"/>
  <c r="J271"/>
  <c r="J73"/>
  <c r="BK308"/>
  <c r="J308"/>
  <c r="J74"/>
  <c r="R308"/>
  <c r="P336"/>
  <c r="P347"/>
  <c r="T370"/>
  <c r="BK145"/>
  <c r="J145"/>
  <c r="J64"/>
  <c r="BK189"/>
  <c r="J189"/>
  <c r="J68"/>
  <c r="BK209"/>
  <c r="J209"/>
  <c r="J70"/>
  <c i="1" r="BB55"/>
  <c i="2" r="E48"/>
  <c r="J52"/>
  <c r="F54"/>
  <c r="J54"/>
  <c r="F55"/>
  <c r="J55"/>
  <c r="BE103"/>
  <c r="BE105"/>
  <c r="BE109"/>
  <c r="BE112"/>
  <c r="BE117"/>
  <c r="BE119"/>
  <c r="BE121"/>
  <c r="BE123"/>
  <c r="BE131"/>
  <c r="BE134"/>
  <c r="BE136"/>
  <c r="BE138"/>
  <c r="BE142"/>
  <c r="BE146"/>
  <c r="BE150"/>
  <c r="BE152"/>
  <c r="BE155"/>
  <c r="BE157"/>
  <c r="BE163"/>
  <c r="BE165"/>
  <c r="BE167"/>
  <c r="BE169"/>
  <c r="BE171"/>
  <c r="BE174"/>
  <c r="BE176"/>
  <c r="BE179"/>
  <c r="BE181"/>
  <c r="BE185"/>
  <c r="BE187"/>
  <c r="BE190"/>
  <c r="BE198"/>
  <c r="BE203"/>
  <c r="BE207"/>
  <c r="BE210"/>
  <c r="BE214"/>
  <c r="BE216"/>
  <c r="BE241"/>
  <c r="BE262"/>
  <c r="BE267"/>
  <c r="BE272"/>
  <c r="BE286"/>
  <c r="BE289"/>
  <c r="BE303"/>
  <c r="BE306"/>
  <c r="BE309"/>
  <c r="BE310"/>
  <c r="BE311"/>
  <c r="BE313"/>
  <c r="BE314"/>
  <c r="BE315"/>
  <c r="BE316"/>
  <c r="BE317"/>
  <c r="BE318"/>
  <c r="BE319"/>
  <c r="BE320"/>
  <c r="BE321"/>
  <c r="BE322"/>
  <c r="BE323"/>
  <c r="BE324"/>
  <c r="BE325"/>
  <c r="BE326"/>
  <c r="BE327"/>
  <c r="BE328"/>
  <c r="BE329"/>
  <c r="BE330"/>
  <c r="BE331"/>
  <c r="BE332"/>
  <c r="BE333"/>
  <c r="BE334"/>
  <c r="BE335"/>
  <c r="BE337"/>
  <c r="BE338"/>
  <c r="BE340"/>
  <c r="BE342"/>
  <c r="BE343"/>
  <c r="BE344"/>
  <c r="BE346"/>
  <c r="BE348"/>
  <c r="BE350"/>
  <c r="BE357"/>
  <c r="BE359"/>
  <c r="BE364"/>
  <c r="BE366"/>
  <c r="BE368"/>
  <c r="BE371"/>
  <c r="BE372"/>
  <c r="BE373"/>
  <c r="BE374"/>
  <c i="1" r="BC55"/>
  <c r="BA55"/>
  <c r="AW55"/>
  <c r="BD55"/>
  <c r="BB54"/>
  <c r="W31"/>
  <c r="BC54"/>
  <c r="W32"/>
  <c r="BD54"/>
  <c r="W33"/>
  <c r="BA54"/>
  <c r="W30"/>
  <c i="2" l="1" r="P144"/>
  <c r="T144"/>
  <c r="R144"/>
  <c r="BK212"/>
  <c r="J212"/>
  <c r="J71"/>
  <c r="T212"/>
  <c r="P212"/>
  <c r="R101"/>
  <c r="T101"/>
  <c r="T100"/>
  <c r="R212"/>
  <c r="P101"/>
  <c r="P100"/>
  <c i="1" r="AU55"/>
  <c i="2" r="J213"/>
  <c r="J72"/>
  <c r="BK101"/>
  <c r="J101"/>
  <c r="J60"/>
  <c r="BK144"/>
  <c r="J144"/>
  <c r="J63"/>
  <c i="1" r="AY54"/>
  <c i="2" r="F33"/>
  <c i="1" r="AZ55"/>
  <c r="AZ54"/>
  <c r="W29"/>
  <c r="AX54"/>
  <c r="AW54"/>
  <c r="AK30"/>
  <c i="2" r="J33"/>
  <c i="1" r="AV55"/>
  <c r="AT55"/>
  <c r="AU54"/>
  <c i="2" l="1" r="R100"/>
  <c r="BK100"/>
  <c r="J100"/>
  <c i="1" r="AV54"/>
  <c r="AK29"/>
  <c i="2" r="J30"/>
  <c i="1" r="AG55"/>
  <c r="AG54"/>
  <c r="AK26"/>
  <c i="2" l="1" r="J39"/>
  <c r="J59"/>
  <c i="1" r="AN55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<sst xmlns="http://schemas.openxmlformats.org/spreadsheetml/2006/main">
  <si>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</si>
  <si>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</si>
  <si>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</si>
  <si>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</si>
  <si>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</si>
  <si>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{9b5c4a42-8f53-40e6-a5c7-822cb06b0bde}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</si>
  <si>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</si>
  <si>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</si>
  <si>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</si>
  <si>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</si>
  <si>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</si>
  <si>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</si>
  <si>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</si>
  <si>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</si>
  <si>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</si>
  <si>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Roz89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</si>
  <si>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</si>
  <si>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</si>
  <si>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Výměna oken a dveří ve Speciálně pedagogickém centru při ZŠ Sekaninova, p.o. (1)</t>
  </si>
  <si>
    <t>KSO:</t>
  </si>
  <si>
    <t>CC-CZ:</t>
  </si>
  <si>
    <t>Místo:</t>
  </si>
  <si>
    <t xml:space="preserve"> </t>
  </si>
  <si>
    <t>Datum:</t>
  </si>
  <si>
    <t>20. 10. 2025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</si>
  <si>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</si>
  <si>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</si>
  <si>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</si>
  <si>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</si>
  <si>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</si>
  <si>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</si>
  <si>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</si>
  <si>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</si>
  <si>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</si>
  <si>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</si>
  <si>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</si>
  <si>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</si>
  <si>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</si>
  <si>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</si>
  <si>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</si>
  <si>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</si>
  <si>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</si>
  <si>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</si>
  <si>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</si>
  <si>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</si>
  <si>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</si>
  <si>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</si>
  <si>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</si>
  <si>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</si>
  <si>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</si>
  <si>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</si>
  <si>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</si>
  <si>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</si>
  <si>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</si>
  <si>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</si>
  <si>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</si>
  <si>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</si>
  <si>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</si>
  <si>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</si>
  <si>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</si>
  <si>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</si>
  <si>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</si>
  <si>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</si>
  <si>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</si>
  <si>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</si>
  <si>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</si>
  <si>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</si>
  <si>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</si>
  <si>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</si>
  <si>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</si>
  <si>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</si>
  <si>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</si>
  <si>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</si>
  <si>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</si>
  <si>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roz89</t>
  </si>
  <si>
    <t>Výměna oken a dveří</t>
  </si>
  <si>
    <t>STA</t>
  </si>
  <si>
    <t>1</t>
  </si>
  <si>
    <t>{586461ea-012f-4a12-9f86-0e41208752ff}</t>
  </si>
  <si>
    <t>2</t>
  </si>
  <si>
    <t>KRYCÍ LIST SOUPISU PRACÍ</t>
  </si>
  <si>
    <t>Objekt:</t>
  </si>
  <si>
    <t>roz89 - Výměna oken a dveří</t>
  </si>
  <si>
    <t>REKAPITULACE ČLENĚNÍ SOUPISU PRACÍ</t>
  </si>
  <si>
    <t>Kód dílu - Popis</t>
  </si>
  <si>
    <t>Cena celkem [CZK]</t>
  </si>
  <si>
    <t>-1</t>
  </si>
  <si>
    <t>A-HSV - Bourací práce</t>
  </si>
  <si>
    <t xml:space="preserve">    964 - Otvorové výplně, ostatní</t>
  </si>
  <si>
    <t xml:space="preserve">    997 - Přesun sutě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</si>
  <si>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</si>
  <si>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</si>
  <si>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</si>
  <si>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61 - Úprava povrchů vnitřních</t>
  </si>
  <si>
    <t xml:space="preserve">    62 - Úprava povrchů vnějších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</si>
  <si>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</si>
  <si>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</si>
  <si>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</si>
  <si>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</si>
  <si>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</si>
  <si>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</si>
  <si>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766-1 - Dveře - dřevěná</t>
  </si>
  <si>
    <t xml:space="preserve">    766-2 - Okna - dřevěná </t>
  </si>
  <si>
    <t xml:space="preserve">    766-3 - Okna - AL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</si>
  <si>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</si>
  <si>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</si>
  <si>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</si>
  <si>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</si>
  <si>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</si>
  <si>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</si>
  <si>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</si>
  <si>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</si>
  <si>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</si>
  <si>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</si>
  <si>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</si>
  <si>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</si>
  <si>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</si>
  <si>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</si>
  <si>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</si>
  <si>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</si>
  <si>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</si>
  <si>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A-HSV</t>
  </si>
  <si>
    <t>Bourací práce</t>
  </si>
  <si>
    <t>ROZPOCET</t>
  </si>
  <si>
    <t>964</t>
  </si>
  <si>
    <t>Otvorové výplně, ostatní</t>
  </si>
  <si>
    <t>K</t>
  </si>
  <si>
    <t>968072244</t>
  </si>
  <si>
    <t>Vybourání kovových rámů oken s křídly, dveřních zárubní, vrat, stěn, ostění nebo obkladů okenních rámů s křídly jednoduchých, plochy do 1 m2</t>
  </si>
  <si>
    <t>m2</t>
  </si>
  <si>
    <t>CS ÚRS 2025 02</t>
  </si>
  <si>
    <t>4</t>
  </si>
  <si>
    <t>Online PSC</t>
  </si>
  <si>
    <t>https://podminky.urs.cz/item/CS_URS_2025_02/968072244</t>
  </si>
  <si>
    <t>968072455</t>
  </si>
  <si>
    <t>Vybourání kovových rámů oken s křídly, dveřních zárubní, vrat, stěn, ostění nebo obkladů dveřních zárubní, plochy do 2 m2</t>
  </si>
  <si>
    <t>https://podminky.urs.cz/item/CS_URS_2025_02/968072455</t>
  </si>
  <si>
    <t>VV</t>
  </si>
  <si>
    <t>"D3"2*0,9*2,02</t>
  </si>
  <si>
    <t>Součet</t>
  </si>
  <si>
    <t>87</t>
  </si>
  <si>
    <t>767661811</t>
  </si>
  <si>
    <t>Demontáž mříží pevných nebo otevíravých</t>
  </si>
  <si>
    <t>1128530253</t>
  </si>
  <si>
    <t>https://podminky.urs.cz/item/CS_URS_2025_02/767661811</t>
  </si>
  <si>
    <t>0,9*2</t>
  </si>
  <si>
    <t>3</t>
  </si>
  <si>
    <t>968062456</t>
  </si>
  <si>
    <t>Vybourání dřevěných rámů oken s křídly, dveřních zárubní, vrat, stěn, ostění nebo obkladů dveřních zárubní, plochy přes 2 m2</t>
  </si>
  <si>
    <t>6</t>
  </si>
  <si>
    <t>https://podminky.urs.cz/item/CS_URS_2025_02/968062456</t>
  </si>
  <si>
    <t>"D1"1,945*4,835</t>
  </si>
  <si>
    <t>"D2"1,865*3,6</t>
  </si>
  <si>
    <t>968062377</t>
  </si>
  <si>
    <t>Vybourání dřevěných rámů oken s křídly, dveřních zárubní, vrat, stěn, ostění nebo obkladů rámů oken s křídly zdvojených, plochy přes 4 m2</t>
  </si>
  <si>
    <t>8</t>
  </si>
  <si>
    <t>https://podminky.urs.cz/item/CS_URS_2025_02/968062377</t>
  </si>
  <si>
    <t>5</t>
  </si>
  <si>
    <t>978013191</t>
  </si>
  <si>
    <t>Otlučení vápenných nebo vápenocementových omítek vnitřních ploch stěn s vyškrabáním spar, s očištěním zdiva, v rozsahu přes 50 do 100 %</t>
  </si>
  <si>
    <t>10</t>
  </si>
  <si>
    <t>https://podminky.urs.cz/item/CS_URS_2025_02/978013191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</si>
  <si>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</si>
  <si>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</si>
  <si>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https://podminky.urs.cz/item/CS_URS_2025_02/967031132</t>
  </si>
  <si>
    <t>7</t>
  </si>
  <si>
    <t>764002851</t>
  </si>
  <si>
    <t>Demontáž klempířských konstrukcí oplechování parapetů do suti</t>
  </si>
  <si>
    <t>m</t>
  </si>
  <si>
    <t>14</t>
  </si>
  <si>
    <t>https://podminky.urs.cz/item/CS_URS_2025_02/764002851</t>
  </si>
  <si>
    <t>"k oknům"</t>
  </si>
  <si>
    <t>1,15+1,125+1,14+1,135+1,12+1,135+1,16+1,15+1,142+1,25+1,15</t>
  </si>
  <si>
    <t>1,169+0,852+1,163+1,159*4+1,46*5</t>
  </si>
  <si>
    <t>"římsa"</t>
  </si>
  <si>
    <t>0,332+1,435+1,245+1,24+1,25+1,245+1,258+1,235+1,235+1,24+1,25+0,95+0,2+1,05+0,2+1,435+0,248</t>
  </si>
  <si>
    <t>766691811</t>
  </si>
  <si>
    <t>Demontáž parapetních desek šířky do 300 mm</t>
  </si>
  <si>
    <t>16</t>
  </si>
  <si>
    <t>https://podminky.urs.cz/item/CS_URS_2025_02/766691811</t>
  </si>
  <si>
    <t>997</t>
  </si>
  <si>
    <t>Přesun sutě</t>
  </si>
  <si>
    <t>9</t>
  </si>
  <si>
    <t>997013211</t>
  </si>
  <si>
    <t>Vnitrostaveništní doprava suti a vybouraných hmot vodorovně do 50 m s naložením ručně pro budovy a haly výšky do 6 m</t>
  </si>
  <si>
    <t>t</t>
  </si>
  <si>
    <t>18</t>
  </si>
  <si>
    <t>https://podminky.urs.cz/item/CS_URS_2025_02/997013211</t>
  </si>
  <si>
    <t>997013501</t>
  </si>
  <si>
    <t>Odvoz suti a vybouraných hmot na skládku nebo meziskládku se složením, na vzdálenost do 1 km</t>
  </si>
  <si>
    <t>20</t>
  </si>
  <si>
    <t>https://podminky.urs.cz/item/CS_URS_2025_02/997013501</t>
  </si>
  <si>
    <t>11</t>
  </si>
  <si>
    <t>997013509</t>
  </si>
  <si>
    <t>Odvoz suti a vybouraných hmot na skládku nebo meziskládku se složením, na vzdálenost Příplatek k ceně za každý další započatý 1 km přes 1 km</t>
  </si>
  <si>
    <t>22</t>
  </si>
  <si>
    <t>https://podminky.urs.cz/item/CS_URS_2025_02/997013509</t>
  </si>
  <si>
    <t>11,182*24 "Přepočtené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</si>
  <si>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</si>
  <si>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</si>
  <si>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24</t>
  </si>
  <si>
    <t>https://podminky.urs.cz/item/CS_URS_2025_02/997013631</t>
  </si>
  <si>
    <t>HSV</t>
  </si>
  <si>
    <t>Práce a dodávky HSV</t>
  </si>
  <si>
    <t>Svislé a kompletní konstrukce</t>
  </si>
  <si>
    <t>13</t>
  </si>
  <si>
    <t>310238211</t>
  </si>
  <si>
    <t>Zazdívka otvorů ve zdivu nadzákladovém cihlami pálenými plochy přes 0,25 m2 do 1 m2 na maltu vápenocementovou</t>
  </si>
  <si>
    <t>m3</t>
  </si>
  <si>
    <t>26</t>
  </si>
  <si>
    <t>https://podminky.urs.cz/item/CS_URS_2025_02/310238211</t>
  </si>
  <si>
    <t>Úpravy povrchů, podlahy a osazování výplní</t>
  </si>
  <si>
    <t>61</t>
  </si>
  <si>
    <t>Úprava povrchů vnitřních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</si>
  <si>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</si>
  <si>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</si>
  <si>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28</t>
  </si>
  <si>
    <t>https://podminky.urs.cz/item/CS_URS_2025_02/622143004</t>
  </si>
  <si>
    <t>15</t>
  </si>
  <si>
    <t>M</t>
  </si>
  <si>
    <t>59051516</t>
  </si>
  <si>
    <t>profil začišťovací PVC pro ostění vnitřních omítek</t>
  </si>
  <si>
    <t>30</t>
  </si>
  <si>
    <t>174,098*1,1 "Přepočtené koeficientem množství</t>
  </si>
  <si>
    <t>622143005</t>
  </si>
  <si>
    <t>Montáž omítkových profilů plastových, pozinkovaných nebo dřevěných upevněných vtlačením do podkladní vrstvy nebo přibitím omítníků</t>
  </si>
  <si>
    <t>32</t>
  </si>
  <si>
    <t>https://podminky.urs.cz/item/CS_URS_2025_02/622143005</t>
  </si>
  <si>
    <t>17</t>
  </si>
  <si>
    <t>55343022</t>
  </si>
  <si>
    <t>profil rohový Pz s kulatou úzkou hlavou pro vnitřní omítky tl 12mm</t>
  </si>
  <si>
    <t>34</t>
  </si>
  <si>
    <t>ostění1</t>
  </si>
  <si>
    <t>nadpraží1</t>
  </si>
  <si>
    <t>629991012</t>
  </si>
  <si>
    <t>Zakrytí vnějších ploch před znečištěním včetně pozdějšího odkrytí výplní otvorů a svislých ploch fólií přilepenou na začišťovací lištu</t>
  </si>
  <si>
    <t>36</t>
  </si>
  <si>
    <t>https://podminky.urs.cz/item/CS_URS_2025_02/629991012</t>
  </si>
  <si>
    <t>19</t>
  </si>
  <si>
    <t>632450121</t>
  </si>
  <si>
    <t>Potěr cementový vyrovnávací ze suchých směsí v pásu o průměrné (střední) tl. od 10 do 20 mm</t>
  </si>
  <si>
    <t>38</t>
  </si>
  <si>
    <t>https://podminky.urs.cz/item/CS_URS_2025_02/632450121</t>
  </si>
  <si>
    <t>631351101</t>
  </si>
  <si>
    <t>Bednění v podlahách rýh a hran zřízení</t>
  </si>
  <si>
    <t>40</t>
  </si>
  <si>
    <t>https://podminky.urs.cz/item/CS_URS_2025_02/631351101</t>
  </si>
  <si>
    <t>631351102</t>
  </si>
  <si>
    <t>Bednění v podlahách rýh a hran odstranění</t>
  </si>
  <si>
    <t>42</t>
  </si>
  <si>
    <t>https://podminky.urs.cz/item/CS_URS_2025_02/631351102</t>
  </si>
  <si>
    <t>612325302</t>
  </si>
  <si>
    <t>Vápenocementová omítka ostění nebo nadpraží štuková dvouvrstvá</t>
  </si>
  <si>
    <t>44</t>
  </si>
  <si>
    <t>https://podminky.urs.cz/item/CS_URS_2025_02/612325302</t>
  </si>
  <si>
    <t>62</t>
  </si>
  <si>
    <t>Úprava povrchů vnějších</t>
  </si>
  <si>
    <t>23</t>
  </si>
  <si>
    <t>46</t>
  </si>
  <si>
    <t>28342205</t>
  </si>
  <si>
    <t>profil napojovací okenní PVC s výztužnou tkaninou 6mm</t>
  </si>
  <si>
    <t>48</t>
  </si>
  <si>
    <t>25</t>
  </si>
  <si>
    <t>50</t>
  </si>
  <si>
    <t>612325225</t>
  </si>
  <si>
    <t>Vápenocementová omítka jednotlivých malých ploch štuková dvouvrstvá na stěnách, plochy jednotlivě přes 1,0 do 4 m2</t>
  </si>
  <si>
    <t>kus</t>
  </si>
  <si>
    <t>52</t>
  </si>
  <si>
    <t>https://podminky.urs.cz/item/CS_URS_2025_02/612325225</t>
  </si>
  <si>
    <t>"dveře D3"1</t>
  </si>
  <si>
    <t>27</t>
  </si>
  <si>
    <t>783823131</t>
  </si>
  <si>
    <t>Penetrační nátěr omítek hladkých omítek hladkých, zrnitých tenkovrstvých nebo štukových stupně členitosti 1 a 2 akrylátový</t>
  </si>
  <si>
    <t>54</t>
  </si>
  <si>
    <t>https://podminky.urs.cz/item/CS_URS_2025_02/783823131</t>
  </si>
  <si>
    <t>783827121</t>
  </si>
  <si>
    <t>Krycí (ochranný) nátěr omítek jednonásobný hladkých omítek hladkých, zrnitých tenkovrstvých nebo štukových stupně členitosti 1 a 2 akrylátový</t>
  </si>
  <si>
    <t>56</t>
  </si>
  <si>
    <t>https://podminky.urs.cz/item/CS_URS_2025_02/783827121</t>
  </si>
  <si>
    <t>Ostatní konstrukce a práce, bourání</t>
  </si>
  <si>
    <t>29</t>
  </si>
  <si>
    <t>952901111</t>
  </si>
  <si>
    <t>Vyčištění budov nebo objektů před předáním do užívání budov bytové nebo občanské výstavby, světlé výšky podlaží do 4 m</t>
  </si>
  <si>
    <t>58</t>
  </si>
  <si>
    <t>https://podminky.urs.cz/item/CS_URS_2025_02/952901111</t>
  </si>
  <si>
    <t xml:space="preserve">"pro každý otvor cca 5 m2 vnitřního prostoru pro úkli + stavební cesta </t>
  </si>
  <si>
    <t>5*23</t>
  </si>
  <si>
    <t>(11+8)*5</t>
  </si>
  <si>
    <t>+100</t>
  </si>
  <si>
    <t>94</t>
  </si>
  <si>
    <t>Lešení a stavební výtahy</t>
  </si>
  <si>
    <t>946111113</t>
  </si>
  <si>
    <t>Věže pojízdné trubkové nebo dílcové s maximálním zatížením podlahy do 200 kg/m2 šířky od 0,6 do 0,9 m, délky do 3,2 m výšky přes 2,5 m do 3,5 m montáž</t>
  </si>
  <si>
    <t>60</t>
  </si>
  <si>
    <t>https://podminky.urs.cz/item/CS_URS_2025_02/946111113</t>
  </si>
  <si>
    <t xml:space="preserve">"začištění z věnšjí strany </t>
  </si>
  <si>
    <t>31</t>
  </si>
  <si>
    <t>946111213</t>
  </si>
  <si>
    <t>Věže pojízdné trubkové nebo dílcové s maximálním zatížením podlahy do 200 kg/m2 šířky od 0,6 do 0,9 m, délky do 3,2 m výšky přes 2,5 m do 3,5 m příplatek k ceně za každý den použití</t>
  </si>
  <si>
    <t>https://podminky.urs.cz/item/CS_URS_2025_02/946111213</t>
  </si>
  <si>
    <t>1*30 "Přepočtené koeficientem množství</t>
  </si>
  <si>
    <t>946111813</t>
  </si>
  <si>
    <t>Věže pojízdné trubkové nebo dílcové s maximálním zatížením podlahy do 200 kg/m2 šířky od 0,6 do 0,9 m, délky do 3,2 m výšky přes 2,5 m do 3,5 m demontáž</t>
  </si>
  <si>
    <t>64</t>
  </si>
  <si>
    <t>https://podminky.urs.cz/item/CS_URS_2025_02/946111813</t>
  </si>
  <si>
    <t>998</t>
  </si>
  <si>
    <t>Přesun hmot</t>
  </si>
  <si>
    <t>33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</si>
  <si>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</si>
  <si>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</si>
  <si>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66</t>
  </si>
  <si>
    <t>https://podminky.urs.cz/item/CS_URS_2025_02/998018001</t>
  </si>
  <si>
    <t>PSV</t>
  </si>
  <si>
    <t>Práce a dodávky PSV</t>
  </si>
  <si>
    <t>764</t>
  </si>
  <si>
    <t>Konstrukce klempířské</t>
  </si>
  <si>
    <t>998764121</t>
  </si>
  <si>
    <t>Přesun hmot pro konstrukce klempířské stanovený z hmotnosti přesunovaného materiálu vodorovná dopravní vzdálenost do 50 m ruční (bez užtití mechanizace) v objektech výšky do 6 m</t>
  </si>
  <si>
    <t>68</t>
  </si>
  <si>
    <t>https://podminky.urs.cz/item/CS_URS_2025_02/998764121</t>
  </si>
  <si>
    <t>35</t>
  </si>
  <si>
    <t>764216605</t>
  </si>
  <si>
    <t>Oplechování parapetů z pozinkovaného plechu s povrchovou úpravou rovných mechanicky kotvené, bez rohů DO rš 400 mm</t>
  </si>
  <si>
    <t>70</t>
  </si>
  <si>
    <t>https://podminky.urs.cz/item/CS_URS_2025_02/764216605</t>
  </si>
  <si>
    <t>"KL3"1,135</t>
  </si>
  <si>
    <t>"KL8"1,15</t>
  </si>
  <si>
    <t>"KL10"1,142</t>
  </si>
  <si>
    <t>"KL12"1,15</t>
  </si>
  <si>
    <t>"KL14"1,16</t>
  </si>
  <si>
    <t>"KL16"1,135</t>
  </si>
  <si>
    <t>"KL18"1,12</t>
  </si>
  <si>
    <t>"KL20"1,135</t>
  </si>
  <si>
    <t>"KL22"1,14</t>
  </si>
  <si>
    <t>"KL24"1,125</t>
  </si>
  <si>
    <t>"KL26"1,165</t>
  </si>
  <si>
    <t>"KL30"0,852</t>
  </si>
  <si>
    <t>"KL31"1,159</t>
  </si>
  <si>
    <t>"KL32"1,159</t>
  </si>
  <si>
    <t>"KL33"1,159</t>
  </si>
  <si>
    <t>"KL34"1,159</t>
  </si>
  <si>
    <t>"KL35"1,159</t>
  </si>
  <si>
    <t>"KL36"1,46</t>
  </si>
  <si>
    <t>"KL37"1,46</t>
  </si>
  <si>
    <t>"KL38"1,46</t>
  </si>
  <si>
    <t>"KL39"1,46</t>
  </si>
  <si>
    <t>"KL40"1,46</t>
  </si>
  <si>
    <t>764216602</t>
  </si>
  <si>
    <t>Oplechování parapetů z pozinkovaného plechu s povrchovou úpravou rovných mechanicky kotvené, bez rohů DO rš 200 mm</t>
  </si>
  <si>
    <t>72</t>
  </si>
  <si>
    <t>https://podminky.urs.cz/item/CS_URS_2025_02/764216602</t>
  </si>
  <si>
    <t>"KL1"0,25</t>
  </si>
  <si>
    <t>"KL2"1,435</t>
  </si>
  <si>
    <t>"KL4"1,05</t>
  </si>
  <si>
    <t>"KL5"0,2</t>
  </si>
  <si>
    <t>"KL6"0,2</t>
  </si>
  <si>
    <t>"KL7"0,98</t>
  </si>
  <si>
    <t>"KL9"1,25</t>
  </si>
  <si>
    <t>"KL11"1,24</t>
  </si>
  <si>
    <t>"KL13"1,235</t>
  </si>
  <si>
    <t>"KL15"1,235</t>
  </si>
  <si>
    <t>"KL17"1,258</t>
  </si>
  <si>
    <t>"KL19"1,245</t>
  </si>
  <si>
    <t>"KL21"1,25</t>
  </si>
  <si>
    <t>"KL23"1,24</t>
  </si>
  <si>
    <t>"KL25"1,245</t>
  </si>
  <si>
    <t>"KL27"1,435</t>
  </si>
  <si>
    <t>"KL28"0,332</t>
  </si>
  <si>
    <t>"KL29"1,169</t>
  </si>
  <si>
    <t>37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</si>
  <si>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</si>
  <si>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</si>
  <si>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74</t>
  </si>
  <si>
    <t>https://podminky.urs.cz/item/CS_URS_2025_02/764216665</t>
  </si>
  <si>
    <t>12*2</t>
  </si>
  <si>
    <t>764216667</t>
  </si>
  <si>
    <t>Oplechování parapetů z pozinkovaného plechu s povrchovou úpravou rovných celoplošně lepené, bez rohů Příplatek k cenám za zvýšenou pracnost při provedení rohu nebo koutu přes rš 400 mm</t>
  </si>
  <si>
    <t>76</t>
  </si>
  <si>
    <t>https://podminky.urs.cz/item/CS_URS_2025_02/764216667</t>
  </si>
  <si>
    <t>10*2</t>
  </si>
  <si>
    <t>766</t>
  </si>
  <si>
    <t>Konstrukce truhlářské</t>
  </si>
  <si>
    <t>39</t>
  </si>
  <si>
    <t>766694126</t>
  </si>
  <si>
    <t>Montáž ostatních truhlářských konstrukcí parapetních desek dřevěných nebo plastových šířky přes 300 mm</t>
  </si>
  <si>
    <t>78</t>
  </si>
  <si>
    <t>https://podminky.urs.cz/item/CS_URS_2025_02/766694126</t>
  </si>
  <si>
    <t>"T01"1,28+0,06+0,085</t>
  </si>
  <si>
    <t>"T03"1,268+0,07*2</t>
  </si>
  <si>
    <t>"T04"1,278+0,08*2</t>
  </si>
  <si>
    <t>"T05"1,276+0,07*2</t>
  </si>
  <si>
    <t>"T06"1,284+0,075*2</t>
  </si>
  <si>
    <t>"T12"1,287+0,08*2</t>
  </si>
  <si>
    <t>"T13"1,285+0,07*2</t>
  </si>
  <si>
    <t>"T14"1,277+0,08*2</t>
  </si>
  <si>
    <t>"T15"1,293+0,07*2</t>
  </si>
  <si>
    <t>"T16"1,281+0,05*2</t>
  </si>
  <si>
    <t>"T17"1,296+0,074*2</t>
  </si>
  <si>
    <t>60794100RRR</t>
  </si>
  <si>
    <t>parapet dřevěný, lakovaný vnitřní dle specifikace T1-T22, š. do 5000mm</t>
  </si>
  <si>
    <t xml:space="preserve">vlastní </t>
  </si>
  <si>
    <t>80</t>
  </si>
  <si>
    <t>15,688*1,1 "Přepočtené koeficientem množství</t>
  </si>
  <si>
    <t>41</t>
  </si>
  <si>
    <t>766694116</t>
  </si>
  <si>
    <t>Montáž ostatních truhlářských konstrukcí parapetních desek dřevěných nebo plastových šířky do 300 mm</t>
  </si>
  <si>
    <t>82</t>
  </si>
  <si>
    <t>https://podminky.urs.cz/item/CS_URS_2025_02/766694116</t>
  </si>
  <si>
    <t>"T02"1,284</t>
  </si>
  <si>
    <t>"T07"1,272</t>
  </si>
  <si>
    <t>"T08"1,274</t>
  </si>
  <si>
    <t>"T09"1,26</t>
  </si>
  <si>
    <t>"T10"1,266</t>
  </si>
  <si>
    <t>"T11"1,288</t>
  </si>
  <si>
    <t>"T18"1,589</t>
  </si>
  <si>
    <t>"T19"1,563</t>
  </si>
  <si>
    <t>"T20"1,573</t>
  </si>
  <si>
    <t>"T21"1,566</t>
  </si>
  <si>
    <t>"T22"1,605</t>
  </si>
  <si>
    <t>60794100RR</t>
  </si>
  <si>
    <t>parapet dřevěný, lakovaný vnitřní dle specifikace T1-T22, š. do 250mm</t>
  </si>
  <si>
    <t>84</t>
  </si>
  <si>
    <t>15,54*1,1 "Přepočtené koeficientem množství</t>
  </si>
  <si>
    <t>43</t>
  </si>
  <si>
    <t>998766311</t>
  </si>
  <si>
    <t>Přesun hmot pro konstrukce truhlářské stanovený procentní sazbou (%) z ceny vodorovná dopravní vzdálenost do 50 m ruční (bez užití mechanizace) v objektech výšky do 6 m</t>
  </si>
  <si>
    <t>%</t>
  </si>
  <si>
    <t>86</t>
  </si>
  <si>
    <t>https://podminky.urs.cz/item/CS_URS_2025_02/998766311</t>
  </si>
  <si>
    <t>766-1</t>
  </si>
  <si>
    <t>Dveře - dřevěná</t>
  </si>
  <si>
    <t>D1</t>
  </si>
  <si>
    <t>D+M dvojkřídlé dveře s nadsvětlíkem, vč. zárubně a příslušenství, dle specifikace D1</t>
  </si>
  <si>
    <t>ks</t>
  </si>
  <si>
    <t>vlastní</t>
  </si>
  <si>
    <t>88</t>
  </si>
  <si>
    <t>45</t>
  </si>
  <si>
    <t>D2</t>
  </si>
  <si>
    <t>D+M dvojkřídlé dveře s nadsvětlíkem, vč. zárubně a příslušenství, dle specifikace D2</t>
  </si>
  <si>
    <t>90</t>
  </si>
  <si>
    <t>K002</t>
  </si>
  <si>
    <t>D+M dveře dle specifikace D3 včetne zárubně a kování</t>
  </si>
  <si>
    <t>-2082727524</t>
  </si>
  <si>
    <t>766-2</t>
  </si>
  <si>
    <t xml:space="preserve">Okna - dřevěná </t>
  </si>
  <si>
    <t>O01</t>
  </si>
  <si>
    <t>D+M okno dřevěné, Uw max 0,90/W(m2.K), členění a příslušenství dle specifikace O01 vč. ošetření připojovací spáry</t>
  </si>
  <si>
    <t>92</t>
  </si>
  <si>
    <t>47</t>
  </si>
  <si>
    <t>O02</t>
  </si>
  <si>
    <t>D+M okno dřevěné, Uw max 0,90/W(m2.K), členění a příslušenství dle specifikace O02 vč. ošetření připojovací spáry</t>
  </si>
  <si>
    <t>O03</t>
  </si>
  <si>
    <t>D+M okno dřevěné, Uw max 0,90/W(m2.K), členění a příslušenství dle specifikace O03 vč. ošetření připojovací spáry</t>
  </si>
  <si>
    <t>96</t>
  </si>
  <si>
    <t>49</t>
  </si>
  <si>
    <t>O04</t>
  </si>
  <si>
    <t>D+M okno dřevěné, Uw max 0,90/W(m2.K), členění a příslušenství dle specifikace O04 vč. ošetření připojovací spáry</t>
  </si>
  <si>
    <t>98</t>
  </si>
  <si>
    <t>O05</t>
  </si>
  <si>
    <t>D+M okno dřevěné, Uw max 0,90/W(m2.K), členění a příslušenství dle specifikace O05 vč. ošetření připojovací spáry</t>
  </si>
  <si>
    <t>100</t>
  </si>
  <si>
    <t>51</t>
  </si>
  <si>
    <t>O06</t>
  </si>
  <si>
    <t>D+M okno dřevěné, Uw max 0,90/W(m2.K), členění a příslušenství dle specifikace O06 vč. ošetření připojovací spáry</t>
  </si>
  <si>
    <t>102</t>
  </si>
  <si>
    <t>O07</t>
  </si>
  <si>
    <t>D+M okno dřevěné, Uw max 0,90/W(m2.K), členění a příslušenství dle specifikace O07 vč. ošetření připojovací spáry</t>
  </si>
  <si>
    <t>104</t>
  </si>
  <si>
    <t>53</t>
  </si>
  <si>
    <t>O08</t>
  </si>
  <si>
    <t>D+M okno dřevěné, Uw max 0,90/W(m2.K), členění a příslušenství dle specifikace O08 vč. ošetření připojovací spáry</t>
  </si>
  <si>
    <t>106</t>
  </si>
  <si>
    <t>O09</t>
  </si>
  <si>
    <t>D+M okno dřevěné, Uw max 0,90/W(m2.K), členění a příslušenství dle specifikace O09 vč. ošetření připojovací spáry</t>
  </si>
  <si>
    <t>108</t>
  </si>
  <si>
    <t>55</t>
  </si>
  <si>
    <t>O10</t>
  </si>
  <si>
    <t>D+M okno dřevěné, Uw max 0,90/W(m2.K), členění a příslušenství dle specifikace O10 vč. ošetření připojovací spáry</t>
  </si>
  <si>
    <t>110</t>
  </si>
  <si>
    <t>O11</t>
  </si>
  <si>
    <t>D+M okno dřevěné, Uw max 0,90/W(m2.K), členění a příslušenství dle specifikace O11 vč. ošetření připojovací spáry</t>
  </si>
  <si>
    <t>112</t>
  </si>
  <si>
    <t>57</t>
  </si>
  <si>
    <t>O12</t>
  </si>
  <si>
    <t>D+M okno dřevěné, Uw max 0,90/W(m2.K), členění a příslušenství dle specifikace O12 vč. ošetření připojovací spáry</t>
  </si>
  <si>
    <t>114</t>
  </si>
  <si>
    <t>O13</t>
  </si>
  <si>
    <t>D+M okno dřevěné, Uw max 0,90/W(m2.K), členění a příslušenství dle specifikace O13 vč. ošetření připojovací spáry</t>
  </si>
  <si>
    <t>116</t>
  </si>
  <si>
    <t>59</t>
  </si>
  <si>
    <t>O14</t>
  </si>
  <si>
    <t>D+M okno dřevěné, Uw max 0,90/W(m2.K), členění a příslušenství dle specifikace O14 vč. ošetření připojovací spáry</t>
  </si>
  <si>
    <t>118</t>
  </si>
  <si>
    <t>O15</t>
  </si>
  <si>
    <t>D+M okno dřevěné, Uw max 0,90/W(m2.K), členění a příslušenství dle specifikace O15 vč. ošetření připojovací spáry</t>
  </si>
  <si>
    <t>120</t>
  </si>
  <si>
    <t>O16</t>
  </si>
  <si>
    <t>D+M okno dřevěné, Uw max 0,90/W(m2.K), členění a příslušenství dle specifikace O16 vč. ošetření připojovací spáry</t>
  </si>
  <si>
    <t>122</t>
  </si>
  <si>
    <t>O17</t>
  </si>
  <si>
    <t>D+M okno dřevěné, Uw max 0,90/W(m2.K), členění a příslušenství dle specifikace O17 vč. ošetření připojovací spáry</t>
  </si>
  <si>
    <t>124</t>
  </si>
  <si>
    <t>63</t>
  </si>
  <si>
    <t>O18</t>
  </si>
  <si>
    <t>D+M okno dřevěné, Uw max 0,90/W(m2.K), členění a příslušenství dle specifikace O18 vč. ošetření připojovací spáry</t>
  </si>
  <si>
    <t>126</t>
  </si>
  <si>
    <t>O19</t>
  </si>
  <si>
    <t>D+M okno dřevěné, Uw max 0,90/W(m2.K), členění a příslušenství dle specifikace O19 vč. ošetření připojovací spáry</t>
  </si>
  <si>
    <t>128</t>
  </si>
  <si>
    <t>65</t>
  </si>
  <si>
    <t>O20</t>
  </si>
  <si>
    <t>D+M okno dřevěné, Uw max 0,90/W(m2.K), členění a příslušenství dle specifikace O20 vč. ošetření připojovací spáry</t>
  </si>
  <si>
    <t>130</t>
  </si>
  <si>
    <t>O21</t>
  </si>
  <si>
    <t>D+M okno dřevěné, Uw max 0,90/W(m2.K), členění a příslušenství dle specifikace O21 vč. ošetření připojovací spáry</t>
  </si>
  <si>
    <t>132</t>
  </si>
  <si>
    <t>67</t>
  </si>
  <si>
    <t>O22</t>
  </si>
  <si>
    <t>D+M okno dřevěné, Uw max 0,90/W(m2.K), členění a příslušenství dle specifikace O22 vč. ošetření připojovací spáry</t>
  </si>
  <si>
    <t>134</t>
  </si>
  <si>
    <t>O23</t>
  </si>
  <si>
    <t>D+M okno dřevěné, Uw max 0,90/W(m2.K), členění a příslušenství dle specifikace O23 vč. ošetření připojovací spáry</t>
  </si>
  <si>
    <t>136</t>
  </si>
  <si>
    <t>766-3</t>
  </si>
  <si>
    <t>Okna - AL</t>
  </si>
  <si>
    <t>69</t>
  </si>
  <si>
    <t>O24</t>
  </si>
  <si>
    <t>D+M okno Al - sklepní, členění a příslušenství dle specifikace O24</t>
  </si>
  <si>
    <t>138</t>
  </si>
  <si>
    <t>O25</t>
  </si>
  <si>
    <t>D+M okno Al - sklepní, členění a příslušenství dle specifikace O25</t>
  </si>
  <si>
    <t>140</t>
  </si>
  <si>
    <t>767</t>
  </si>
  <si>
    <t>Konstrukce zámečnické</t>
  </si>
  <si>
    <t>71</t>
  </si>
  <si>
    <t>998767311</t>
  </si>
  <si>
    <t>Přesun hmot pro zámečnické konstrukce stanovený procentní sazbou (%) z ceny vodorovná dopravní vzdálenost do 50 m ruční (bez užití mechanizace) v objektech výšky do 6 m</t>
  </si>
  <si>
    <t>142</t>
  </si>
  <si>
    <t>https://podminky.urs.cz/item/CS_URS_2025_02/998767311</t>
  </si>
  <si>
    <t>Z01</t>
  </si>
  <si>
    <t>D+M mříž vč. povrchové úpravy a kotvení do fasády dle specifikace Z01</t>
  </si>
  <si>
    <t>144</t>
  </si>
  <si>
    <t>73</t>
  </si>
  <si>
    <t>Z03</t>
  </si>
  <si>
    <t>D+M mříž vč. povrchové úpravy a kotvení do fasády dle specifikace Z03</t>
  </si>
  <si>
    <t>146</t>
  </si>
  <si>
    <t>767649197</t>
  </si>
  <si>
    <t>Montáž dveří ocelových nebo hliníkových doplňků dveří panikového kování dveří jednokřídlých</t>
  </si>
  <si>
    <t>148</t>
  </si>
  <si>
    <t>https://podminky.urs.cz/item/CS_URS_2025_02/767649197</t>
  </si>
  <si>
    <t>75</t>
  </si>
  <si>
    <t>54914135</t>
  </si>
  <si>
    <t>kování panikové klika/klika</t>
  </si>
  <si>
    <t>150</t>
  </si>
  <si>
    <t>783</t>
  </si>
  <si>
    <t>Dokončovací práce - nátěry</t>
  </si>
  <si>
    <t>783301401</t>
  </si>
  <si>
    <t>Příprava podkladu zámečnických konstrukcí před provedením nátěru ometení</t>
  </si>
  <si>
    <t>152</t>
  </si>
  <si>
    <t>https://podminky.urs.cz/item/CS_URS_2025_02/783301401</t>
  </si>
  <si>
    <t>77</t>
  </si>
  <si>
    <t>783306801</t>
  </si>
  <si>
    <t>Odstranění nátěrů ze zámečnických konstrukcí obroušením</t>
  </si>
  <si>
    <t>154</t>
  </si>
  <si>
    <t>https://podminky.urs.cz/item/CS_URS_2025_02/783306801</t>
  </si>
  <si>
    <t>"D4"1*1,95*2</t>
  </si>
  <si>
    <t>"D5"1*1,95*2</t>
  </si>
  <si>
    <t xml:space="preserve">"zárubeň </t>
  </si>
  <si>
    <t>0,25*(1+1,95*2)*2</t>
  </si>
  <si>
    <t>783314101</t>
  </si>
  <si>
    <t>Základní nátěr zámečnických konstrukcí jednonásobný syntetický</t>
  </si>
  <si>
    <t>156</t>
  </si>
  <si>
    <t>https://podminky.urs.cz/item/CS_URS_2025_02/783314101</t>
  </si>
  <si>
    <t>79</t>
  </si>
  <si>
    <t>783327101</t>
  </si>
  <si>
    <t>Krycí nátěr (email) zámečnických konstrukcí jednonásobný akrylátový</t>
  </si>
  <si>
    <t>158</t>
  </si>
  <si>
    <t>https://podminky.urs.cz/item/CS_URS_2025_02/783327101</t>
  </si>
  <si>
    <t>10,25*2 "Přepočtené koeficientem množství</t>
  </si>
  <si>
    <t>784</t>
  </si>
  <si>
    <t>Dokončovací práce - malby a tapety</t>
  </si>
  <si>
    <t>784111001</t>
  </si>
  <si>
    <t>Oprášení (ometení) podkladu v místnostech výšky do 3,80 m</t>
  </si>
  <si>
    <t>160</t>
  </si>
  <si>
    <t>https://podminky.urs.cz/item/CS_URS_2025_02/784111001</t>
  </si>
  <si>
    <t>81</t>
  </si>
  <si>
    <t>784181101</t>
  </si>
  <si>
    <t>Penetrace podkladu jednonásobná základní akrylátová bezbarvá v místnostech výšky do 3,80 m</t>
  </si>
  <si>
    <t>162</t>
  </si>
  <si>
    <t>https://podminky.urs.cz/item/CS_URS_2025_02/784181101</t>
  </si>
  <si>
    <t>784211101</t>
  </si>
  <si>
    <t>Malby z malířských směsí oděruvzdorných za mokra dvojnásobné, bílé za mokra oděruvzdorné výborně v místnostech výšky do 3,80 m</t>
  </si>
  <si>
    <t>164</t>
  </si>
  <si>
    <t>https://podminky.urs.cz/item/CS_URS_2025_02/784211101</t>
  </si>
  <si>
    <t>VRN</t>
  </si>
  <si>
    <t>Vedlejší rozpočtové náklady</t>
  </si>
  <si>
    <t>83</t>
  </si>
  <si>
    <t>K029</t>
  </si>
  <si>
    <t>Zařízení staveniště, jeho provoz a odstranění, spotřeba médií, oplocení aj.</t>
  </si>
  <si>
    <t>kpl</t>
  </si>
  <si>
    <t>166</t>
  </si>
  <si>
    <t>K001</t>
  </si>
  <si>
    <t>Ochrana neřešených částí stavby - zakrývání, protiprašná opatření aj.</t>
  </si>
  <si>
    <t>168</t>
  </si>
  <si>
    <t>85</t>
  </si>
  <si>
    <t>K030</t>
  </si>
  <si>
    <t>Zábor veřejného prostranství</t>
  </si>
  <si>
    <t>170</t>
  </si>
  <si>
    <t>K031</t>
  </si>
  <si>
    <t>Doprava zaměstnanců</t>
  </si>
  <si>
    <t>172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</si>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</sst>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68072244" TargetMode="External" /><Relationship Id="rId2" Type="http://schemas.openxmlformats.org/officeDocument/2006/relationships/hyperlink" Target="https://podminky.urs.cz/item/CS_URS_2025_02/968072455" TargetMode="External" /><Relationship Id="rId3" Type="http://schemas.openxmlformats.org/officeDocument/2006/relationships/hyperlink" Target="https://podminky.urs.cz/item/CS_URS_2025_02/767661811" TargetMode="External" /><Relationship Id="rId4" Type="http://schemas.openxmlformats.org/officeDocument/2006/relationships/hyperlink" Target="https://podminky.urs.cz/item/CS_URS_2025_02/968062456" TargetMode="External" /><Relationship Id="rId5" Type="http://schemas.openxmlformats.org/officeDocument/2006/relationships/hyperlink" Target="https://podminky.urs.cz/item/CS_URS_2025_02/968062377" TargetMode="External" /><Relationship Id="rId6" Type="http://schemas.openxmlformats.org/officeDocument/2006/relationships/hyperlink" Target="https://podminky.urs.cz/item/CS_URS_2025_02/978013191" TargetMode="External" /><Relationship Id="rId7" Type="http://schemas.openxmlformats.org/officeDocument/2006/relationships/hyperlink" Target="https://podminky.urs.cz/item/CS_URS_2025_02/967031132" TargetMode="External" /><Relationship Id="rId8" Type="http://schemas.openxmlformats.org/officeDocument/2006/relationships/hyperlink" Target="https://podminky.urs.cz/item/CS_URS_2025_02/764002851" TargetMode="External" /><Relationship Id="rId9" Type="http://schemas.openxmlformats.org/officeDocument/2006/relationships/hyperlink" Target="https://podminky.urs.cz/item/CS_URS_2025_02/766691811" TargetMode="External" /><Relationship Id="rId10" Type="http://schemas.openxmlformats.org/officeDocument/2006/relationships/hyperlink" Target="https://podminky.urs.cz/item/CS_URS_2025_02/997013211" TargetMode="External" /><Relationship Id="rId11" Type="http://schemas.openxmlformats.org/officeDocument/2006/relationships/hyperlink" Target="https://podminky.urs.cz/item/CS_URS_2025_02/997013501" TargetMode="External" /><Relationship Id="rId12" Type="http://schemas.openxmlformats.org/officeDocument/2006/relationships/hyperlink" Target="https://podminky.urs.cz/item/CS_URS_2025_02/997013509" TargetMode="External" /><Relationship Id="rId13" Type="http://schemas.openxmlformats.org/officeDocument/2006/relationships/hyperlink" Target="https://podminky.urs.cz/item/CS_URS_2025_02/997013631" TargetMode="External" /><Relationship Id="rId14" Type="http://schemas.openxmlformats.org/officeDocument/2006/relationships/hyperlink" Target="https://podminky.urs.cz/item/CS_URS_2025_02/310238211" TargetMode="External" /><Relationship Id="rId15" Type="http://schemas.openxmlformats.org/officeDocument/2006/relationships/hyperlink" Target="https://podminky.urs.cz/item/CS_URS_2025_02/622143004" TargetMode="External" /><Relationship Id="rId16" Type="http://schemas.openxmlformats.org/officeDocument/2006/relationships/hyperlink" Target="https://podminky.urs.cz/item/CS_URS_2025_02/622143005" TargetMode="External" /><Relationship Id="rId17" Type="http://schemas.openxmlformats.org/officeDocument/2006/relationships/hyperlink" Target="https://podminky.urs.cz/item/CS_URS_2025_02/629991012" TargetMode="External" /><Relationship Id="rId18" Type="http://schemas.openxmlformats.org/officeDocument/2006/relationships/hyperlink" Target="https://podminky.urs.cz/item/CS_URS_2025_02/632450121" TargetMode="External" /><Relationship Id="rId19" Type="http://schemas.openxmlformats.org/officeDocument/2006/relationships/hyperlink" Target="https://podminky.urs.cz/item/CS_URS_2025_02/631351101" TargetMode="External" /><Relationship Id="rId20" Type="http://schemas.openxmlformats.org/officeDocument/2006/relationships/hyperlink" Target="https://podminky.urs.cz/item/CS_URS_2025_02/631351102" TargetMode="External" /><Relationship Id="rId21" Type="http://schemas.openxmlformats.org/officeDocument/2006/relationships/hyperlink" Target="https://podminky.urs.cz/item/CS_URS_2025_02/612325302" TargetMode="External" /><Relationship Id="rId22" Type="http://schemas.openxmlformats.org/officeDocument/2006/relationships/hyperlink" Target="https://podminky.urs.cz/item/CS_URS_2025_02/622143004" TargetMode="External" /><Relationship Id="rId23" Type="http://schemas.openxmlformats.org/officeDocument/2006/relationships/hyperlink" Target="https://podminky.urs.cz/item/CS_URS_2025_02/612325302" TargetMode="External" /><Relationship Id="rId24" Type="http://schemas.openxmlformats.org/officeDocument/2006/relationships/hyperlink" Target="https://podminky.urs.cz/item/CS_URS_2025_02/612325225" TargetMode="External" /><Relationship Id="rId25" Type="http://schemas.openxmlformats.org/officeDocument/2006/relationships/hyperlink" Target="https://podminky.urs.cz/item/CS_URS_2025_02/783823131" TargetMode="External" /><Relationship Id="rId26" Type="http://schemas.openxmlformats.org/officeDocument/2006/relationships/hyperlink" Target="https://podminky.urs.cz/item/CS_URS_2025_02/783827121" TargetMode="External" /><Relationship Id="rId27" Type="http://schemas.openxmlformats.org/officeDocument/2006/relationships/hyperlink" Target="https://podminky.urs.cz/item/CS_URS_2025_02/952901111" TargetMode="External" /><Relationship Id="rId28" Type="http://schemas.openxmlformats.org/officeDocument/2006/relationships/hyperlink" Target="https://podminky.urs.cz/item/CS_URS_2025_02/946111113" TargetMode="External" /><Relationship Id="rId29" Type="http://schemas.openxmlformats.org/officeDocument/2006/relationships/hyperlink" Target="https://podminky.urs.cz/item/CS_URS_2025_02/946111213" TargetMode="External" /><Relationship Id="rId30" Type="http://schemas.openxmlformats.org/officeDocument/2006/relationships/hyperlink" Target="https://podminky.urs.cz/item/CS_URS_2025_02/946111813" TargetMode="External" /><Relationship Id="rId31" Type="http://schemas.openxmlformats.org/officeDocument/2006/relationships/hyperlink" Target="https://podminky.urs.cz/item/CS_URS_2025_02/998018001" TargetMode="External" /><Relationship Id="rId32" Type="http://schemas.openxmlformats.org/officeDocument/2006/relationships/hyperlink" Target="https://podminky.urs.cz/item/CS_URS_2025_02/998764121" TargetMode="External" /><Relationship Id="rId33" Type="http://schemas.openxmlformats.org/officeDocument/2006/relationships/hyperlink" Target="https://podminky.urs.cz/item/CS_URS_2025_02/764216605" TargetMode="External" /><Relationship Id="rId34" Type="http://schemas.openxmlformats.org/officeDocument/2006/relationships/hyperlink" Target="https://podminky.urs.cz/item/CS_URS_2025_02/764216602" TargetMode="External" /><Relationship Id="rId35" Type="http://schemas.openxmlformats.org/officeDocument/2006/relationships/hyperlink" Target="https://podminky.urs.cz/item/CS_URS_2025_02/764216665" TargetMode="External" /><Relationship Id="rId36" Type="http://schemas.openxmlformats.org/officeDocument/2006/relationships/hyperlink" Target="https://podminky.urs.cz/item/CS_URS_2025_02/764216667" TargetMode="External" /><Relationship Id="rId37" Type="http://schemas.openxmlformats.org/officeDocument/2006/relationships/hyperlink" Target="https://podminky.urs.cz/item/CS_URS_2025_02/766694126" TargetMode="External" /><Relationship Id="rId38" Type="http://schemas.openxmlformats.org/officeDocument/2006/relationships/hyperlink" Target="https://podminky.urs.cz/item/CS_URS_2025_02/766694116" TargetMode="External" /><Relationship Id="rId39" Type="http://schemas.openxmlformats.org/officeDocument/2006/relationships/hyperlink" Target="https://podminky.urs.cz/item/CS_URS_2025_02/998766311" TargetMode="External" /><Relationship Id="rId40" Type="http://schemas.openxmlformats.org/officeDocument/2006/relationships/hyperlink" Target="https://podminky.urs.cz/item/CS_URS_2025_02/998767311" TargetMode="External" /><Relationship Id="rId41" Type="http://schemas.openxmlformats.org/officeDocument/2006/relationships/hyperlink" Target="https://podminky.urs.cz/item/CS_URS_2025_02/767649197" TargetMode="External" /><Relationship Id="rId42" Type="http://schemas.openxmlformats.org/officeDocument/2006/relationships/hyperlink" Target="https://podminky.urs.cz/item/CS_URS_2025_02/783301401" TargetMode="External" /><Relationship Id="rId43" Type="http://schemas.openxmlformats.org/officeDocument/2006/relationships/hyperlink" Target="https://podminky.urs.cz/item/CS_URS_2025_02/783306801" TargetMode="External" /><Relationship Id="rId44" Type="http://schemas.openxmlformats.org/officeDocument/2006/relationships/hyperlink" Target="https://podminky.urs.cz/item/CS_URS_2025_02/783314101" TargetMode="External" /><Relationship Id="rId45" Type="http://schemas.openxmlformats.org/officeDocument/2006/relationships/hyperlink" Target="https://podminky.urs.cz/item/CS_URS_2025_02/783327101" TargetMode="External" /><Relationship Id="rId46" Type="http://schemas.openxmlformats.org/officeDocument/2006/relationships/hyperlink" Target="https://podminky.urs.cz/item/CS_URS_2025_02/784111001" TargetMode="External" /><Relationship Id="rId47" Type="http://schemas.openxmlformats.org/officeDocument/2006/relationships/hyperlink" Target="https://podminky.urs.cz/item/CS_URS_2025_02/784181101" TargetMode="External" /><Relationship Id="rId48" Type="http://schemas.openxmlformats.org/officeDocument/2006/relationships/hyperlink" Target="https://podminky.urs.cz/item/CS_URS_2025_02/784211101" TargetMode="External" /><Relationship Id="rId4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22</v>
      </c>
      <c r="AK11" s="33" t="s">
        <v>27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28</v>
      </c>
      <c r="AK13" s="33" t="s">
        <v>26</v>
      </c>
      <c r="AN13" s="35" t="s">
        <v>29</v>
      </c>
      <c r="AR13" s="23"/>
      <c r="BE13" s="32"/>
      <c r="BS13" s="20" t="s">
        <v>7</v>
      </c>
    </row>
    <row r="14">
      <c r="B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N14" s="35" t="s">
        <v>29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30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22</v>
      </c>
      <c r="AK17" s="33" t="s">
        <v>27</v>
      </c>
      <c r="AN17" s="28" t="s">
        <v>3</v>
      </c>
      <c r="AR17" s="23"/>
      <c r="BE17" s="32"/>
      <c r="BS17" s="20" t="s">
        <v>31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32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22</v>
      </c>
      <c r="AK20" s="33" t="s">
        <v>27</v>
      </c>
      <c r="AN20" s="28" t="s">
        <v>3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33</v>
      </c>
      <c r="AR22" s="23"/>
      <c r="BE22" s="32"/>
    </row>
    <row r="23" s="1" customFormat="1" ht="47.25" customHeight="1">
      <c r="B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39</v>
      </c>
      <c r="E29" s="3"/>
      <c r="F29" s="33" t="s">
        <v>40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41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42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43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44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48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Roz89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Výměna oken a dveří ve Speciálně pedagogickém centru při ZŠ Sekaninova, p.o. (1)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20. 10. 2025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30</v>
      </c>
      <c r="AJ49" s="39"/>
      <c r="AK49" s="39"/>
      <c r="AL49" s="39"/>
      <c r="AM49" s="66" t="str">
        <f>IF(E17="","",E17)</f>
        <v xml:space="preserve"> </v>
      </c>
      <c r="AN49" s="4"/>
      <c r="AO49" s="4"/>
      <c r="AP49" s="4"/>
      <c r="AQ49" s="39"/>
      <c r="AR49" s="40"/>
      <c r="AS49" s="67" t="s">
        <v>49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28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32</v>
      </c>
      <c r="AJ50" s="39"/>
      <c r="AK50" s="39"/>
      <c r="AL50" s="39"/>
      <c r="AM50" s="66" t="str">
        <f>IF(E20="","",E20)</f>
        <v xml:space="preserve"> 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50</v>
      </c>
      <c r="D52" s="76"/>
      <c r="E52" s="76"/>
      <c r="F52" s="76"/>
      <c r="G52" s="76"/>
      <c r="H52" s="77"/>
      <c r="I52" s="78" t="s">
        <v>51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52</v>
      </c>
      <c r="AH52" s="76"/>
      <c r="AI52" s="76"/>
      <c r="AJ52" s="76"/>
      <c r="AK52" s="76"/>
      <c r="AL52" s="76"/>
      <c r="AM52" s="76"/>
      <c r="AN52" s="78" t="s">
        <v>53</v>
      </c>
      <c r="AO52" s="76"/>
      <c r="AP52" s="76"/>
      <c r="AQ52" s="80" t="s">
        <v>54</v>
      </c>
      <c r="AR52" s="40"/>
      <c r="AS52" s="81" t="s">
        <v>55</v>
      </c>
      <c r="AT52" s="82" t="s">
        <v>56</v>
      </c>
      <c r="AU52" s="82" t="s">
        <v>57</v>
      </c>
      <c r="AV52" s="82" t="s">
        <v>58</v>
      </c>
      <c r="AW52" s="82" t="s">
        <v>59</v>
      </c>
      <c r="AX52" s="82" t="s">
        <v>60</v>
      </c>
      <c r="AY52" s="82" t="s">
        <v>61</v>
      </c>
      <c r="AZ52" s="82" t="s">
        <v>62</v>
      </c>
      <c r="BA52" s="82" t="s">
        <v>63</v>
      </c>
      <c r="BB52" s="82" t="s">
        <v>64</v>
      </c>
      <c r="BC52" s="82" t="s">
        <v>65</v>
      </c>
      <c r="BD52" s="83" t="s">
        <v>66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67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ROUND(AG55,2)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ROUND(AS55,2)</f>
        <v>0</v>
      </c>
      <c r="AT54" s="94">
        <f>ROUND(SUM(AV54:AW54),2)</f>
        <v>0</v>
      </c>
      <c r="AU54" s="95">
        <f>ROUND(AU55,5)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ROUND(AZ55,2)</f>
        <v>0</v>
      </c>
      <c r="BA54" s="94">
        <f>ROUND(BA55,2)</f>
        <v>0</v>
      </c>
      <c r="BB54" s="94">
        <f>ROUND(BB55,2)</f>
        <v>0</v>
      </c>
      <c r="BC54" s="94">
        <f>ROUND(BC55,2)</f>
        <v>0</v>
      </c>
      <c r="BD54" s="96">
        <f>ROUND(BD55,2)</f>
        <v>0</v>
      </c>
      <c r="BE54" s="6"/>
      <c r="BS54" s="97" t="s">
        <v>68</v>
      </c>
      <c r="BT54" s="97" t="s">
        <v>69</v>
      </c>
      <c r="BU54" s="98" t="s">
        <v>70</v>
      </c>
      <c r="BV54" s="97" t="s">
        <v>71</v>
      </c>
      <c r="BW54" s="97" t="s">
        <v>5</v>
      </c>
      <c r="BX54" s="97" t="s">
        <v>72</v>
      </c>
      <c r="CL54" s="97" t="s">
        <v>3</v>
      </c>
    </row>
    <row r="55" s="7" customFormat="1" ht="16.5" customHeight="1">
      <c r="A55" s="99" t="s">
        <v>73</v>
      </c>
      <c r="B55" s="100"/>
      <c r="C55" s="101"/>
      <c r="D55" s="102" t="s">
        <v>74</v>
      </c>
      <c r="E55" s="102"/>
      <c r="F55" s="102"/>
      <c r="G55" s="102"/>
      <c r="H55" s="102"/>
      <c r="I55" s="103"/>
      <c r="J55" s="102" t="s">
        <v>75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'roz89 - Výměna oken a dveří'!J30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76</v>
      </c>
      <c r="AR55" s="100"/>
      <c r="AS55" s="106">
        <v>0</v>
      </c>
      <c r="AT55" s="107">
        <f>ROUND(SUM(AV55:AW55),2)</f>
        <v>0</v>
      </c>
      <c r="AU55" s="108">
        <f>'roz89 - Výměna oken a dveří'!P100</f>
        <v>0</v>
      </c>
      <c r="AV55" s="107">
        <f>'roz89 - Výměna oken a dveří'!J33</f>
        <v>0</v>
      </c>
      <c r="AW55" s="107">
        <f>'roz89 - Výměna oken a dveří'!J34</f>
        <v>0</v>
      </c>
      <c r="AX55" s="107">
        <f>'roz89 - Výměna oken a dveří'!J35</f>
        <v>0</v>
      </c>
      <c r="AY55" s="107">
        <f>'roz89 - Výměna oken a dveří'!J36</f>
        <v>0</v>
      </c>
      <c r="AZ55" s="107">
        <f>'roz89 - Výměna oken a dveří'!F33</f>
        <v>0</v>
      </c>
      <c r="BA55" s="107">
        <f>'roz89 - Výměna oken a dveří'!F34</f>
        <v>0</v>
      </c>
      <c r="BB55" s="107">
        <f>'roz89 - Výměna oken a dveří'!F35</f>
        <v>0</v>
      </c>
      <c r="BC55" s="107">
        <f>'roz89 - Výměna oken a dveří'!F36</f>
        <v>0</v>
      </c>
      <c r="BD55" s="109">
        <f>'roz89 - Výměna oken a dveří'!F37</f>
        <v>0</v>
      </c>
      <c r="BE55" s="7"/>
      <c r="BT55" s="110" t="s">
        <v>77</v>
      </c>
      <c r="BV55" s="110" t="s">
        <v>71</v>
      </c>
      <c r="BW55" s="110" t="s">
        <v>78</v>
      </c>
      <c r="BX55" s="110" t="s">
        <v>5</v>
      </c>
      <c r="CL55" s="110" t="s">
        <v>3</v>
      </c>
      <c r="CM55" s="110" t="s">
        <v>79</v>
      </c>
    </row>
    <row r="56" s="2" customFormat="1" ht="30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0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40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roz89 - Výměna oken a dveř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80</v>
      </c>
      <c r="L4" s="23"/>
      <c r="M4" s="111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2" t="str">
        <f>'Rekapitulace stavby'!K6</f>
        <v>Výměna oken a dveří ve Speciálně pedagogickém centru při ZŠ Sekaninova, p.o. (1)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81</v>
      </c>
      <c r="E8" s="39"/>
      <c r="F8" s="39"/>
      <c r="G8" s="39"/>
      <c r="H8" s="39"/>
      <c r="I8" s="39"/>
      <c r="J8" s="39"/>
      <c r="K8" s="39"/>
      <c r="L8" s="113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82</v>
      </c>
      <c r="F9" s="39"/>
      <c r="G9" s="39"/>
      <c r="H9" s="39"/>
      <c r="I9" s="39"/>
      <c r="J9" s="39"/>
      <c r="K9" s="39"/>
      <c r="L9" s="113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3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3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20. 10. 2025</v>
      </c>
      <c r="K12" s="39"/>
      <c r="L12" s="113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3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3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 xml:space="preserve"> </v>
      </c>
      <c r="F15" s="39"/>
      <c r="G15" s="39"/>
      <c r="H15" s="39"/>
      <c r="I15" s="33" t="s">
        <v>27</v>
      </c>
      <c r="J15" s="28" t="str">
        <f>IF('Rekapitulace stavby'!AN11="","",'Rekapitulace stavby'!AN11)</f>
        <v/>
      </c>
      <c r="K15" s="39"/>
      <c r="L15" s="113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3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28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3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27</v>
      </c>
      <c r="J18" s="34" t="str">
        <f>'Rekapitulace stavby'!AN14</f>
        <v>Vyplň údaj</v>
      </c>
      <c r="K18" s="39"/>
      <c r="L18" s="113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3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30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3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 xml:space="preserve"> </v>
      </c>
      <c r="F21" s="39"/>
      <c r="G21" s="39"/>
      <c r="H21" s="39"/>
      <c r="I21" s="33" t="s">
        <v>27</v>
      </c>
      <c r="J21" s="28" t="str">
        <f>IF('Rekapitulace stavby'!AN17="","",'Rekapitulace stavby'!AN17)</f>
        <v/>
      </c>
      <c r="K21" s="39"/>
      <c r="L21" s="113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3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32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3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27</v>
      </c>
      <c r="J24" s="28" t="str">
        <f>IF('Rekapitulace stavby'!AN20="","",'Rekapitulace stavby'!AN20)</f>
        <v/>
      </c>
      <c r="K24" s="39"/>
      <c r="L24" s="113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3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33</v>
      </c>
      <c r="E26" s="39"/>
      <c r="F26" s="39"/>
      <c r="G26" s="39"/>
      <c r="H26" s="39"/>
      <c r="I26" s="39"/>
      <c r="J26" s="39"/>
      <c r="K26" s="39"/>
      <c r="L26" s="113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4"/>
      <c r="B27" s="115"/>
      <c r="C27" s="114"/>
      <c r="D27" s="114"/>
      <c r="E27" s="37" t="s">
        <v>3</v>
      </c>
      <c r="F27" s="37"/>
      <c r="G27" s="37"/>
      <c r="H27" s="37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3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3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17" t="s">
        <v>35</v>
      </c>
      <c r="E30" s="39"/>
      <c r="F30" s="39"/>
      <c r="G30" s="39"/>
      <c r="H30" s="39"/>
      <c r="I30" s="39"/>
      <c r="J30" s="91">
        <f>ROUND(J100, 2)</f>
        <v>0</v>
      </c>
      <c r="K30" s="39"/>
      <c r="L30" s="113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3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37</v>
      </c>
      <c r="G32" s="39"/>
      <c r="H32" s="39"/>
      <c r="I32" s="44" t="s">
        <v>36</v>
      </c>
      <c r="J32" s="44" t="s">
        <v>38</v>
      </c>
      <c r="K32" s="39"/>
      <c r="L32" s="113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18" t="s">
        <v>39</v>
      </c>
      <c r="E33" s="33" t="s">
        <v>40</v>
      </c>
      <c r="F33" s="119">
        <f>ROUND((SUM(BE100:BE374)),  2)</f>
        <v>0</v>
      </c>
      <c r="G33" s="39"/>
      <c r="H33" s="39"/>
      <c r="I33" s="120">
        <v>0.20999999999999999</v>
      </c>
      <c r="J33" s="119">
        <f>ROUND(((SUM(BE100:BE374))*I33),  2)</f>
        <v>0</v>
      </c>
      <c r="K33" s="39"/>
      <c r="L33" s="113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41</v>
      </c>
      <c r="F34" s="119">
        <f>ROUND((SUM(BF100:BF374)),  2)</f>
        <v>0</v>
      </c>
      <c r="G34" s="39"/>
      <c r="H34" s="39"/>
      <c r="I34" s="120">
        <v>0.12</v>
      </c>
      <c r="J34" s="119">
        <f>ROUND(((SUM(BF100:BF374))*I34),  2)</f>
        <v>0</v>
      </c>
      <c r="K34" s="39"/>
      <c r="L34" s="113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42</v>
      </c>
      <c r="F35" s="119">
        <f>ROUND((SUM(BG100:BG374)),  2)</f>
        <v>0</v>
      </c>
      <c r="G35" s="39"/>
      <c r="H35" s="39"/>
      <c r="I35" s="120">
        <v>0.20999999999999999</v>
      </c>
      <c r="J35" s="119">
        <f>0</f>
        <v>0</v>
      </c>
      <c r="K35" s="39"/>
      <c r="L35" s="113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43</v>
      </c>
      <c r="F36" s="119">
        <f>ROUND((SUM(BH100:BH374)),  2)</f>
        <v>0</v>
      </c>
      <c r="G36" s="39"/>
      <c r="H36" s="39"/>
      <c r="I36" s="120">
        <v>0.12</v>
      </c>
      <c r="J36" s="119">
        <f>0</f>
        <v>0</v>
      </c>
      <c r="K36" s="39"/>
      <c r="L36" s="113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44</v>
      </c>
      <c r="F37" s="119">
        <f>ROUND((SUM(BI100:BI374)),  2)</f>
        <v>0</v>
      </c>
      <c r="G37" s="39"/>
      <c r="H37" s="39"/>
      <c r="I37" s="120">
        <v>0</v>
      </c>
      <c r="J37" s="119">
        <f>0</f>
        <v>0</v>
      </c>
      <c r="K37" s="39"/>
      <c r="L37" s="113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3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1"/>
      <c r="D39" s="122" t="s">
        <v>45</v>
      </c>
      <c r="E39" s="77"/>
      <c r="F39" s="77"/>
      <c r="G39" s="123" t="s">
        <v>46</v>
      </c>
      <c r="H39" s="124" t="s">
        <v>47</v>
      </c>
      <c r="I39" s="77"/>
      <c r="J39" s="125">
        <f>SUM(J30:J37)</f>
        <v>0</v>
      </c>
      <c r="K39" s="126"/>
      <c r="L39" s="113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3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3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83</v>
      </c>
      <c r="D45" s="39"/>
      <c r="E45" s="39"/>
      <c r="F45" s="39"/>
      <c r="G45" s="39"/>
      <c r="H45" s="39"/>
      <c r="I45" s="39"/>
      <c r="J45" s="39"/>
      <c r="K45" s="39"/>
      <c r="L45" s="113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3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3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2" t="str">
        <f>E7</f>
        <v>Výměna oken a dveří ve Speciálně pedagogickém centru při ZŠ Sekaninova, p.o. (1)</v>
      </c>
      <c r="F48" s="33"/>
      <c r="G48" s="33"/>
      <c r="H48" s="33"/>
      <c r="I48" s="39"/>
      <c r="J48" s="39"/>
      <c r="K48" s="39"/>
      <c r="L48" s="113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81</v>
      </c>
      <c r="D49" s="39"/>
      <c r="E49" s="39"/>
      <c r="F49" s="39"/>
      <c r="G49" s="39"/>
      <c r="H49" s="39"/>
      <c r="I49" s="39"/>
      <c r="J49" s="39"/>
      <c r="K49" s="39"/>
      <c r="L49" s="113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roz89 - Výměna oken a dveří</v>
      </c>
      <c r="F50" s="39"/>
      <c r="G50" s="39"/>
      <c r="H50" s="39"/>
      <c r="I50" s="39"/>
      <c r="J50" s="39"/>
      <c r="K50" s="39"/>
      <c r="L50" s="113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3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20. 10. 2025</v>
      </c>
      <c r="K52" s="39"/>
      <c r="L52" s="113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3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 xml:space="preserve"> </v>
      </c>
      <c r="G54" s="39"/>
      <c r="H54" s="39"/>
      <c r="I54" s="33" t="s">
        <v>30</v>
      </c>
      <c r="J54" s="37" t="str">
        <f>E21</f>
        <v xml:space="preserve"> </v>
      </c>
      <c r="K54" s="39"/>
      <c r="L54" s="113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39"/>
      <c r="E55" s="39"/>
      <c r="F55" s="28" t="str">
        <f>IF(E18="","",E18)</f>
        <v>Vyplň údaj</v>
      </c>
      <c r="G55" s="39"/>
      <c r="H55" s="39"/>
      <c r="I55" s="33" t="s">
        <v>32</v>
      </c>
      <c r="J55" s="37" t="str">
        <f>E24</f>
        <v xml:space="preserve"> </v>
      </c>
      <c r="K55" s="39"/>
      <c r="L55" s="113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3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27" t="s">
        <v>84</v>
      </c>
      <c r="D57" s="121"/>
      <c r="E57" s="121"/>
      <c r="F57" s="121"/>
      <c r="G57" s="121"/>
      <c r="H57" s="121"/>
      <c r="I57" s="121"/>
      <c r="J57" s="128" t="s">
        <v>85</v>
      </c>
      <c r="K57" s="121"/>
      <c r="L57" s="113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3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29" t="s">
        <v>67</v>
      </c>
      <c r="D59" s="39"/>
      <c r="E59" s="39"/>
      <c r="F59" s="39"/>
      <c r="G59" s="39"/>
      <c r="H59" s="39"/>
      <c r="I59" s="39"/>
      <c r="J59" s="91">
        <f>J100</f>
        <v>0</v>
      </c>
      <c r="K59" s="39"/>
      <c r="L59" s="113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86</v>
      </c>
    </row>
    <row r="60" s="9" customFormat="1" ht="24.96" customHeight="1">
      <c r="A60" s="9"/>
      <c r="B60" s="130"/>
      <c r="C60" s="9"/>
      <c r="D60" s="131" t="s">
        <v>87</v>
      </c>
      <c r="E60" s="132"/>
      <c r="F60" s="132"/>
      <c r="G60" s="132"/>
      <c r="H60" s="132"/>
      <c r="I60" s="132"/>
      <c r="J60" s="133">
        <f>J101</f>
        <v>0</v>
      </c>
      <c r="K60" s="9"/>
      <c r="L60" s="13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4"/>
      <c r="C61" s="10"/>
      <c r="D61" s="135" t="s">
        <v>88</v>
      </c>
      <c r="E61" s="136"/>
      <c r="F61" s="136"/>
      <c r="G61" s="136"/>
      <c r="H61" s="136"/>
      <c r="I61" s="136"/>
      <c r="J61" s="137">
        <f>J102</f>
        <v>0</v>
      </c>
      <c r="K61" s="10"/>
      <c r="L61" s="13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4"/>
      <c r="C62" s="10"/>
      <c r="D62" s="135" t="s">
        <v>89</v>
      </c>
      <c r="E62" s="136"/>
      <c r="F62" s="136"/>
      <c r="G62" s="136"/>
      <c r="H62" s="136"/>
      <c r="I62" s="136"/>
      <c r="J62" s="137">
        <f>J133</f>
        <v>0</v>
      </c>
      <c r="K62" s="10"/>
      <c r="L62" s="13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30"/>
      <c r="C63" s="9"/>
      <c r="D63" s="131" t="s">
        <v>90</v>
      </c>
      <c r="E63" s="132"/>
      <c r="F63" s="132"/>
      <c r="G63" s="132"/>
      <c r="H63" s="132"/>
      <c r="I63" s="132"/>
      <c r="J63" s="133">
        <f>J144</f>
        <v>0</v>
      </c>
      <c r="K63" s="9"/>
      <c r="L63" s="13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34"/>
      <c r="C64" s="10"/>
      <c r="D64" s="135" t="s">
        <v>91</v>
      </c>
      <c r="E64" s="136"/>
      <c r="F64" s="136"/>
      <c r="G64" s="136"/>
      <c r="H64" s="136"/>
      <c r="I64" s="136"/>
      <c r="J64" s="137">
        <f>J145</f>
        <v>0</v>
      </c>
      <c r="K64" s="10"/>
      <c r="L64" s="13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4"/>
      <c r="C65" s="10"/>
      <c r="D65" s="135" t="s">
        <v>92</v>
      </c>
      <c r="E65" s="136"/>
      <c r="F65" s="136"/>
      <c r="G65" s="136"/>
      <c r="H65" s="136"/>
      <c r="I65" s="136"/>
      <c r="J65" s="137">
        <f>J148</f>
        <v>0</v>
      </c>
      <c r="K65" s="10"/>
      <c r="L65" s="13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4"/>
      <c r="C66" s="10"/>
      <c r="D66" s="135" t="s">
        <v>93</v>
      </c>
      <c r="E66" s="136"/>
      <c r="F66" s="136"/>
      <c r="G66" s="136"/>
      <c r="H66" s="136"/>
      <c r="I66" s="136"/>
      <c r="J66" s="137">
        <f>J149</f>
        <v>0</v>
      </c>
      <c r="K66" s="10"/>
      <c r="L66" s="13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4"/>
      <c r="C67" s="10"/>
      <c r="D67" s="135" t="s">
        <v>94</v>
      </c>
      <c r="E67" s="136"/>
      <c r="F67" s="136"/>
      <c r="G67" s="136"/>
      <c r="H67" s="136"/>
      <c r="I67" s="136"/>
      <c r="J67" s="137">
        <f>J173</f>
        <v>0</v>
      </c>
      <c r="K67" s="10"/>
      <c r="L67" s="13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4"/>
      <c r="C68" s="10"/>
      <c r="D68" s="135" t="s">
        <v>95</v>
      </c>
      <c r="E68" s="136"/>
      <c r="F68" s="136"/>
      <c r="G68" s="136"/>
      <c r="H68" s="136"/>
      <c r="I68" s="136"/>
      <c r="J68" s="137">
        <f>J189</f>
        <v>0</v>
      </c>
      <c r="K68" s="10"/>
      <c r="L68" s="13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4"/>
      <c r="C69" s="10"/>
      <c r="D69" s="135" t="s">
        <v>96</v>
      </c>
      <c r="E69" s="136"/>
      <c r="F69" s="136"/>
      <c r="G69" s="136"/>
      <c r="H69" s="136"/>
      <c r="I69" s="136"/>
      <c r="J69" s="137">
        <f>J197</f>
        <v>0</v>
      </c>
      <c r="K69" s="10"/>
      <c r="L69" s="13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4"/>
      <c r="C70" s="10"/>
      <c r="D70" s="135" t="s">
        <v>97</v>
      </c>
      <c r="E70" s="136"/>
      <c r="F70" s="136"/>
      <c r="G70" s="136"/>
      <c r="H70" s="136"/>
      <c r="I70" s="136"/>
      <c r="J70" s="137">
        <f>J209</f>
        <v>0</v>
      </c>
      <c r="K70" s="10"/>
      <c r="L70" s="13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30"/>
      <c r="C71" s="9"/>
      <c r="D71" s="131" t="s">
        <v>98</v>
      </c>
      <c r="E71" s="132"/>
      <c r="F71" s="132"/>
      <c r="G71" s="132"/>
      <c r="H71" s="132"/>
      <c r="I71" s="132"/>
      <c r="J71" s="133">
        <f>J212</f>
        <v>0</v>
      </c>
      <c r="K71" s="9"/>
      <c r="L71" s="13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34"/>
      <c r="C72" s="10"/>
      <c r="D72" s="135" t="s">
        <v>99</v>
      </c>
      <c r="E72" s="136"/>
      <c r="F72" s="136"/>
      <c r="G72" s="136"/>
      <c r="H72" s="136"/>
      <c r="I72" s="136"/>
      <c r="J72" s="137">
        <f>J213</f>
        <v>0</v>
      </c>
      <c r="K72" s="10"/>
      <c r="L72" s="13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34"/>
      <c r="C73" s="10"/>
      <c r="D73" s="135" t="s">
        <v>100</v>
      </c>
      <c r="E73" s="136"/>
      <c r="F73" s="136"/>
      <c r="G73" s="136"/>
      <c r="H73" s="136"/>
      <c r="I73" s="136"/>
      <c r="J73" s="137">
        <f>J271</f>
        <v>0</v>
      </c>
      <c r="K73" s="10"/>
      <c r="L73" s="13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34"/>
      <c r="C74" s="10"/>
      <c r="D74" s="135" t="s">
        <v>101</v>
      </c>
      <c r="E74" s="136"/>
      <c r="F74" s="136"/>
      <c r="G74" s="136"/>
      <c r="H74" s="136"/>
      <c r="I74" s="136"/>
      <c r="J74" s="137">
        <f>J308</f>
        <v>0</v>
      </c>
      <c r="K74" s="10"/>
      <c r="L74" s="13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34"/>
      <c r="C75" s="10"/>
      <c r="D75" s="135" t="s">
        <v>102</v>
      </c>
      <c r="E75" s="136"/>
      <c r="F75" s="136"/>
      <c r="G75" s="136"/>
      <c r="H75" s="136"/>
      <c r="I75" s="136"/>
      <c r="J75" s="137">
        <f>J312</f>
        <v>0</v>
      </c>
      <c r="K75" s="10"/>
      <c r="L75" s="13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34"/>
      <c r="C76" s="10"/>
      <c r="D76" s="135" t="s">
        <v>103</v>
      </c>
      <c r="E76" s="136"/>
      <c r="F76" s="136"/>
      <c r="G76" s="136"/>
      <c r="H76" s="136"/>
      <c r="I76" s="136"/>
      <c r="J76" s="137">
        <f>J336</f>
        <v>0</v>
      </c>
      <c r="K76" s="10"/>
      <c r="L76" s="13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34"/>
      <c r="C77" s="10"/>
      <c r="D77" s="135" t="s">
        <v>104</v>
      </c>
      <c r="E77" s="136"/>
      <c r="F77" s="136"/>
      <c r="G77" s="136"/>
      <c r="H77" s="136"/>
      <c r="I77" s="136"/>
      <c r="J77" s="137">
        <f>J339</f>
        <v>0</v>
      </c>
      <c r="K77" s="10"/>
      <c r="L77" s="134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34"/>
      <c r="C78" s="10"/>
      <c r="D78" s="135" t="s">
        <v>105</v>
      </c>
      <c r="E78" s="136"/>
      <c r="F78" s="136"/>
      <c r="G78" s="136"/>
      <c r="H78" s="136"/>
      <c r="I78" s="136"/>
      <c r="J78" s="137">
        <f>J347</f>
        <v>0</v>
      </c>
      <c r="K78" s="10"/>
      <c r="L78" s="134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34"/>
      <c r="C79" s="10"/>
      <c r="D79" s="135" t="s">
        <v>106</v>
      </c>
      <c r="E79" s="136"/>
      <c r="F79" s="136"/>
      <c r="G79" s="136"/>
      <c r="H79" s="136"/>
      <c r="I79" s="136"/>
      <c r="J79" s="137">
        <f>J363</f>
        <v>0</v>
      </c>
      <c r="K79" s="10"/>
      <c r="L79" s="134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9" customFormat="1" ht="24.96" customHeight="1">
      <c r="A80" s="9"/>
      <c r="B80" s="130"/>
      <c r="C80" s="9"/>
      <c r="D80" s="131" t="s">
        <v>107</v>
      </c>
      <c r="E80" s="132"/>
      <c r="F80" s="132"/>
      <c r="G80" s="132"/>
      <c r="H80" s="132"/>
      <c r="I80" s="132"/>
      <c r="J80" s="133">
        <f>J370</f>
        <v>0</v>
      </c>
      <c r="K80" s="9"/>
      <c r="L80" s="130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2" customFormat="1" ht="21.84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3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56"/>
      <c r="C82" s="57"/>
      <c r="D82" s="57"/>
      <c r="E82" s="57"/>
      <c r="F82" s="57"/>
      <c r="G82" s="57"/>
      <c r="H82" s="57"/>
      <c r="I82" s="57"/>
      <c r="J82" s="57"/>
      <c r="K82" s="57"/>
      <c r="L82" s="113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6" s="2" customFormat="1" ht="6.96" customHeight="1">
      <c r="A86" s="39"/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113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4.96" customHeight="1">
      <c r="A87" s="39"/>
      <c r="B87" s="40"/>
      <c r="C87" s="24" t="s">
        <v>108</v>
      </c>
      <c r="D87" s="39"/>
      <c r="E87" s="39"/>
      <c r="F87" s="39"/>
      <c r="G87" s="39"/>
      <c r="H87" s="39"/>
      <c r="I87" s="39"/>
      <c r="J87" s="39"/>
      <c r="K87" s="39"/>
      <c r="L87" s="113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113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17</v>
      </c>
      <c r="D89" s="39"/>
      <c r="E89" s="39"/>
      <c r="F89" s="39"/>
      <c r="G89" s="39"/>
      <c r="H89" s="39"/>
      <c r="I89" s="39"/>
      <c r="J89" s="39"/>
      <c r="K89" s="39"/>
      <c r="L89" s="113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26.25" customHeight="1">
      <c r="A90" s="39"/>
      <c r="B90" s="40"/>
      <c r="C90" s="39"/>
      <c r="D90" s="39"/>
      <c r="E90" s="112" t="str">
        <f>E7</f>
        <v>Výměna oken a dveří ve Speciálně pedagogickém centru při ZŠ Sekaninova, p.o. (1)</v>
      </c>
      <c r="F90" s="33"/>
      <c r="G90" s="33"/>
      <c r="H90" s="33"/>
      <c r="I90" s="39"/>
      <c r="J90" s="39"/>
      <c r="K90" s="39"/>
      <c r="L90" s="113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81</v>
      </c>
      <c r="D91" s="39"/>
      <c r="E91" s="39"/>
      <c r="F91" s="39"/>
      <c r="G91" s="39"/>
      <c r="H91" s="39"/>
      <c r="I91" s="39"/>
      <c r="J91" s="39"/>
      <c r="K91" s="39"/>
      <c r="L91" s="113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6.5" customHeight="1">
      <c r="A92" s="39"/>
      <c r="B92" s="40"/>
      <c r="C92" s="39"/>
      <c r="D92" s="39"/>
      <c r="E92" s="63" t="str">
        <f>E9</f>
        <v>roz89 - Výměna oken a dveří</v>
      </c>
      <c r="F92" s="39"/>
      <c r="G92" s="39"/>
      <c r="H92" s="39"/>
      <c r="I92" s="39"/>
      <c r="J92" s="39"/>
      <c r="K92" s="39"/>
      <c r="L92" s="113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39"/>
      <c r="D93" s="39"/>
      <c r="E93" s="39"/>
      <c r="F93" s="39"/>
      <c r="G93" s="39"/>
      <c r="H93" s="39"/>
      <c r="I93" s="39"/>
      <c r="J93" s="39"/>
      <c r="K93" s="39"/>
      <c r="L93" s="113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21</v>
      </c>
      <c r="D94" s="39"/>
      <c r="E94" s="39"/>
      <c r="F94" s="28" t="str">
        <f>F12</f>
        <v xml:space="preserve"> </v>
      </c>
      <c r="G94" s="39"/>
      <c r="H94" s="39"/>
      <c r="I94" s="33" t="s">
        <v>23</v>
      </c>
      <c r="J94" s="65" t="str">
        <f>IF(J12="","",J12)</f>
        <v>20. 10. 2025</v>
      </c>
      <c r="K94" s="39"/>
      <c r="L94" s="113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13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25</v>
      </c>
      <c r="D96" s="39"/>
      <c r="E96" s="39"/>
      <c r="F96" s="28" t="str">
        <f>E15</f>
        <v xml:space="preserve"> </v>
      </c>
      <c r="G96" s="39"/>
      <c r="H96" s="39"/>
      <c r="I96" s="33" t="s">
        <v>30</v>
      </c>
      <c r="J96" s="37" t="str">
        <f>E21</f>
        <v xml:space="preserve"> </v>
      </c>
      <c r="K96" s="39"/>
      <c r="L96" s="113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5.15" customHeight="1">
      <c r="A97" s="39"/>
      <c r="B97" s="40"/>
      <c r="C97" s="33" t="s">
        <v>28</v>
      </c>
      <c r="D97" s="39"/>
      <c r="E97" s="39"/>
      <c r="F97" s="28" t="str">
        <f>IF(E18="","",E18)</f>
        <v>Vyplň údaj</v>
      </c>
      <c r="G97" s="39"/>
      <c r="H97" s="39"/>
      <c r="I97" s="33" t="s">
        <v>32</v>
      </c>
      <c r="J97" s="37" t="str">
        <f>E24</f>
        <v xml:space="preserve"> </v>
      </c>
      <c r="K97" s="39"/>
      <c r="L97" s="113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0.32" customHeight="1">
      <c r="A98" s="39"/>
      <c r="B98" s="40"/>
      <c r="C98" s="39"/>
      <c r="D98" s="39"/>
      <c r="E98" s="39"/>
      <c r="F98" s="39"/>
      <c r="G98" s="39"/>
      <c r="H98" s="39"/>
      <c r="I98" s="39"/>
      <c r="J98" s="39"/>
      <c r="K98" s="39"/>
      <c r="L98" s="113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11" customFormat="1" ht="29.28" customHeight="1">
      <c r="A99" s="138"/>
      <c r="B99" s="139"/>
      <c r="C99" s="140" t="s">
        <v>109</v>
      </c>
      <c r="D99" s="141" t="s">
        <v>54</v>
      </c>
      <c r="E99" s="141" t="s">
        <v>50</v>
      </c>
      <c r="F99" s="141" t="s">
        <v>51</v>
      </c>
      <c r="G99" s="141" t="s">
        <v>110</v>
      </c>
      <c r="H99" s="141" t="s">
        <v>111</v>
      </c>
      <c r="I99" s="141" t="s">
        <v>112</v>
      </c>
      <c r="J99" s="141" t="s">
        <v>85</v>
      </c>
      <c r="K99" s="142" t="s">
        <v>113</v>
      </c>
      <c r="L99" s="143"/>
      <c r="M99" s="81" t="s">
        <v>3</v>
      </c>
      <c r="N99" s="82" t="s">
        <v>39</v>
      </c>
      <c r="O99" s="82" t="s">
        <v>114</v>
      </c>
      <c r="P99" s="82" t="s">
        <v>115</v>
      </c>
      <c r="Q99" s="82" t="s">
        <v>116</v>
      </c>
      <c r="R99" s="82" t="s">
        <v>117</v>
      </c>
      <c r="S99" s="82" t="s">
        <v>118</v>
      </c>
      <c r="T99" s="83" t="s">
        <v>119</v>
      </c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</row>
    <row r="100" s="2" customFormat="1" ht="22.8" customHeight="1">
      <c r="A100" s="39"/>
      <c r="B100" s="40"/>
      <c r="C100" s="88" t="s">
        <v>120</v>
      </c>
      <c r="D100" s="39"/>
      <c r="E100" s="39"/>
      <c r="F100" s="39"/>
      <c r="G100" s="39"/>
      <c r="H100" s="39"/>
      <c r="I100" s="39"/>
      <c r="J100" s="144">
        <f>BK100</f>
        <v>0</v>
      </c>
      <c r="K100" s="39"/>
      <c r="L100" s="40"/>
      <c r="M100" s="84"/>
      <c r="N100" s="69"/>
      <c r="O100" s="85"/>
      <c r="P100" s="145">
        <f>P101+P144+P212+P370</f>
        <v>0</v>
      </c>
      <c r="Q100" s="85"/>
      <c r="R100" s="145">
        <f>R101+R144+R212+R370</f>
        <v>0</v>
      </c>
      <c r="S100" s="85"/>
      <c r="T100" s="146">
        <f>T101+T144+T212+T370</f>
        <v>0.036000000000000004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68</v>
      </c>
      <c r="AU100" s="20" t="s">
        <v>86</v>
      </c>
      <c r="BK100" s="147">
        <f>BK101+BK144+BK212+BK370</f>
        <v>0</v>
      </c>
    </row>
    <row r="101" s="12" customFormat="1" ht="25.92" customHeight="1">
      <c r="A101" s="12"/>
      <c r="B101" s="148"/>
      <c r="C101" s="12"/>
      <c r="D101" s="149" t="s">
        <v>68</v>
      </c>
      <c r="E101" s="150" t="s">
        <v>121</v>
      </c>
      <c r="F101" s="150" t="s">
        <v>122</v>
      </c>
      <c r="G101" s="12"/>
      <c r="H101" s="12"/>
      <c r="I101" s="151"/>
      <c r="J101" s="152">
        <f>BK101</f>
        <v>0</v>
      </c>
      <c r="K101" s="12"/>
      <c r="L101" s="148"/>
      <c r="M101" s="153"/>
      <c r="N101" s="154"/>
      <c r="O101" s="154"/>
      <c r="P101" s="155">
        <f>P102+P133</f>
        <v>0</v>
      </c>
      <c r="Q101" s="154"/>
      <c r="R101" s="155">
        <f>R102+R133</f>
        <v>0</v>
      </c>
      <c r="S101" s="154"/>
      <c r="T101" s="156">
        <f>T102+T133</f>
        <v>0.036000000000000004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49" t="s">
        <v>77</v>
      </c>
      <c r="AT101" s="157" t="s">
        <v>68</v>
      </c>
      <c r="AU101" s="157" t="s">
        <v>69</v>
      </c>
      <c r="AY101" s="149" t="s">
        <v>123</v>
      </c>
      <c r="BK101" s="158">
        <f>BK102+BK133</f>
        <v>0</v>
      </c>
    </row>
    <row r="102" s="12" customFormat="1" ht="22.8" customHeight="1">
      <c r="A102" s="12"/>
      <c r="B102" s="148"/>
      <c r="C102" s="12"/>
      <c r="D102" s="149" t="s">
        <v>68</v>
      </c>
      <c r="E102" s="159" t="s">
        <v>124</v>
      </c>
      <c r="F102" s="159" t="s">
        <v>125</v>
      </c>
      <c r="G102" s="12"/>
      <c r="H102" s="12"/>
      <c r="I102" s="151"/>
      <c r="J102" s="160">
        <f>BK102</f>
        <v>0</v>
      </c>
      <c r="K102" s="12"/>
      <c r="L102" s="148"/>
      <c r="M102" s="153"/>
      <c r="N102" s="154"/>
      <c r="O102" s="154"/>
      <c r="P102" s="155">
        <f>SUM(P103:P132)</f>
        <v>0</v>
      </c>
      <c r="Q102" s="154"/>
      <c r="R102" s="155">
        <f>SUM(R103:R132)</f>
        <v>0</v>
      </c>
      <c r="S102" s="154"/>
      <c r="T102" s="156">
        <f>SUM(T103:T132)</f>
        <v>0.036000000000000004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49" t="s">
        <v>77</v>
      </c>
      <c r="AT102" s="157" t="s">
        <v>68</v>
      </c>
      <c r="AU102" s="157" t="s">
        <v>77</v>
      </c>
      <c r="AY102" s="149" t="s">
        <v>123</v>
      </c>
      <c r="BK102" s="158">
        <f>SUM(BK103:BK132)</f>
        <v>0</v>
      </c>
    </row>
    <row r="103" s="2" customFormat="1" ht="44.25" customHeight="1">
      <c r="A103" s="39"/>
      <c r="B103" s="161"/>
      <c r="C103" s="162" t="s">
        <v>77</v>
      </c>
      <c r="D103" s="162" t="s">
        <v>126</v>
      </c>
      <c r="E103" s="163" t="s">
        <v>127</v>
      </c>
      <c r="F103" s="164" t="s">
        <v>128</v>
      </c>
      <c r="G103" s="165" t="s">
        <v>129</v>
      </c>
      <c r="H103" s="166">
        <v>8.1929999999999996</v>
      </c>
      <c r="I103" s="167"/>
      <c r="J103" s="168">
        <f>ROUND(I103*H103,2)</f>
        <v>0</v>
      </c>
      <c r="K103" s="164" t="s">
        <v>130</v>
      </c>
      <c r="L103" s="40"/>
      <c r="M103" s="169" t="s">
        <v>3</v>
      </c>
      <c r="N103" s="170" t="s">
        <v>40</v>
      </c>
      <c r="O103" s="73"/>
      <c r="P103" s="171">
        <f>O103*H103</f>
        <v>0</v>
      </c>
      <c r="Q103" s="171">
        <v>0</v>
      </c>
      <c r="R103" s="171">
        <f>Q103*H103</f>
        <v>0</v>
      </c>
      <c r="S103" s="171">
        <v>0</v>
      </c>
      <c r="T103" s="172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3" t="s">
        <v>131</v>
      </c>
      <c r="AT103" s="173" t="s">
        <v>126</v>
      </c>
      <c r="AU103" s="173" t="s">
        <v>79</v>
      </c>
      <c r="AY103" s="20" t="s">
        <v>123</v>
      </c>
      <c r="BE103" s="174">
        <f>IF(N103="základní",J103,0)</f>
        <v>0</v>
      </c>
      <c r="BF103" s="174">
        <f>IF(N103="snížená",J103,0)</f>
        <v>0</v>
      </c>
      <c r="BG103" s="174">
        <f>IF(N103="zákl. přenesená",J103,0)</f>
        <v>0</v>
      </c>
      <c r="BH103" s="174">
        <f>IF(N103="sníž. přenesená",J103,0)</f>
        <v>0</v>
      </c>
      <c r="BI103" s="174">
        <f>IF(N103="nulová",J103,0)</f>
        <v>0</v>
      </c>
      <c r="BJ103" s="20" t="s">
        <v>77</v>
      </c>
      <c r="BK103" s="174">
        <f>ROUND(I103*H103,2)</f>
        <v>0</v>
      </c>
      <c r="BL103" s="20" t="s">
        <v>131</v>
      </c>
      <c r="BM103" s="173" t="s">
        <v>79</v>
      </c>
    </row>
    <row r="104" s="2" customFormat="1">
      <c r="A104" s="39"/>
      <c r="B104" s="40"/>
      <c r="C104" s="39"/>
      <c r="D104" s="175" t="s">
        <v>132</v>
      </c>
      <c r="E104" s="39"/>
      <c r="F104" s="176" t="s">
        <v>133</v>
      </c>
      <c r="G104" s="39"/>
      <c r="H104" s="39"/>
      <c r="I104" s="177"/>
      <c r="J104" s="39"/>
      <c r="K104" s="39"/>
      <c r="L104" s="40"/>
      <c r="M104" s="178"/>
      <c r="N104" s="179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132</v>
      </c>
      <c r="AU104" s="20" t="s">
        <v>79</v>
      </c>
    </row>
    <row r="105" s="2" customFormat="1" ht="37.8" customHeight="1">
      <c r="A105" s="39"/>
      <c r="B105" s="161"/>
      <c r="C105" s="162" t="s">
        <v>79</v>
      </c>
      <c r="D105" s="162" t="s">
        <v>126</v>
      </c>
      <c r="E105" s="163" t="s">
        <v>134</v>
      </c>
      <c r="F105" s="164" t="s">
        <v>135</v>
      </c>
      <c r="G105" s="165" t="s">
        <v>129</v>
      </c>
      <c r="H105" s="166">
        <v>3.6360000000000001</v>
      </c>
      <c r="I105" s="167"/>
      <c r="J105" s="168">
        <f>ROUND(I105*H105,2)</f>
        <v>0</v>
      </c>
      <c r="K105" s="164" t="s">
        <v>130</v>
      </c>
      <c r="L105" s="40"/>
      <c r="M105" s="169" t="s">
        <v>3</v>
      </c>
      <c r="N105" s="170" t="s">
        <v>40</v>
      </c>
      <c r="O105" s="73"/>
      <c r="P105" s="171">
        <f>O105*H105</f>
        <v>0</v>
      </c>
      <c r="Q105" s="171">
        <v>0</v>
      </c>
      <c r="R105" s="171">
        <f>Q105*H105</f>
        <v>0</v>
      </c>
      <c r="S105" s="171">
        <v>0</v>
      </c>
      <c r="T105" s="172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3" t="s">
        <v>131</v>
      </c>
      <c r="AT105" s="173" t="s">
        <v>126</v>
      </c>
      <c r="AU105" s="173" t="s">
        <v>79</v>
      </c>
      <c r="AY105" s="20" t="s">
        <v>123</v>
      </c>
      <c r="BE105" s="174">
        <f>IF(N105="základní",J105,0)</f>
        <v>0</v>
      </c>
      <c r="BF105" s="174">
        <f>IF(N105="snížená",J105,0)</f>
        <v>0</v>
      </c>
      <c r="BG105" s="174">
        <f>IF(N105="zákl. přenesená",J105,0)</f>
        <v>0</v>
      </c>
      <c r="BH105" s="174">
        <f>IF(N105="sníž. přenesená",J105,0)</f>
        <v>0</v>
      </c>
      <c r="BI105" s="174">
        <f>IF(N105="nulová",J105,0)</f>
        <v>0</v>
      </c>
      <c r="BJ105" s="20" t="s">
        <v>77</v>
      </c>
      <c r="BK105" s="174">
        <f>ROUND(I105*H105,2)</f>
        <v>0</v>
      </c>
      <c r="BL105" s="20" t="s">
        <v>131</v>
      </c>
      <c r="BM105" s="173" t="s">
        <v>131</v>
      </c>
    </row>
    <row r="106" s="2" customFormat="1">
      <c r="A106" s="39"/>
      <c r="B106" s="40"/>
      <c r="C106" s="39"/>
      <c r="D106" s="175" t="s">
        <v>132</v>
      </c>
      <c r="E106" s="39"/>
      <c r="F106" s="176" t="s">
        <v>136</v>
      </c>
      <c r="G106" s="39"/>
      <c r="H106" s="39"/>
      <c r="I106" s="177"/>
      <c r="J106" s="39"/>
      <c r="K106" s="39"/>
      <c r="L106" s="40"/>
      <c r="M106" s="178"/>
      <c r="N106" s="179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132</v>
      </c>
      <c r="AU106" s="20" t="s">
        <v>79</v>
      </c>
    </row>
    <row r="107" s="13" customFormat="1">
      <c r="A107" s="13"/>
      <c r="B107" s="180"/>
      <c r="C107" s="13"/>
      <c r="D107" s="181" t="s">
        <v>137</v>
      </c>
      <c r="E107" s="182" t="s">
        <v>3</v>
      </c>
      <c r="F107" s="183" t="s">
        <v>138</v>
      </c>
      <c r="G107" s="13"/>
      <c r="H107" s="184">
        <v>3.6360000000000001</v>
      </c>
      <c r="I107" s="185"/>
      <c r="J107" s="13"/>
      <c r="K107" s="13"/>
      <c r="L107" s="180"/>
      <c r="M107" s="186"/>
      <c r="N107" s="187"/>
      <c r="O107" s="187"/>
      <c r="P107" s="187"/>
      <c r="Q107" s="187"/>
      <c r="R107" s="187"/>
      <c r="S107" s="187"/>
      <c r="T107" s="18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2" t="s">
        <v>137</v>
      </c>
      <c r="AU107" s="182" t="s">
        <v>79</v>
      </c>
      <c r="AV107" s="13" t="s">
        <v>79</v>
      </c>
      <c r="AW107" s="13" t="s">
        <v>31</v>
      </c>
      <c r="AX107" s="13" t="s">
        <v>69</v>
      </c>
      <c r="AY107" s="182" t="s">
        <v>123</v>
      </c>
    </row>
    <row r="108" s="14" customFormat="1">
      <c r="A108" s="14"/>
      <c r="B108" s="189"/>
      <c r="C108" s="14"/>
      <c r="D108" s="181" t="s">
        <v>137</v>
      </c>
      <c r="E108" s="190" t="s">
        <v>3</v>
      </c>
      <c r="F108" s="191" t="s">
        <v>139</v>
      </c>
      <c r="G108" s="14"/>
      <c r="H108" s="192">
        <v>3.6360000000000001</v>
      </c>
      <c r="I108" s="193"/>
      <c r="J108" s="14"/>
      <c r="K108" s="14"/>
      <c r="L108" s="189"/>
      <c r="M108" s="194"/>
      <c r="N108" s="195"/>
      <c r="O108" s="195"/>
      <c r="P108" s="195"/>
      <c r="Q108" s="195"/>
      <c r="R108" s="195"/>
      <c r="S108" s="195"/>
      <c r="T108" s="19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0" t="s">
        <v>137</v>
      </c>
      <c r="AU108" s="190" t="s">
        <v>79</v>
      </c>
      <c r="AV108" s="14" t="s">
        <v>131</v>
      </c>
      <c r="AW108" s="14" t="s">
        <v>31</v>
      </c>
      <c r="AX108" s="14" t="s">
        <v>77</v>
      </c>
      <c r="AY108" s="190" t="s">
        <v>123</v>
      </c>
    </row>
    <row r="109" s="2" customFormat="1" ht="16.5" customHeight="1">
      <c r="A109" s="39"/>
      <c r="B109" s="161"/>
      <c r="C109" s="162" t="s">
        <v>140</v>
      </c>
      <c r="D109" s="162" t="s">
        <v>126</v>
      </c>
      <c r="E109" s="163" t="s">
        <v>141</v>
      </c>
      <c r="F109" s="164" t="s">
        <v>142</v>
      </c>
      <c r="G109" s="165" t="s">
        <v>129</v>
      </c>
      <c r="H109" s="166">
        <v>1.8</v>
      </c>
      <c r="I109" s="167"/>
      <c r="J109" s="168">
        <f>ROUND(I109*H109,2)</f>
        <v>0</v>
      </c>
      <c r="K109" s="164" t="s">
        <v>130</v>
      </c>
      <c r="L109" s="40"/>
      <c r="M109" s="169" t="s">
        <v>3</v>
      </c>
      <c r="N109" s="170" t="s">
        <v>40</v>
      </c>
      <c r="O109" s="73"/>
      <c r="P109" s="171">
        <f>O109*H109</f>
        <v>0</v>
      </c>
      <c r="Q109" s="171">
        <v>0</v>
      </c>
      <c r="R109" s="171">
        <f>Q109*H109</f>
        <v>0</v>
      </c>
      <c r="S109" s="171">
        <v>0.02</v>
      </c>
      <c r="T109" s="172">
        <f>S109*H109</f>
        <v>0.036000000000000004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3" t="s">
        <v>131</v>
      </c>
      <c r="AT109" s="173" t="s">
        <v>126</v>
      </c>
      <c r="AU109" s="173" t="s">
        <v>79</v>
      </c>
      <c r="AY109" s="20" t="s">
        <v>123</v>
      </c>
      <c r="BE109" s="174">
        <f>IF(N109="základní",J109,0)</f>
        <v>0</v>
      </c>
      <c r="BF109" s="174">
        <f>IF(N109="snížená",J109,0)</f>
        <v>0</v>
      </c>
      <c r="BG109" s="174">
        <f>IF(N109="zákl. přenesená",J109,0)</f>
        <v>0</v>
      </c>
      <c r="BH109" s="174">
        <f>IF(N109="sníž. přenesená",J109,0)</f>
        <v>0</v>
      </c>
      <c r="BI109" s="174">
        <f>IF(N109="nulová",J109,0)</f>
        <v>0</v>
      </c>
      <c r="BJ109" s="20" t="s">
        <v>77</v>
      </c>
      <c r="BK109" s="174">
        <f>ROUND(I109*H109,2)</f>
        <v>0</v>
      </c>
      <c r="BL109" s="20" t="s">
        <v>131</v>
      </c>
      <c r="BM109" s="173" t="s">
        <v>143</v>
      </c>
    </row>
    <row r="110" s="2" customFormat="1">
      <c r="A110" s="39"/>
      <c r="B110" s="40"/>
      <c r="C110" s="39"/>
      <c r="D110" s="175" t="s">
        <v>132</v>
      </c>
      <c r="E110" s="39"/>
      <c r="F110" s="176" t="s">
        <v>144</v>
      </c>
      <c r="G110" s="39"/>
      <c r="H110" s="39"/>
      <c r="I110" s="177"/>
      <c r="J110" s="39"/>
      <c r="K110" s="39"/>
      <c r="L110" s="40"/>
      <c r="M110" s="178"/>
      <c r="N110" s="179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132</v>
      </c>
      <c r="AU110" s="20" t="s">
        <v>79</v>
      </c>
    </row>
    <row r="111" s="13" customFormat="1">
      <c r="A111" s="13"/>
      <c r="B111" s="180"/>
      <c r="C111" s="13"/>
      <c r="D111" s="181" t="s">
        <v>137</v>
      </c>
      <c r="E111" s="182" t="s">
        <v>3</v>
      </c>
      <c r="F111" s="183" t="s">
        <v>145</v>
      </c>
      <c r="G111" s="13"/>
      <c r="H111" s="184">
        <v>1.8</v>
      </c>
      <c r="I111" s="185"/>
      <c r="J111" s="13"/>
      <c r="K111" s="13"/>
      <c r="L111" s="180"/>
      <c r="M111" s="186"/>
      <c r="N111" s="187"/>
      <c r="O111" s="187"/>
      <c r="P111" s="187"/>
      <c r="Q111" s="187"/>
      <c r="R111" s="187"/>
      <c r="S111" s="187"/>
      <c r="T111" s="18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2" t="s">
        <v>137</v>
      </c>
      <c r="AU111" s="182" t="s">
        <v>79</v>
      </c>
      <c r="AV111" s="13" t="s">
        <v>79</v>
      </c>
      <c r="AW111" s="13" t="s">
        <v>31</v>
      </c>
      <c r="AX111" s="13" t="s">
        <v>77</v>
      </c>
      <c r="AY111" s="182" t="s">
        <v>123</v>
      </c>
    </row>
    <row r="112" s="2" customFormat="1" ht="37.8" customHeight="1">
      <c r="A112" s="39"/>
      <c r="B112" s="161"/>
      <c r="C112" s="162" t="s">
        <v>146</v>
      </c>
      <c r="D112" s="162" t="s">
        <v>126</v>
      </c>
      <c r="E112" s="163" t="s">
        <v>147</v>
      </c>
      <c r="F112" s="164" t="s">
        <v>148</v>
      </c>
      <c r="G112" s="165" t="s">
        <v>129</v>
      </c>
      <c r="H112" s="166">
        <v>16.117999999999999</v>
      </c>
      <c r="I112" s="167"/>
      <c r="J112" s="168">
        <f>ROUND(I112*H112,2)</f>
        <v>0</v>
      </c>
      <c r="K112" s="164" t="s">
        <v>130</v>
      </c>
      <c r="L112" s="40"/>
      <c r="M112" s="169" t="s">
        <v>3</v>
      </c>
      <c r="N112" s="170" t="s">
        <v>40</v>
      </c>
      <c r="O112" s="73"/>
      <c r="P112" s="171">
        <f>O112*H112</f>
        <v>0</v>
      </c>
      <c r="Q112" s="171">
        <v>0</v>
      </c>
      <c r="R112" s="171">
        <f>Q112*H112</f>
        <v>0</v>
      </c>
      <c r="S112" s="171">
        <v>0</v>
      </c>
      <c r="T112" s="172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3" t="s">
        <v>131</v>
      </c>
      <c r="AT112" s="173" t="s">
        <v>126</v>
      </c>
      <c r="AU112" s="173" t="s">
        <v>79</v>
      </c>
      <c r="AY112" s="20" t="s">
        <v>123</v>
      </c>
      <c r="BE112" s="174">
        <f>IF(N112="základní",J112,0)</f>
        <v>0</v>
      </c>
      <c r="BF112" s="174">
        <f>IF(N112="snížená",J112,0)</f>
        <v>0</v>
      </c>
      <c r="BG112" s="174">
        <f>IF(N112="zákl. přenesená",J112,0)</f>
        <v>0</v>
      </c>
      <c r="BH112" s="174">
        <f>IF(N112="sníž. přenesená",J112,0)</f>
        <v>0</v>
      </c>
      <c r="BI112" s="174">
        <f>IF(N112="nulová",J112,0)</f>
        <v>0</v>
      </c>
      <c r="BJ112" s="20" t="s">
        <v>77</v>
      </c>
      <c r="BK112" s="174">
        <f>ROUND(I112*H112,2)</f>
        <v>0</v>
      </c>
      <c r="BL112" s="20" t="s">
        <v>131</v>
      </c>
      <c r="BM112" s="173" t="s">
        <v>149</v>
      </c>
    </row>
    <row r="113" s="2" customFormat="1">
      <c r="A113" s="39"/>
      <c r="B113" s="40"/>
      <c r="C113" s="39"/>
      <c r="D113" s="175" t="s">
        <v>132</v>
      </c>
      <c r="E113" s="39"/>
      <c r="F113" s="176" t="s">
        <v>150</v>
      </c>
      <c r="G113" s="39"/>
      <c r="H113" s="39"/>
      <c r="I113" s="177"/>
      <c r="J113" s="39"/>
      <c r="K113" s="39"/>
      <c r="L113" s="40"/>
      <c r="M113" s="178"/>
      <c r="N113" s="179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132</v>
      </c>
      <c r="AU113" s="20" t="s">
        <v>79</v>
      </c>
    </row>
    <row r="114" s="13" customFormat="1">
      <c r="A114" s="13"/>
      <c r="B114" s="180"/>
      <c r="C114" s="13"/>
      <c r="D114" s="181" t="s">
        <v>137</v>
      </c>
      <c r="E114" s="182" t="s">
        <v>3</v>
      </c>
      <c r="F114" s="183" t="s">
        <v>151</v>
      </c>
      <c r="G114" s="13"/>
      <c r="H114" s="184">
        <v>9.4039999999999999</v>
      </c>
      <c r="I114" s="185"/>
      <c r="J114" s="13"/>
      <c r="K114" s="13"/>
      <c r="L114" s="180"/>
      <c r="M114" s="186"/>
      <c r="N114" s="187"/>
      <c r="O114" s="187"/>
      <c r="P114" s="187"/>
      <c r="Q114" s="187"/>
      <c r="R114" s="187"/>
      <c r="S114" s="187"/>
      <c r="T114" s="18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2" t="s">
        <v>137</v>
      </c>
      <c r="AU114" s="182" t="s">
        <v>79</v>
      </c>
      <c r="AV114" s="13" t="s">
        <v>79</v>
      </c>
      <c r="AW114" s="13" t="s">
        <v>31</v>
      </c>
      <c r="AX114" s="13" t="s">
        <v>69</v>
      </c>
      <c r="AY114" s="182" t="s">
        <v>123</v>
      </c>
    </row>
    <row r="115" s="13" customFormat="1">
      <c r="A115" s="13"/>
      <c r="B115" s="180"/>
      <c r="C115" s="13"/>
      <c r="D115" s="181" t="s">
        <v>137</v>
      </c>
      <c r="E115" s="182" t="s">
        <v>3</v>
      </c>
      <c r="F115" s="183" t="s">
        <v>152</v>
      </c>
      <c r="G115" s="13"/>
      <c r="H115" s="184">
        <v>6.7140000000000004</v>
      </c>
      <c r="I115" s="185"/>
      <c r="J115" s="13"/>
      <c r="K115" s="13"/>
      <c r="L115" s="180"/>
      <c r="M115" s="186"/>
      <c r="N115" s="187"/>
      <c r="O115" s="187"/>
      <c r="P115" s="187"/>
      <c r="Q115" s="187"/>
      <c r="R115" s="187"/>
      <c r="S115" s="187"/>
      <c r="T115" s="18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2" t="s">
        <v>137</v>
      </c>
      <c r="AU115" s="182" t="s">
        <v>79</v>
      </c>
      <c r="AV115" s="13" t="s">
        <v>79</v>
      </c>
      <c r="AW115" s="13" t="s">
        <v>31</v>
      </c>
      <c r="AX115" s="13" t="s">
        <v>69</v>
      </c>
      <c r="AY115" s="182" t="s">
        <v>123</v>
      </c>
    </row>
    <row r="116" s="14" customFormat="1">
      <c r="A116" s="14"/>
      <c r="B116" s="189"/>
      <c r="C116" s="14"/>
      <c r="D116" s="181" t="s">
        <v>137</v>
      </c>
      <c r="E116" s="190" t="s">
        <v>3</v>
      </c>
      <c r="F116" s="191" t="s">
        <v>139</v>
      </c>
      <c r="G116" s="14"/>
      <c r="H116" s="192">
        <v>16.118000000000002</v>
      </c>
      <c r="I116" s="193"/>
      <c r="J116" s="14"/>
      <c r="K116" s="14"/>
      <c r="L116" s="189"/>
      <c r="M116" s="194"/>
      <c r="N116" s="195"/>
      <c r="O116" s="195"/>
      <c r="P116" s="195"/>
      <c r="Q116" s="195"/>
      <c r="R116" s="195"/>
      <c r="S116" s="195"/>
      <c r="T116" s="19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190" t="s">
        <v>137</v>
      </c>
      <c r="AU116" s="190" t="s">
        <v>79</v>
      </c>
      <c r="AV116" s="14" t="s">
        <v>131</v>
      </c>
      <c r="AW116" s="14" t="s">
        <v>31</v>
      </c>
      <c r="AX116" s="14" t="s">
        <v>77</v>
      </c>
      <c r="AY116" s="190" t="s">
        <v>123</v>
      </c>
    </row>
    <row r="117" s="2" customFormat="1" ht="44.25" customHeight="1">
      <c r="A117" s="39"/>
      <c r="B117" s="161"/>
      <c r="C117" s="162" t="s">
        <v>131</v>
      </c>
      <c r="D117" s="162" t="s">
        <v>126</v>
      </c>
      <c r="E117" s="163" t="s">
        <v>153</v>
      </c>
      <c r="F117" s="164" t="s">
        <v>154</v>
      </c>
      <c r="G117" s="165" t="s">
        <v>129</v>
      </c>
      <c r="H117" s="166">
        <v>79.912000000000006</v>
      </c>
      <c r="I117" s="167"/>
      <c r="J117" s="168">
        <f>ROUND(I117*H117,2)</f>
        <v>0</v>
      </c>
      <c r="K117" s="164" t="s">
        <v>130</v>
      </c>
      <c r="L117" s="40"/>
      <c r="M117" s="169" t="s">
        <v>3</v>
      </c>
      <c r="N117" s="170" t="s">
        <v>40</v>
      </c>
      <c r="O117" s="73"/>
      <c r="P117" s="171">
        <f>O117*H117</f>
        <v>0</v>
      </c>
      <c r="Q117" s="171">
        <v>0</v>
      </c>
      <c r="R117" s="171">
        <f>Q117*H117</f>
        <v>0</v>
      </c>
      <c r="S117" s="171">
        <v>0</v>
      </c>
      <c r="T117" s="172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3" t="s">
        <v>131</v>
      </c>
      <c r="AT117" s="173" t="s">
        <v>126</v>
      </c>
      <c r="AU117" s="173" t="s">
        <v>79</v>
      </c>
      <c r="AY117" s="20" t="s">
        <v>123</v>
      </c>
      <c r="BE117" s="174">
        <f>IF(N117="základní",J117,0)</f>
        <v>0</v>
      </c>
      <c r="BF117" s="174">
        <f>IF(N117="snížená",J117,0)</f>
        <v>0</v>
      </c>
      <c r="BG117" s="174">
        <f>IF(N117="zákl. přenesená",J117,0)</f>
        <v>0</v>
      </c>
      <c r="BH117" s="174">
        <f>IF(N117="sníž. přenesená",J117,0)</f>
        <v>0</v>
      </c>
      <c r="BI117" s="174">
        <f>IF(N117="nulová",J117,0)</f>
        <v>0</v>
      </c>
      <c r="BJ117" s="20" t="s">
        <v>77</v>
      </c>
      <c r="BK117" s="174">
        <f>ROUND(I117*H117,2)</f>
        <v>0</v>
      </c>
      <c r="BL117" s="20" t="s">
        <v>131</v>
      </c>
      <c r="BM117" s="173" t="s">
        <v>155</v>
      </c>
    </row>
    <row r="118" s="2" customFormat="1">
      <c r="A118" s="39"/>
      <c r="B118" s="40"/>
      <c r="C118" s="39"/>
      <c r="D118" s="175" t="s">
        <v>132</v>
      </c>
      <c r="E118" s="39"/>
      <c r="F118" s="176" t="s">
        <v>156</v>
      </c>
      <c r="G118" s="39"/>
      <c r="H118" s="39"/>
      <c r="I118" s="177"/>
      <c r="J118" s="39"/>
      <c r="K118" s="39"/>
      <c r="L118" s="40"/>
      <c r="M118" s="178"/>
      <c r="N118" s="179"/>
      <c r="O118" s="73"/>
      <c r="P118" s="73"/>
      <c r="Q118" s="73"/>
      <c r="R118" s="73"/>
      <c r="S118" s="73"/>
      <c r="T118" s="74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0" t="s">
        <v>132</v>
      </c>
      <c r="AU118" s="20" t="s">
        <v>79</v>
      </c>
    </row>
    <row r="119" s="2" customFormat="1" ht="44.25" customHeight="1">
      <c r="A119" s="39"/>
      <c r="B119" s="161"/>
      <c r="C119" s="162" t="s">
        <v>157</v>
      </c>
      <c r="D119" s="162" t="s">
        <v>126</v>
      </c>
      <c r="E119" s="163" t="s">
        <v>158</v>
      </c>
      <c r="F119" s="164" t="s">
        <v>159</v>
      </c>
      <c r="G119" s="165" t="s">
        <v>129</v>
      </c>
      <c r="H119" s="166">
        <v>94.436000000000007</v>
      </c>
      <c r="I119" s="167"/>
      <c r="J119" s="168">
        <f>ROUND(I119*H119,2)</f>
        <v>0</v>
      </c>
      <c r="K119" s="164" t="s">
        <v>130</v>
      </c>
      <c r="L119" s="40"/>
      <c r="M119" s="169" t="s">
        <v>3</v>
      </c>
      <c r="N119" s="170" t="s">
        <v>40</v>
      </c>
      <c r="O119" s="73"/>
      <c r="P119" s="171">
        <f>O119*H119</f>
        <v>0</v>
      </c>
      <c r="Q119" s="171">
        <v>0</v>
      </c>
      <c r="R119" s="171">
        <f>Q119*H119</f>
        <v>0</v>
      </c>
      <c r="S119" s="171">
        <v>0</v>
      </c>
      <c r="T119" s="172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3" t="s">
        <v>131</v>
      </c>
      <c r="AT119" s="173" t="s">
        <v>126</v>
      </c>
      <c r="AU119" s="173" t="s">
        <v>79</v>
      </c>
      <c r="AY119" s="20" t="s">
        <v>123</v>
      </c>
      <c r="BE119" s="174">
        <f>IF(N119="základní",J119,0)</f>
        <v>0</v>
      </c>
      <c r="BF119" s="174">
        <f>IF(N119="snížená",J119,0)</f>
        <v>0</v>
      </c>
      <c r="BG119" s="174">
        <f>IF(N119="zákl. přenesená",J119,0)</f>
        <v>0</v>
      </c>
      <c r="BH119" s="174">
        <f>IF(N119="sníž. přenesená",J119,0)</f>
        <v>0</v>
      </c>
      <c r="BI119" s="174">
        <f>IF(N119="nulová",J119,0)</f>
        <v>0</v>
      </c>
      <c r="BJ119" s="20" t="s">
        <v>77</v>
      </c>
      <c r="BK119" s="174">
        <f>ROUND(I119*H119,2)</f>
        <v>0</v>
      </c>
      <c r="BL119" s="20" t="s">
        <v>131</v>
      </c>
      <c r="BM119" s="173" t="s">
        <v>160</v>
      </c>
    </row>
    <row r="120" s="2" customFormat="1">
      <c r="A120" s="39"/>
      <c r="B120" s="40"/>
      <c r="C120" s="39"/>
      <c r="D120" s="175" t="s">
        <v>132</v>
      </c>
      <c r="E120" s="39"/>
      <c r="F120" s="176" t="s">
        <v>161</v>
      </c>
      <c r="G120" s="39"/>
      <c r="H120" s="39"/>
      <c r="I120" s="177"/>
      <c r="J120" s="39"/>
      <c r="K120" s="39"/>
      <c r="L120" s="40"/>
      <c r="M120" s="178"/>
      <c r="N120" s="179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132</v>
      </c>
      <c r="AU120" s="20" t="s">
        <v>79</v>
      </c>
    </row>
    <row r="121" s="2" customFormat="1" ht="49.05" customHeight="1">
      <c r="A121" s="39"/>
      <c r="B121" s="161"/>
      <c r="C121" s="162" t="s">
        <v>149</v>
      </c>
      <c r="D121" s="162" t="s">
        <v>126</v>
      </c>
      <c r="E121" s="163" t="s">
        <v>162</v>
      </c>
      <c r="F121" s="164" t="s">
        <v>163</v>
      </c>
      <c r="G121" s="165" t="s">
        <v>129</v>
      </c>
      <c r="H121" s="166">
        <v>43.524999999999999</v>
      </c>
      <c r="I121" s="167"/>
      <c r="J121" s="168">
        <f>ROUND(I121*H121,2)</f>
        <v>0</v>
      </c>
      <c r="K121" s="164" t="s">
        <v>130</v>
      </c>
      <c r="L121" s="40"/>
      <c r="M121" s="169" t="s">
        <v>3</v>
      </c>
      <c r="N121" s="170" t="s">
        <v>40</v>
      </c>
      <c r="O121" s="73"/>
      <c r="P121" s="171">
        <f>O121*H121</f>
        <v>0</v>
      </c>
      <c r="Q121" s="171">
        <v>0</v>
      </c>
      <c r="R121" s="171">
        <f>Q121*H121</f>
        <v>0</v>
      </c>
      <c r="S121" s="171">
        <v>0</v>
      </c>
      <c r="T121" s="172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73" t="s">
        <v>131</v>
      </c>
      <c r="AT121" s="173" t="s">
        <v>126</v>
      </c>
      <c r="AU121" s="173" t="s">
        <v>79</v>
      </c>
      <c r="AY121" s="20" t="s">
        <v>123</v>
      </c>
      <c r="BE121" s="174">
        <f>IF(N121="základní",J121,0)</f>
        <v>0</v>
      </c>
      <c r="BF121" s="174">
        <f>IF(N121="snížená",J121,0)</f>
        <v>0</v>
      </c>
      <c r="BG121" s="174">
        <f>IF(N121="zákl. přenesená",J121,0)</f>
        <v>0</v>
      </c>
      <c r="BH121" s="174">
        <f>IF(N121="sníž. přenesená",J121,0)</f>
        <v>0</v>
      </c>
      <c r="BI121" s="174">
        <f>IF(N121="nulová",J121,0)</f>
        <v>0</v>
      </c>
      <c r="BJ121" s="20" t="s">
        <v>77</v>
      </c>
      <c r="BK121" s="174">
        <f>ROUND(I121*H121,2)</f>
        <v>0</v>
      </c>
      <c r="BL121" s="20" t="s">
        <v>131</v>
      </c>
      <c r="BM121" s="173" t="s">
        <v>9</v>
      </c>
    </row>
    <row r="122" s="2" customFormat="1">
      <c r="A122" s="39"/>
      <c r="B122" s="40"/>
      <c r="C122" s="39"/>
      <c r="D122" s="175" t="s">
        <v>132</v>
      </c>
      <c r="E122" s="39"/>
      <c r="F122" s="176" t="s">
        <v>164</v>
      </c>
      <c r="G122" s="39"/>
      <c r="H122" s="39"/>
      <c r="I122" s="177"/>
      <c r="J122" s="39"/>
      <c r="K122" s="39"/>
      <c r="L122" s="40"/>
      <c r="M122" s="178"/>
      <c r="N122" s="179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132</v>
      </c>
      <c r="AU122" s="20" t="s">
        <v>79</v>
      </c>
    </row>
    <row r="123" s="2" customFormat="1" ht="24.15" customHeight="1">
      <c r="A123" s="39"/>
      <c r="B123" s="161"/>
      <c r="C123" s="162" t="s">
        <v>165</v>
      </c>
      <c r="D123" s="162" t="s">
        <v>126</v>
      </c>
      <c r="E123" s="163" t="s">
        <v>166</v>
      </c>
      <c r="F123" s="164" t="s">
        <v>167</v>
      </c>
      <c r="G123" s="165" t="s">
        <v>168</v>
      </c>
      <c r="H123" s="166">
        <v>44.825000000000003</v>
      </c>
      <c r="I123" s="167"/>
      <c r="J123" s="168">
        <f>ROUND(I123*H123,2)</f>
        <v>0</v>
      </c>
      <c r="K123" s="164" t="s">
        <v>130</v>
      </c>
      <c r="L123" s="40"/>
      <c r="M123" s="169" t="s">
        <v>3</v>
      </c>
      <c r="N123" s="170" t="s">
        <v>40</v>
      </c>
      <c r="O123" s="73"/>
      <c r="P123" s="171">
        <f>O123*H123</f>
        <v>0</v>
      </c>
      <c r="Q123" s="171">
        <v>0</v>
      </c>
      <c r="R123" s="171">
        <f>Q123*H123</f>
        <v>0</v>
      </c>
      <c r="S123" s="171">
        <v>0</v>
      </c>
      <c r="T123" s="172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3" t="s">
        <v>131</v>
      </c>
      <c r="AT123" s="173" t="s">
        <v>126</v>
      </c>
      <c r="AU123" s="173" t="s">
        <v>79</v>
      </c>
      <c r="AY123" s="20" t="s">
        <v>123</v>
      </c>
      <c r="BE123" s="174">
        <f>IF(N123="základní",J123,0)</f>
        <v>0</v>
      </c>
      <c r="BF123" s="174">
        <f>IF(N123="snížená",J123,0)</f>
        <v>0</v>
      </c>
      <c r="BG123" s="174">
        <f>IF(N123="zákl. přenesená",J123,0)</f>
        <v>0</v>
      </c>
      <c r="BH123" s="174">
        <f>IF(N123="sníž. přenesená",J123,0)</f>
        <v>0</v>
      </c>
      <c r="BI123" s="174">
        <f>IF(N123="nulová",J123,0)</f>
        <v>0</v>
      </c>
      <c r="BJ123" s="20" t="s">
        <v>77</v>
      </c>
      <c r="BK123" s="174">
        <f>ROUND(I123*H123,2)</f>
        <v>0</v>
      </c>
      <c r="BL123" s="20" t="s">
        <v>131</v>
      </c>
      <c r="BM123" s="173" t="s">
        <v>169</v>
      </c>
    </row>
    <row r="124" s="2" customFormat="1">
      <c r="A124" s="39"/>
      <c r="B124" s="40"/>
      <c r="C124" s="39"/>
      <c r="D124" s="175" t="s">
        <v>132</v>
      </c>
      <c r="E124" s="39"/>
      <c r="F124" s="176" t="s">
        <v>170</v>
      </c>
      <c r="G124" s="39"/>
      <c r="H124" s="39"/>
      <c r="I124" s="177"/>
      <c r="J124" s="39"/>
      <c r="K124" s="39"/>
      <c r="L124" s="40"/>
      <c r="M124" s="178"/>
      <c r="N124" s="179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132</v>
      </c>
      <c r="AU124" s="20" t="s">
        <v>79</v>
      </c>
    </row>
    <row r="125" s="15" customFormat="1">
      <c r="A125" s="15"/>
      <c r="B125" s="197"/>
      <c r="C125" s="15"/>
      <c r="D125" s="181" t="s">
        <v>137</v>
      </c>
      <c r="E125" s="198" t="s">
        <v>3</v>
      </c>
      <c r="F125" s="199" t="s">
        <v>171</v>
      </c>
      <c r="G125" s="15"/>
      <c r="H125" s="198" t="s">
        <v>3</v>
      </c>
      <c r="I125" s="200"/>
      <c r="J125" s="15"/>
      <c r="K125" s="15"/>
      <c r="L125" s="197"/>
      <c r="M125" s="201"/>
      <c r="N125" s="202"/>
      <c r="O125" s="202"/>
      <c r="P125" s="202"/>
      <c r="Q125" s="202"/>
      <c r="R125" s="202"/>
      <c r="S125" s="202"/>
      <c r="T125" s="203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198" t="s">
        <v>137</v>
      </c>
      <c r="AU125" s="198" t="s">
        <v>79</v>
      </c>
      <c r="AV125" s="15" t="s">
        <v>77</v>
      </c>
      <c r="AW125" s="15" t="s">
        <v>31</v>
      </c>
      <c r="AX125" s="15" t="s">
        <v>69</v>
      </c>
      <c r="AY125" s="198" t="s">
        <v>123</v>
      </c>
    </row>
    <row r="126" s="13" customFormat="1">
      <c r="A126" s="13"/>
      <c r="B126" s="180"/>
      <c r="C126" s="13"/>
      <c r="D126" s="181" t="s">
        <v>137</v>
      </c>
      <c r="E126" s="182" t="s">
        <v>3</v>
      </c>
      <c r="F126" s="183" t="s">
        <v>172</v>
      </c>
      <c r="G126" s="13"/>
      <c r="H126" s="184">
        <v>12.657</v>
      </c>
      <c r="I126" s="185"/>
      <c r="J126" s="13"/>
      <c r="K126" s="13"/>
      <c r="L126" s="180"/>
      <c r="M126" s="186"/>
      <c r="N126" s="187"/>
      <c r="O126" s="187"/>
      <c r="P126" s="187"/>
      <c r="Q126" s="187"/>
      <c r="R126" s="187"/>
      <c r="S126" s="187"/>
      <c r="T126" s="18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2" t="s">
        <v>137</v>
      </c>
      <c r="AU126" s="182" t="s">
        <v>79</v>
      </c>
      <c r="AV126" s="13" t="s">
        <v>79</v>
      </c>
      <c r="AW126" s="13" t="s">
        <v>31</v>
      </c>
      <c r="AX126" s="13" t="s">
        <v>69</v>
      </c>
      <c r="AY126" s="182" t="s">
        <v>123</v>
      </c>
    </row>
    <row r="127" s="13" customFormat="1">
      <c r="A127" s="13"/>
      <c r="B127" s="180"/>
      <c r="C127" s="13"/>
      <c r="D127" s="181" t="s">
        <v>137</v>
      </c>
      <c r="E127" s="182" t="s">
        <v>3</v>
      </c>
      <c r="F127" s="183" t="s">
        <v>173</v>
      </c>
      <c r="G127" s="13"/>
      <c r="H127" s="184">
        <v>15.119999999999999</v>
      </c>
      <c r="I127" s="185"/>
      <c r="J127" s="13"/>
      <c r="K127" s="13"/>
      <c r="L127" s="180"/>
      <c r="M127" s="186"/>
      <c r="N127" s="187"/>
      <c r="O127" s="187"/>
      <c r="P127" s="187"/>
      <c r="Q127" s="187"/>
      <c r="R127" s="187"/>
      <c r="S127" s="187"/>
      <c r="T127" s="18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2" t="s">
        <v>137</v>
      </c>
      <c r="AU127" s="182" t="s">
        <v>79</v>
      </c>
      <c r="AV127" s="13" t="s">
        <v>79</v>
      </c>
      <c r="AW127" s="13" t="s">
        <v>31</v>
      </c>
      <c r="AX127" s="13" t="s">
        <v>69</v>
      </c>
      <c r="AY127" s="182" t="s">
        <v>123</v>
      </c>
    </row>
    <row r="128" s="15" customFormat="1">
      <c r="A128" s="15"/>
      <c r="B128" s="197"/>
      <c r="C128" s="15"/>
      <c r="D128" s="181" t="s">
        <v>137</v>
      </c>
      <c r="E128" s="198" t="s">
        <v>3</v>
      </c>
      <c r="F128" s="199" t="s">
        <v>174</v>
      </c>
      <c r="G128" s="15"/>
      <c r="H128" s="198" t="s">
        <v>3</v>
      </c>
      <c r="I128" s="200"/>
      <c r="J128" s="15"/>
      <c r="K128" s="15"/>
      <c r="L128" s="197"/>
      <c r="M128" s="201"/>
      <c r="N128" s="202"/>
      <c r="O128" s="202"/>
      <c r="P128" s="202"/>
      <c r="Q128" s="202"/>
      <c r="R128" s="202"/>
      <c r="S128" s="202"/>
      <c r="T128" s="203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198" t="s">
        <v>137</v>
      </c>
      <c r="AU128" s="198" t="s">
        <v>79</v>
      </c>
      <c r="AV128" s="15" t="s">
        <v>77</v>
      </c>
      <c r="AW128" s="15" t="s">
        <v>31</v>
      </c>
      <c r="AX128" s="15" t="s">
        <v>69</v>
      </c>
      <c r="AY128" s="198" t="s">
        <v>123</v>
      </c>
    </row>
    <row r="129" s="13" customFormat="1">
      <c r="A129" s="13"/>
      <c r="B129" s="180"/>
      <c r="C129" s="13"/>
      <c r="D129" s="181" t="s">
        <v>137</v>
      </c>
      <c r="E129" s="182" t="s">
        <v>3</v>
      </c>
      <c r="F129" s="183" t="s">
        <v>175</v>
      </c>
      <c r="G129" s="13"/>
      <c r="H129" s="184">
        <v>17.047999999999998</v>
      </c>
      <c r="I129" s="185"/>
      <c r="J129" s="13"/>
      <c r="K129" s="13"/>
      <c r="L129" s="180"/>
      <c r="M129" s="186"/>
      <c r="N129" s="187"/>
      <c r="O129" s="187"/>
      <c r="P129" s="187"/>
      <c r="Q129" s="187"/>
      <c r="R129" s="187"/>
      <c r="S129" s="187"/>
      <c r="T129" s="18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2" t="s">
        <v>137</v>
      </c>
      <c r="AU129" s="182" t="s">
        <v>79</v>
      </c>
      <c r="AV129" s="13" t="s">
        <v>79</v>
      </c>
      <c r="AW129" s="13" t="s">
        <v>31</v>
      </c>
      <c r="AX129" s="13" t="s">
        <v>69</v>
      </c>
      <c r="AY129" s="182" t="s">
        <v>123</v>
      </c>
    </row>
    <row r="130" s="14" customFormat="1">
      <c r="A130" s="14"/>
      <c r="B130" s="189"/>
      <c r="C130" s="14"/>
      <c r="D130" s="181" t="s">
        <v>137</v>
      </c>
      <c r="E130" s="190" t="s">
        <v>3</v>
      </c>
      <c r="F130" s="191" t="s">
        <v>139</v>
      </c>
      <c r="G130" s="14"/>
      <c r="H130" s="192">
        <v>44.825000000000003</v>
      </c>
      <c r="I130" s="193"/>
      <c r="J130" s="14"/>
      <c r="K130" s="14"/>
      <c r="L130" s="189"/>
      <c r="M130" s="194"/>
      <c r="N130" s="195"/>
      <c r="O130" s="195"/>
      <c r="P130" s="195"/>
      <c r="Q130" s="195"/>
      <c r="R130" s="195"/>
      <c r="S130" s="195"/>
      <c r="T130" s="19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0" t="s">
        <v>137</v>
      </c>
      <c r="AU130" s="190" t="s">
        <v>79</v>
      </c>
      <c r="AV130" s="14" t="s">
        <v>131</v>
      </c>
      <c r="AW130" s="14" t="s">
        <v>31</v>
      </c>
      <c r="AX130" s="14" t="s">
        <v>77</v>
      </c>
      <c r="AY130" s="190" t="s">
        <v>123</v>
      </c>
    </row>
    <row r="131" s="2" customFormat="1" ht="16.5" customHeight="1">
      <c r="A131" s="39"/>
      <c r="B131" s="161"/>
      <c r="C131" s="162" t="s">
        <v>155</v>
      </c>
      <c r="D131" s="162" t="s">
        <v>126</v>
      </c>
      <c r="E131" s="163" t="s">
        <v>176</v>
      </c>
      <c r="F131" s="164" t="s">
        <v>177</v>
      </c>
      <c r="G131" s="165" t="s">
        <v>168</v>
      </c>
      <c r="H131" s="166">
        <v>30.141999999999999</v>
      </c>
      <c r="I131" s="167"/>
      <c r="J131" s="168">
        <f>ROUND(I131*H131,2)</f>
        <v>0</v>
      </c>
      <c r="K131" s="164" t="s">
        <v>130</v>
      </c>
      <c r="L131" s="40"/>
      <c r="M131" s="169" t="s">
        <v>3</v>
      </c>
      <c r="N131" s="170" t="s">
        <v>40</v>
      </c>
      <c r="O131" s="73"/>
      <c r="P131" s="171">
        <f>O131*H131</f>
        <v>0</v>
      </c>
      <c r="Q131" s="171">
        <v>0</v>
      </c>
      <c r="R131" s="171">
        <f>Q131*H131</f>
        <v>0</v>
      </c>
      <c r="S131" s="171">
        <v>0</v>
      </c>
      <c r="T131" s="172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73" t="s">
        <v>131</v>
      </c>
      <c r="AT131" s="173" t="s">
        <v>126</v>
      </c>
      <c r="AU131" s="173" t="s">
        <v>79</v>
      </c>
      <c r="AY131" s="20" t="s">
        <v>123</v>
      </c>
      <c r="BE131" s="174">
        <f>IF(N131="základní",J131,0)</f>
        <v>0</v>
      </c>
      <c r="BF131" s="174">
        <f>IF(N131="snížená",J131,0)</f>
        <v>0</v>
      </c>
      <c r="BG131" s="174">
        <f>IF(N131="zákl. přenesená",J131,0)</f>
        <v>0</v>
      </c>
      <c r="BH131" s="174">
        <f>IF(N131="sníž. přenesená",J131,0)</f>
        <v>0</v>
      </c>
      <c r="BI131" s="174">
        <f>IF(N131="nulová",J131,0)</f>
        <v>0</v>
      </c>
      <c r="BJ131" s="20" t="s">
        <v>77</v>
      </c>
      <c r="BK131" s="174">
        <f>ROUND(I131*H131,2)</f>
        <v>0</v>
      </c>
      <c r="BL131" s="20" t="s">
        <v>131</v>
      </c>
      <c r="BM131" s="173" t="s">
        <v>178</v>
      </c>
    </row>
    <row r="132" s="2" customFormat="1">
      <c r="A132" s="39"/>
      <c r="B132" s="40"/>
      <c r="C132" s="39"/>
      <c r="D132" s="175" t="s">
        <v>132</v>
      </c>
      <c r="E132" s="39"/>
      <c r="F132" s="176" t="s">
        <v>179</v>
      </c>
      <c r="G132" s="39"/>
      <c r="H132" s="39"/>
      <c r="I132" s="177"/>
      <c r="J132" s="39"/>
      <c r="K132" s="39"/>
      <c r="L132" s="40"/>
      <c r="M132" s="178"/>
      <c r="N132" s="179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132</v>
      </c>
      <c r="AU132" s="20" t="s">
        <v>79</v>
      </c>
    </row>
    <row r="133" s="12" customFormat="1" ht="22.8" customHeight="1">
      <c r="A133" s="12"/>
      <c r="B133" s="148"/>
      <c r="C133" s="12"/>
      <c r="D133" s="149" t="s">
        <v>68</v>
      </c>
      <c r="E133" s="159" t="s">
        <v>180</v>
      </c>
      <c r="F133" s="159" t="s">
        <v>181</v>
      </c>
      <c r="G133" s="12"/>
      <c r="H133" s="12"/>
      <c r="I133" s="151"/>
      <c r="J133" s="160">
        <f>BK133</f>
        <v>0</v>
      </c>
      <c r="K133" s="12"/>
      <c r="L133" s="148"/>
      <c r="M133" s="153"/>
      <c r="N133" s="154"/>
      <c r="O133" s="154"/>
      <c r="P133" s="155">
        <f>SUM(P134:P143)</f>
        <v>0</v>
      </c>
      <c r="Q133" s="154"/>
      <c r="R133" s="155">
        <f>SUM(R134:R143)</f>
        <v>0</v>
      </c>
      <c r="S133" s="154"/>
      <c r="T133" s="156">
        <f>SUM(T134:T143)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49" t="s">
        <v>77</v>
      </c>
      <c r="AT133" s="157" t="s">
        <v>68</v>
      </c>
      <c r="AU133" s="157" t="s">
        <v>77</v>
      </c>
      <c r="AY133" s="149" t="s">
        <v>123</v>
      </c>
      <c r="BK133" s="158">
        <f>SUM(BK134:BK143)</f>
        <v>0</v>
      </c>
    </row>
    <row r="134" s="2" customFormat="1" ht="37.8" customHeight="1">
      <c r="A134" s="39"/>
      <c r="B134" s="161"/>
      <c r="C134" s="162" t="s">
        <v>182</v>
      </c>
      <c r="D134" s="162" t="s">
        <v>126</v>
      </c>
      <c r="E134" s="163" t="s">
        <v>183</v>
      </c>
      <c r="F134" s="164" t="s">
        <v>184</v>
      </c>
      <c r="G134" s="165" t="s">
        <v>185</v>
      </c>
      <c r="H134" s="166">
        <v>11.182</v>
      </c>
      <c r="I134" s="167"/>
      <c r="J134" s="168">
        <f>ROUND(I134*H134,2)</f>
        <v>0</v>
      </c>
      <c r="K134" s="164" t="s">
        <v>130</v>
      </c>
      <c r="L134" s="40"/>
      <c r="M134" s="169" t="s">
        <v>3</v>
      </c>
      <c r="N134" s="170" t="s">
        <v>40</v>
      </c>
      <c r="O134" s="73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3" t="s">
        <v>131</v>
      </c>
      <c r="AT134" s="173" t="s">
        <v>126</v>
      </c>
      <c r="AU134" s="173" t="s">
        <v>79</v>
      </c>
      <c r="AY134" s="20" t="s">
        <v>123</v>
      </c>
      <c r="BE134" s="174">
        <f>IF(N134="základní",J134,0)</f>
        <v>0</v>
      </c>
      <c r="BF134" s="174">
        <f>IF(N134="snížená",J134,0)</f>
        <v>0</v>
      </c>
      <c r="BG134" s="174">
        <f>IF(N134="zákl. přenesená",J134,0)</f>
        <v>0</v>
      </c>
      <c r="BH134" s="174">
        <f>IF(N134="sníž. přenesená",J134,0)</f>
        <v>0</v>
      </c>
      <c r="BI134" s="174">
        <f>IF(N134="nulová",J134,0)</f>
        <v>0</v>
      </c>
      <c r="BJ134" s="20" t="s">
        <v>77</v>
      </c>
      <c r="BK134" s="174">
        <f>ROUND(I134*H134,2)</f>
        <v>0</v>
      </c>
      <c r="BL134" s="20" t="s">
        <v>131</v>
      </c>
      <c r="BM134" s="173" t="s">
        <v>186</v>
      </c>
    </row>
    <row r="135" s="2" customFormat="1">
      <c r="A135" s="39"/>
      <c r="B135" s="40"/>
      <c r="C135" s="39"/>
      <c r="D135" s="175" t="s">
        <v>132</v>
      </c>
      <c r="E135" s="39"/>
      <c r="F135" s="176" t="s">
        <v>187</v>
      </c>
      <c r="G135" s="39"/>
      <c r="H135" s="39"/>
      <c r="I135" s="177"/>
      <c r="J135" s="39"/>
      <c r="K135" s="39"/>
      <c r="L135" s="40"/>
      <c r="M135" s="178"/>
      <c r="N135" s="179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132</v>
      </c>
      <c r="AU135" s="20" t="s">
        <v>79</v>
      </c>
    </row>
    <row r="136" s="2" customFormat="1" ht="33" customHeight="1">
      <c r="A136" s="39"/>
      <c r="B136" s="161"/>
      <c r="C136" s="162" t="s">
        <v>160</v>
      </c>
      <c r="D136" s="162" t="s">
        <v>126</v>
      </c>
      <c r="E136" s="163" t="s">
        <v>188</v>
      </c>
      <c r="F136" s="164" t="s">
        <v>189</v>
      </c>
      <c r="G136" s="165" t="s">
        <v>185</v>
      </c>
      <c r="H136" s="166">
        <v>11.182</v>
      </c>
      <c r="I136" s="167"/>
      <c r="J136" s="168">
        <f>ROUND(I136*H136,2)</f>
        <v>0</v>
      </c>
      <c r="K136" s="164" t="s">
        <v>130</v>
      </c>
      <c r="L136" s="40"/>
      <c r="M136" s="169" t="s">
        <v>3</v>
      </c>
      <c r="N136" s="170" t="s">
        <v>40</v>
      </c>
      <c r="O136" s="73"/>
      <c r="P136" s="171">
        <f>O136*H136</f>
        <v>0</v>
      </c>
      <c r="Q136" s="171">
        <v>0</v>
      </c>
      <c r="R136" s="171">
        <f>Q136*H136</f>
        <v>0</v>
      </c>
      <c r="S136" s="171">
        <v>0</v>
      </c>
      <c r="T136" s="172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3" t="s">
        <v>131</v>
      </c>
      <c r="AT136" s="173" t="s">
        <v>126</v>
      </c>
      <c r="AU136" s="173" t="s">
        <v>79</v>
      </c>
      <c r="AY136" s="20" t="s">
        <v>123</v>
      </c>
      <c r="BE136" s="174">
        <f>IF(N136="základní",J136,0)</f>
        <v>0</v>
      </c>
      <c r="BF136" s="174">
        <f>IF(N136="snížená",J136,0)</f>
        <v>0</v>
      </c>
      <c r="BG136" s="174">
        <f>IF(N136="zákl. přenesená",J136,0)</f>
        <v>0</v>
      </c>
      <c r="BH136" s="174">
        <f>IF(N136="sníž. přenesená",J136,0)</f>
        <v>0</v>
      </c>
      <c r="BI136" s="174">
        <f>IF(N136="nulová",J136,0)</f>
        <v>0</v>
      </c>
      <c r="BJ136" s="20" t="s">
        <v>77</v>
      </c>
      <c r="BK136" s="174">
        <f>ROUND(I136*H136,2)</f>
        <v>0</v>
      </c>
      <c r="BL136" s="20" t="s">
        <v>131</v>
      </c>
      <c r="BM136" s="173" t="s">
        <v>190</v>
      </c>
    </row>
    <row r="137" s="2" customFormat="1">
      <c r="A137" s="39"/>
      <c r="B137" s="40"/>
      <c r="C137" s="39"/>
      <c r="D137" s="175" t="s">
        <v>132</v>
      </c>
      <c r="E137" s="39"/>
      <c r="F137" s="176" t="s">
        <v>191</v>
      </c>
      <c r="G137" s="39"/>
      <c r="H137" s="39"/>
      <c r="I137" s="177"/>
      <c r="J137" s="39"/>
      <c r="K137" s="39"/>
      <c r="L137" s="40"/>
      <c r="M137" s="178"/>
      <c r="N137" s="179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132</v>
      </c>
      <c r="AU137" s="20" t="s">
        <v>79</v>
      </c>
    </row>
    <row r="138" s="2" customFormat="1" ht="44.25" customHeight="1">
      <c r="A138" s="39"/>
      <c r="B138" s="161"/>
      <c r="C138" s="162" t="s">
        <v>192</v>
      </c>
      <c r="D138" s="162" t="s">
        <v>126</v>
      </c>
      <c r="E138" s="163" t="s">
        <v>193</v>
      </c>
      <c r="F138" s="164" t="s">
        <v>194</v>
      </c>
      <c r="G138" s="165" t="s">
        <v>185</v>
      </c>
      <c r="H138" s="166">
        <v>268.368</v>
      </c>
      <c r="I138" s="167"/>
      <c r="J138" s="168">
        <f>ROUND(I138*H138,2)</f>
        <v>0</v>
      </c>
      <c r="K138" s="164" t="s">
        <v>130</v>
      </c>
      <c r="L138" s="40"/>
      <c r="M138" s="169" t="s">
        <v>3</v>
      </c>
      <c r="N138" s="170" t="s">
        <v>40</v>
      </c>
      <c r="O138" s="73"/>
      <c r="P138" s="171">
        <f>O138*H138</f>
        <v>0</v>
      </c>
      <c r="Q138" s="171">
        <v>0</v>
      </c>
      <c r="R138" s="171">
        <f>Q138*H138</f>
        <v>0</v>
      </c>
      <c r="S138" s="171">
        <v>0</v>
      </c>
      <c r="T138" s="172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3" t="s">
        <v>131</v>
      </c>
      <c r="AT138" s="173" t="s">
        <v>126</v>
      </c>
      <c r="AU138" s="173" t="s">
        <v>79</v>
      </c>
      <c r="AY138" s="20" t="s">
        <v>123</v>
      </c>
      <c r="BE138" s="174">
        <f>IF(N138="základní",J138,0)</f>
        <v>0</v>
      </c>
      <c r="BF138" s="174">
        <f>IF(N138="snížená",J138,0)</f>
        <v>0</v>
      </c>
      <c r="BG138" s="174">
        <f>IF(N138="zákl. přenesená",J138,0)</f>
        <v>0</v>
      </c>
      <c r="BH138" s="174">
        <f>IF(N138="sníž. přenesená",J138,0)</f>
        <v>0</v>
      </c>
      <c r="BI138" s="174">
        <f>IF(N138="nulová",J138,0)</f>
        <v>0</v>
      </c>
      <c r="BJ138" s="20" t="s">
        <v>77</v>
      </c>
      <c r="BK138" s="174">
        <f>ROUND(I138*H138,2)</f>
        <v>0</v>
      </c>
      <c r="BL138" s="20" t="s">
        <v>131</v>
      </c>
      <c r="BM138" s="173" t="s">
        <v>195</v>
      </c>
    </row>
    <row r="139" s="2" customFormat="1">
      <c r="A139" s="39"/>
      <c r="B139" s="40"/>
      <c r="C139" s="39"/>
      <c r="D139" s="175" t="s">
        <v>132</v>
      </c>
      <c r="E139" s="39"/>
      <c r="F139" s="176" t="s">
        <v>196</v>
      </c>
      <c r="G139" s="39"/>
      <c r="H139" s="39"/>
      <c r="I139" s="177"/>
      <c r="J139" s="39"/>
      <c r="K139" s="39"/>
      <c r="L139" s="40"/>
      <c r="M139" s="178"/>
      <c r="N139" s="179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132</v>
      </c>
      <c r="AU139" s="20" t="s">
        <v>79</v>
      </c>
    </row>
    <row r="140" s="13" customFormat="1">
      <c r="A140" s="13"/>
      <c r="B140" s="180"/>
      <c r="C140" s="13"/>
      <c r="D140" s="181" t="s">
        <v>137</v>
      </c>
      <c r="E140" s="182" t="s">
        <v>3</v>
      </c>
      <c r="F140" s="183" t="s">
        <v>197</v>
      </c>
      <c r="G140" s="13"/>
      <c r="H140" s="184">
        <v>268.368</v>
      </c>
      <c r="I140" s="185"/>
      <c r="J140" s="13"/>
      <c r="K140" s="13"/>
      <c r="L140" s="180"/>
      <c r="M140" s="186"/>
      <c r="N140" s="187"/>
      <c r="O140" s="187"/>
      <c r="P140" s="187"/>
      <c r="Q140" s="187"/>
      <c r="R140" s="187"/>
      <c r="S140" s="187"/>
      <c r="T140" s="18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2" t="s">
        <v>137</v>
      </c>
      <c r="AU140" s="182" t="s">
        <v>79</v>
      </c>
      <c r="AV140" s="13" t="s">
        <v>79</v>
      </c>
      <c r="AW140" s="13" t="s">
        <v>31</v>
      </c>
      <c r="AX140" s="13" t="s">
        <v>69</v>
      </c>
      <c r="AY140" s="182" t="s">
        <v>123</v>
      </c>
    </row>
    <row r="141" s="14" customFormat="1">
      <c r="A141" s="14"/>
      <c r="B141" s="189"/>
      <c r="C141" s="14"/>
      <c r="D141" s="181" t="s">
        <v>137</v>
      </c>
      <c r="E141" s="190" t="s">
        <v>3</v>
      </c>
      <c r="F141" s="191" t="s">
        <v>139</v>
      </c>
      <c r="G141" s="14"/>
      <c r="H141" s="192">
        <v>268.368</v>
      </c>
      <c r="I141" s="193"/>
      <c r="J141" s="14"/>
      <c r="K141" s="14"/>
      <c r="L141" s="189"/>
      <c r="M141" s="194"/>
      <c r="N141" s="195"/>
      <c r="O141" s="195"/>
      <c r="P141" s="195"/>
      <c r="Q141" s="195"/>
      <c r="R141" s="195"/>
      <c r="S141" s="195"/>
      <c r="T141" s="19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0" t="s">
        <v>137</v>
      </c>
      <c r="AU141" s="190" t="s">
        <v>79</v>
      </c>
      <c r="AV141" s="14" t="s">
        <v>131</v>
      </c>
      <c r="AW141" s="14" t="s">
        <v>31</v>
      </c>
      <c r="AX141" s="14" t="s">
        <v>77</v>
      </c>
      <c r="AY141" s="190" t="s">
        <v>123</v>
      </c>
    </row>
    <row r="142" s="2" customFormat="1" ht="44.25" customHeight="1">
      <c r="A142" s="39"/>
      <c r="B142" s="161"/>
      <c r="C142" s="162" t="s">
        <v>9</v>
      </c>
      <c r="D142" s="162" t="s">
        <v>126</v>
      </c>
      <c r="E142" s="163" t="s">
        <v>198</v>
      </c>
      <c r="F142" s="164" t="s">
        <v>199</v>
      </c>
      <c r="G142" s="165" t="s">
        <v>185</v>
      </c>
      <c r="H142" s="166">
        <v>11.182</v>
      </c>
      <c r="I142" s="167"/>
      <c r="J142" s="168">
        <f>ROUND(I142*H142,2)</f>
        <v>0</v>
      </c>
      <c r="K142" s="164" t="s">
        <v>130</v>
      </c>
      <c r="L142" s="40"/>
      <c r="M142" s="169" t="s">
        <v>3</v>
      </c>
      <c r="N142" s="170" t="s">
        <v>40</v>
      </c>
      <c r="O142" s="73"/>
      <c r="P142" s="171">
        <f>O142*H142</f>
        <v>0</v>
      </c>
      <c r="Q142" s="171">
        <v>0</v>
      </c>
      <c r="R142" s="171">
        <f>Q142*H142</f>
        <v>0</v>
      </c>
      <c r="S142" s="171">
        <v>0</v>
      </c>
      <c r="T142" s="172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3" t="s">
        <v>131</v>
      </c>
      <c r="AT142" s="173" t="s">
        <v>126</v>
      </c>
      <c r="AU142" s="173" t="s">
        <v>79</v>
      </c>
      <c r="AY142" s="20" t="s">
        <v>123</v>
      </c>
      <c r="BE142" s="174">
        <f>IF(N142="základní",J142,0)</f>
        <v>0</v>
      </c>
      <c r="BF142" s="174">
        <f>IF(N142="snížená",J142,0)</f>
        <v>0</v>
      </c>
      <c r="BG142" s="174">
        <f>IF(N142="zákl. přenesená",J142,0)</f>
        <v>0</v>
      </c>
      <c r="BH142" s="174">
        <f>IF(N142="sníž. přenesená",J142,0)</f>
        <v>0</v>
      </c>
      <c r="BI142" s="174">
        <f>IF(N142="nulová",J142,0)</f>
        <v>0</v>
      </c>
      <c r="BJ142" s="20" t="s">
        <v>77</v>
      </c>
      <c r="BK142" s="174">
        <f>ROUND(I142*H142,2)</f>
        <v>0</v>
      </c>
      <c r="BL142" s="20" t="s">
        <v>131</v>
      </c>
      <c r="BM142" s="173" t="s">
        <v>200</v>
      </c>
    </row>
    <row r="143" s="2" customFormat="1">
      <c r="A143" s="39"/>
      <c r="B143" s="40"/>
      <c r="C143" s="39"/>
      <c r="D143" s="175" t="s">
        <v>132</v>
      </c>
      <c r="E143" s="39"/>
      <c r="F143" s="176" t="s">
        <v>201</v>
      </c>
      <c r="G143" s="39"/>
      <c r="H143" s="39"/>
      <c r="I143" s="177"/>
      <c r="J143" s="39"/>
      <c r="K143" s="39"/>
      <c r="L143" s="40"/>
      <c r="M143" s="178"/>
      <c r="N143" s="179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132</v>
      </c>
      <c r="AU143" s="20" t="s">
        <v>79</v>
      </c>
    </row>
    <row r="144" s="12" customFormat="1" ht="25.92" customHeight="1">
      <c r="A144" s="12"/>
      <c r="B144" s="148"/>
      <c r="C144" s="12"/>
      <c r="D144" s="149" t="s">
        <v>68</v>
      </c>
      <c r="E144" s="150" t="s">
        <v>202</v>
      </c>
      <c r="F144" s="150" t="s">
        <v>203</v>
      </c>
      <c r="G144" s="12"/>
      <c r="H144" s="12"/>
      <c r="I144" s="151"/>
      <c r="J144" s="152">
        <f>BK144</f>
        <v>0</v>
      </c>
      <c r="K144" s="12"/>
      <c r="L144" s="148"/>
      <c r="M144" s="153"/>
      <c r="N144" s="154"/>
      <c r="O144" s="154"/>
      <c r="P144" s="155">
        <f>P145+P148+P149+P173+P189+P197+P209</f>
        <v>0</v>
      </c>
      <c r="Q144" s="154"/>
      <c r="R144" s="155">
        <f>R145+R148+R149+R173+R189+R197+R209</f>
        <v>0</v>
      </c>
      <c r="S144" s="154"/>
      <c r="T144" s="156">
        <f>T145+T148+T149+T173+T189+T197+T209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49" t="s">
        <v>77</v>
      </c>
      <c r="AT144" s="157" t="s">
        <v>68</v>
      </c>
      <c r="AU144" s="157" t="s">
        <v>69</v>
      </c>
      <c r="AY144" s="149" t="s">
        <v>123</v>
      </c>
      <c r="BK144" s="158">
        <f>BK145+BK148+BK149+BK173+BK189+BK197+BK209</f>
        <v>0</v>
      </c>
    </row>
    <row r="145" s="12" customFormat="1" ht="22.8" customHeight="1">
      <c r="A145" s="12"/>
      <c r="B145" s="148"/>
      <c r="C145" s="12"/>
      <c r="D145" s="149" t="s">
        <v>68</v>
      </c>
      <c r="E145" s="159" t="s">
        <v>146</v>
      </c>
      <c r="F145" s="159" t="s">
        <v>204</v>
      </c>
      <c r="G145" s="12"/>
      <c r="H145" s="12"/>
      <c r="I145" s="151"/>
      <c r="J145" s="160">
        <f>BK145</f>
        <v>0</v>
      </c>
      <c r="K145" s="12"/>
      <c r="L145" s="148"/>
      <c r="M145" s="153"/>
      <c r="N145" s="154"/>
      <c r="O145" s="154"/>
      <c r="P145" s="155">
        <f>SUM(P146:P147)</f>
        <v>0</v>
      </c>
      <c r="Q145" s="154"/>
      <c r="R145" s="155">
        <f>SUM(R146:R147)</f>
        <v>0</v>
      </c>
      <c r="S145" s="154"/>
      <c r="T145" s="156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49" t="s">
        <v>77</v>
      </c>
      <c r="AT145" s="157" t="s">
        <v>68</v>
      </c>
      <c r="AU145" s="157" t="s">
        <v>77</v>
      </c>
      <c r="AY145" s="149" t="s">
        <v>123</v>
      </c>
      <c r="BK145" s="158">
        <f>SUM(BK146:BK147)</f>
        <v>0</v>
      </c>
    </row>
    <row r="146" s="2" customFormat="1" ht="37.8" customHeight="1">
      <c r="A146" s="39"/>
      <c r="B146" s="161"/>
      <c r="C146" s="162" t="s">
        <v>205</v>
      </c>
      <c r="D146" s="162" t="s">
        <v>126</v>
      </c>
      <c r="E146" s="163" t="s">
        <v>206</v>
      </c>
      <c r="F146" s="164" t="s">
        <v>207</v>
      </c>
      <c r="G146" s="165" t="s">
        <v>208</v>
      </c>
      <c r="H146" s="166">
        <v>1.121</v>
      </c>
      <c r="I146" s="167"/>
      <c r="J146" s="168">
        <f>ROUND(I146*H146,2)</f>
        <v>0</v>
      </c>
      <c r="K146" s="164" t="s">
        <v>130</v>
      </c>
      <c r="L146" s="40"/>
      <c r="M146" s="169" t="s">
        <v>3</v>
      </c>
      <c r="N146" s="170" t="s">
        <v>40</v>
      </c>
      <c r="O146" s="73"/>
      <c r="P146" s="171">
        <f>O146*H146</f>
        <v>0</v>
      </c>
      <c r="Q146" s="171">
        <v>0</v>
      </c>
      <c r="R146" s="171">
        <f>Q146*H146</f>
        <v>0</v>
      </c>
      <c r="S146" s="171">
        <v>0</v>
      </c>
      <c r="T146" s="172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3" t="s">
        <v>131</v>
      </c>
      <c r="AT146" s="173" t="s">
        <v>126</v>
      </c>
      <c r="AU146" s="173" t="s">
        <v>79</v>
      </c>
      <c r="AY146" s="20" t="s">
        <v>123</v>
      </c>
      <c r="BE146" s="174">
        <f>IF(N146="základní",J146,0)</f>
        <v>0</v>
      </c>
      <c r="BF146" s="174">
        <f>IF(N146="snížená",J146,0)</f>
        <v>0</v>
      </c>
      <c r="BG146" s="174">
        <f>IF(N146="zákl. přenesená",J146,0)</f>
        <v>0</v>
      </c>
      <c r="BH146" s="174">
        <f>IF(N146="sníž. přenesená",J146,0)</f>
        <v>0</v>
      </c>
      <c r="BI146" s="174">
        <f>IF(N146="nulová",J146,0)</f>
        <v>0</v>
      </c>
      <c r="BJ146" s="20" t="s">
        <v>77</v>
      </c>
      <c r="BK146" s="174">
        <f>ROUND(I146*H146,2)</f>
        <v>0</v>
      </c>
      <c r="BL146" s="20" t="s">
        <v>131</v>
      </c>
      <c r="BM146" s="173" t="s">
        <v>209</v>
      </c>
    </row>
    <row r="147" s="2" customFormat="1">
      <c r="A147" s="39"/>
      <c r="B147" s="40"/>
      <c r="C147" s="39"/>
      <c r="D147" s="175" t="s">
        <v>132</v>
      </c>
      <c r="E147" s="39"/>
      <c r="F147" s="176" t="s">
        <v>210</v>
      </c>
      <c r="G147" s="39"/>
      <c r="H147" s="39"/>
      <c r="I147" s="177"/>
      <c r="J147" s="39"/>
      <c r="K147" s="39"/>
      <c r="L147" s="40"/>
      <c r="M147" s="178"/>
      <c r="N147" s="179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132</v>
      </c>
      <c r="AU147" s="20" t="s">
        <v>79</v>
      </c>
    </row>
    <row r="148" s="12" customFormat="1" ht="22.8" customHeight="1">
      <c r="A148" s="12"/>
      <c r="B148" s="148"/>
      <c r="C148" s="12"/>
      <c r="D148" s="149" t="s">
        <v>68</v>
      </c>
      <c r="E148" s="159" t="s">
        <v>149</v>
      </c>
      <c r="F148" s="159" t="s">
        <v>211</v>
      </c>
      <c r="G148" s="12"/>
      <c r="H148" s="12"/>
      <c r="I148" s="151"/>
      <c r="J148" s="160">
        <f>BK148</f>
        <v>0</v>
      </c>
      <c r="K148" s="12"/>
      <c r="L148" s="148"/>
      <c r="M148" s="153"/>
      <c r="N148" s="154"/>
      <c r="O148" s="154"/>
      <c r="P148" s="155">
        <v>0</v>
      </c>
      <c r="Q148" s="154"/>
      <c r="R148" s="155">
        <v>0</v>
      </c>
      <c r="S148" s="154"/>
      <c r="T148" s="156"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49" t="s">
        <v>77</v>
      </c>
      <c r="AT148" s="157" t="s">
        <v>68</v>
      </c>
      <c r="AU148" s="157" t="s">
        <v>77</v>
      </c>
      <c r="AY148" s="149" t="s">
        <v>123</v>
      </c>
      <c r="BK148" s="158">
        <v>0</v>
      </c>
    </row>
    <row r="149" s="12" customFormat="1" ht="22.8" customHeight="1">
      <c r="A149" s="12"/>
      <c r="B149" s="148"/>
      <c r="C149" s="12"/>
      <c r="D149" s="149" t="s">
        <v>68</v>
      </c>
      <c r="E149" s="159" t="s">
        <v>212</v>
      </c>
      <c r="F149" s="159" t="s">
        <v>213</v>
      </c>
      <c r="G149" s="12"/>
      <c r="H149" s="12"/>
      <c r="I149" s="151"/>
      <c r="J149" s="160">
        <f>BK149</f>
        <v>0</v>
      </c>
      <c r="K149" s="12"/>
      <c r="L149" s="148"/>
      <c r="M149" s="153"/>
      <c r="N149" s="154"/>
      <c r="O149" s="154"/>
      <c r="P149" s="155">
        <f>SUM(P150:P172)</f>
        <v>0</v>
      </c>
      <c r="Q149" s="154"/>
      <c r="R149" s="155">
        <f>SUM(R150:R172)</f>
        <v>0</v>
      </c>
      <c r="S149" s="154"/>
      <c r="T149" s="156">
        <f>SUM(T150:T172)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49" t="s">
        <v>77</v>
      </c>
      <c r="AT149" s="157" t="s">
        <v>68</v>
      </c>
      <c r="AU149" s="157" t="s">
        <v>77</v>
      </c>
      <c r="AY149" s="149" t="s">
        <v>123</v>
      </c>
      <c r="BK149" s="158">
        <f>SUM(BK150:BK172)</f>
        <v>0</v>
      </c>
    </row>
    <row r="150" s="2" customFormat="1" ht="55.5" customHeight="1">
      <c r="A150" s="39"/>
      <c r="B150" s="161"/>
      <c r="C150" s="162" t="s">
        <v>169</v>
      </c>
      <c r="D150" s="162" t="s">
        <v>126</v>
      </c>
      <c r="E150" s="163" t="s">
        <v>214</v>
      </c>
      <c r="F150" s="164" t="s">
        <v>215</v>
      </c>
      <c r="G150" s="165" t="s">
        <v>168</v>
      </c>
      <c r="H150" s="166">
        <v>174.09800000000001</v>
      </c>
      <c r="I150" s="167"/>
      <c r="J150" s="168">
        <f>ROUND(I150*H150,2)</f>
        <v>0</v>
      </c>
      <c r="K150" s="164" t="s">
        <v>130</v>
      </c>
      <c r="L150" s="40"/>
      <c r="M150" s="169" t="s">
        <v>3</v>
      </c>
      <c r="N150" s="170" t="s">
        <v>40</v>
      </c>
      <c r="O150" s="73"/>
      <c r="P150" s="171">
        <f>O150*H150</f>
        <v>0</v>
      </c>
      <c r="Q150" s="171">
        <v>0</v>
      </c>
      <c r="R150" s="171">
        <f>Q150*H150</f>
        <v>0</v>
      </c>
      <c r="S150" s="171">
        <v>0</v>
      </c>
      <c r="T150" s="172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3" t="s">
        <v>131</v>
      </c>
      <c r="AT150" s="173" t="s">
        <v>126</v>
      </c>
      <c r="AU150" s="173" t="s">
        <v>79</v>
      </c>
      <c r="AY150" s="20" t="s">
        <v>123</v>
      </c>
      <c r="BE150" s="174">
        <f>IF(N150="základní",J150,0)</f>
        <v>0</v>
      </c>
      <c r="BF150" s="174">
        <f>IF(N150="snížená",J150,0)</f>
        <v>0</v>
      </c>
      <c r="BG150" s="174">
        <f>IF(N150="zákl. přenesená",J150,0)</f>
        <v>0</v>
      </c>
      <c r="BH150" s="174">
        <f>IF(N150="sníž. přenesená",J150,0)</f>
        <v>0</v>
      </c>
      <c r="BI150" s="174">
        <f>IF(N150="nulová",J150,0)</f>
        <v>0</v>
      </c>
      <c r="BJ150" s="20" t="s">
        <v>77</v>
      </c>
      <c r="BK150" s="174">
        <f>ROUND(I150*H150,2)</f>
        <v>0</v>
      </c>
      <c r="BL150" s="20" t="s">
        <v>131</v>
      </c>
      <c r="BM150" s="173" t="s">
        <v>216</v>
      </c>
    </row>
    <row r="151" s="2" customFormat="1">
      <c r="A151" s="39"/>
      <c r="B151" s="40"/>
      <c r="C151" s="39"/>
      <c r="D151" s="175" t="s">
        <v>132</v>
      </c>
      <c r="E151" s="39"/>
      <c r="F151" s="176" t="s">
        <v>217</v>
      </c>
      <c r="G151" s="39"/>
      <c r="H151" s="39"/>
      <c r="I151" s="177"/>
      <c r="J151" s="39"/>
      <c r="K151" s="39"/>
      <c r="L151" s="40"/>
      <c r="M151" s="178"/>
      <c r="N151" s="179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132</v>
      </c>
      <c r="AU151" s="20" t="s">
        <v>79</v>
      </c>
    </row>
    <row r="152" s="2" customFormat="1" ht="16.5" customHeight="1">
      <c r="A152" s="39"/>
      <c r="B152" s="161"/>
      <c r="C152" s="204" t="s">
        <v>218</v>
      </c>
      <c r="D152" s="204" t="s">
        <v>219</v>
      </c>
      <c r="E152" s="205" t="s">
        <v>220</v>
      </c>
      <c r="F152" s="206" t="s">
        <v>221</v>
      </c>
      <c r="G152" s="207" t="s">
        <v>168</v>
      </c>
      <c r="H152" s="208">
        <v>191.50800000000001</v>
      </c>
      <c r="I152" s="209"/>
      <c r="J152" s="210">
        <f>ROUND(I152*H152,2)</f>
        <v>0</v>
      </c>
      <c r="K152" s="206" t="s">
        <v>130</v>
      </c>
      <c r="L152" s="211"/>
      <c r="M152" s="212" t="s">
        <v>3</v>
      </c>
      <c r="N152" s="213" t="s">
        <v>40</v>
      </c>
      <c r="O152" s="73"/>
      <c r="P152" s="171">
        <f>O152*H152</f>
        <v>0</v>
      </c>
      <c r="Q152" s="171">
        <v>0</v>
      </c>
      <c r="R152" s="171">
        <f>Q152*H152</f>
        <v>0</v>
      </c>
      <c r="S152" s="171">
        <v>0</v>
      </c>
      <c r="T152" s="172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73" t="s">
        <v>155</v>
      </c>
      <c r="AT152" s="173" t="s">
        <v>219</v>
      </c>
      <c r="AU152" s="173" t="s">
        <v>79</v>
      </c>
      <c r="AY152" s="20" t="s">
        <v>123</v>
      </c>
      <c r="BE152" s="174">
        <f>IF(N152="základní",J152,0)</f>
        <v>0</v>
      </c>
      <c r="BF152" s="174">
        <f>IF(N152="snížená",J152,0)</f>
        <v>0</v>
      </c>
      <c r="BG152" s="174">
        <f>IF(N152="zákl. přenesená",J152,0)</f>
        <v>0</v>
      </c>
      <c r="BH152" s="174">
        <f>IF(N152="sníž. přenesená",J152,0)</f>
        <v>0</v>
      </c>
      <c r="BI152" s="174">
        <f>IF(N152="nulová",J152,0)</f>
        <v>0</v>
      </c>
      <c r="BJ152" s="20" t="s">
        <v>77</v>
      </c>
      <c r="BK152" s="174">
        <f>ROUND(I152*H152,2)</f>
        <v>0</v>
      </c>
      <c r="BL152" s="20" t="s">
        <v>131</v>
      </c>
      <c r="BM152" s="173" t="s">
        <v>222</v>
      </c>
    </row>
    <row r="153" s="13" customFormat="1">
      <c r="A153" s="13"/>
      <c r="B153" s="180"/>
      <c r="C153" s="13"/>
      <c r="D153" s="181" t="s">
        <v>137</v>
      </c>
      <c r="E153" s="182" t="s">
        <v>3</v>
      </c>
      <c r="F153" s="183" t="s">
        <v>223</v>
      </c>
      <c r="G153" s="13"/>
      <c r="H153" s="184">
        <v>191.50800000000001</v>
      </c>
      <c r="I153" s="185"/>
      <c r="J153" s="13"/>
      <c r="K153" s="13"/>
      <c r="L153" s="180"/>
      <c r="M153" s="186"/>
      <c r="N153" s="187"/>
      <c r="O153" s="187"/>
      <c r="P153" s="187"/>
      <c r="Q153" s="187"/>
      <c r="R153" s="187"/>
      <c r="S153" s="187"/>
      <c r="T153" s="18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2" t="s">
        <v>137</v>
      </c>
      <c r="AU153" s="182" t="s">
        <v>79</v>
      </c>
      <c r="AV153" s="13" t="s">
        <v>79</v>
      </c>
      <c r="AW153" s="13" t="s">
        <v>31</v>
      </c>
      <c r="AX153" s="13" t="s">
        <v>69</v>
      </c>
      <c r="AY153" s="182" t="s">
        <v>123</v>
      </c>
    </row>
    <row r="154" s="14" customFormat="1">
      <c r="A154" s="14"/>
      <c r="B154" s="189"/>
      <c r="C154" s="14"/>
      <c r="D154" s="181" t="s">
        <v>137</v>
      </c>
      <c r="E154" s="190" t="s">
        <v>3</v>
      </c>
      <c r="F154" s="191" t="s">
        <v>139</v>
      </c>
      <c r="G154" s="14"/>
      <c r="H154" s="192">
        <v>191.50800000000001</v>
      </c>
      <c r="I154" s="193"/>
      <c r="J154" s="14"/>
      <c r="K154" s="14"/>
      <c r="L154" s="189"/>
      <c r="M154" s="194"/>
      <c r="N154" s="195"/>
      <c r="O154" s="195"/>
      <c r="P154" s="195"/>
      <c r="Q154" s="195"/>
      <c r="R154" s="195"/>
      <c r="S154" s="195"/>
      <c r="T154" s="19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0" t="s">
        <v>137</v>
      </c>
      <c r="AU154" s="190" t="s">
        <v>79</v>
      </c>
      <c r="AV154" s="14" t="s">
        <v>131</v>
      </c>
      <c r="AW154" s="14" t="s">
        <v>31</v>
      </c>
      <c r="AX154" s="14" t="s">
        <v>77</v>
      </c>
      <c r="AY154" s="190" t="s">
        <v>123</v>
      </c>
    </row>
    <row r="155" s="2" customFormat="1" ht="44.25" customHeight="1">
      <c r="A155" s="39"/>
      <c r="B155" s="161"/>
      <c r="C155" s="162" t="s">
        <v>178</v>
      </c>
      <c r="D155" s="162" t="s">
        <v>126</v>
      </c>
      <c r="E155" s="163" t="s">
        <v>224</v>
      </c>
      <c r="F155" s="164" t="s">
        <v>225</v>
      </c>
      <c r="G155" s="165" t="s">
        <v>168</v>
      </c>
      <c r="H155" s="166">
        <v>174.09800000000001</v>
      </c>
      <c r="I155" s="167"/>
      <c r="J155" s="168">
        <f>ROUND(I155*H155,2)</f>
        <v>0</v>
      </c>
      <c r="K155" s="164" t="s">
        <v>130</v>
      </c>
      <c r="L155" s="40"/>
      <c r="M155" s="169" t="s">
        <v>3</v>
      </c>
      <c r="N155" s="170" t="s">
        <v>40</v>
      </c>
      <c r="O155" s="73"/>
      <c r="P155" s="171">
        <f>O155*H155</f>
        <v>0</v>
      </c>
      <c r="Q155" s="171">
        <v>0</v>
      </c>
      <c r="R155" s="171">
        <f>Q155*H155</f>
        <v>0</v>
      </c>
      <c r="S155" s="171">
        <v>0</v>
      </c>
      <c r="T155" s="172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3" t="s">
        <v>131</v>
      </c>
      <c r="AT155" s="173" t="s">
        <v>126</v>
      </c>
      <c r="AU155" s="173" t="s">
        <v>79</v>
      </c>
      <c r="AY155" s="20" t="s">
        <v>123</v>
      </c>
      <c r="BE155" s="174">
        <f>IF(N155="základní",J155,0)</f>
        <v>0</v>
      </c>
      <c r="BF155" s="174">
        <f>IF(N155="snížená",J155,0)</f>
        <v>0</v>
      </c>
      <c r="BG155" s="174">
        <f>IF(N155="zákl. přenesená",J155,0)</f>
        <v>0</v>
      </c>
      <c r="BH155" s="174">
        <f>IF(N155="sníž. přenesená",J155,0)</f>
        <v>0</v>
      </c>
      <c r="BI155" s="174">
        <f>IF(N155="nulová",J155,0)</f>
        <v>0</v>
      </c>
      <c r="BJ155" s="20" t="s">
        <v>77</v>
      </c>
      <c r="BK155" s="174">
        <f>ROUND(I155*H155,2)</f>
        <v>0</v>
      </c>
      <c r="BL155" s="20" t="s">
        <v>131</v>
      </c>
      <c r="BM155" s="173" t="s">
        <v>226</v>
      </c>
    </row>
    <row r="156" s="2" customFormat="1">
      <c r="A156" s="39"/>
      <c r="B156" s="40"/>
      <c r="C156" s="39"/>
      <c r="D156" s="175" t="s">
        <v>132</v>
      </c>
      <c r="E156" s="39"/>
      <c r="F156" s="176" t="s">
        <v>227</v>
      </c>
      <c r="G156" s="39"/>
      <c r="H156" s="39"/>
      <c r="I156" s="177"/>
      <c r="J156" s="39"/>
      <c r="K156" s="39"/>
      <c r="L156" s="40"/>
      <c r="M156" s="178"/>
      <c r="N156" s="179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132</v>
      </c>
      <c r="AU156" s="20" t="s">
        <v>79</v>
      </c>
    </row>
    <row r="157" s="2" customFormat="1" ht="24.15" customHeight="1">
      <c r="A157" s="39"/>
      <c r="B157" s="161"/>
      <c r="C157" s="204" t="s">
        <v>228</v>
      </c>
      <c r="D157" s="204" t="s">
        <v>219</v>
      </c>
      <c r="E157" s="205" t="s">
        <v>229</v>
      </c>
      <c r="F157" s="206" t="s">
        <v>230</v>
      </c>
      <c r="G157" s="207" t="s">
        <v>168</v>
      </c>
      <c r="H157" s="208">
        <v>191.50800000000001</v>
      </c>
      <c r="I157" s="209"/>
      <c r="J157" s="210">
        <f>ROUND(I157*H157,2)</f>
        <v>0</v>
      </c>
      <c r="K157" s="206" t="s">
        <v>130</v>
      </c>
      <c r="L157" s="211"/>
      <c r="M157" s="212" t="s">
        <v>3</v>
      </c>
      <c r="N157" s="213" t="s">
        <v>40</v>
      </c>
      <c r="O157" s="73"/>
      <c r="P157" s="171">
        <f>O157*H157</f>
        <v>0</v>
      </c>
      <c r="Q157" s="171">
        <v>0</v>
      </c>
      <c r="R157" s="171">
        <f>Q157*H157</f>
        <v>0</v>
      </c>
      <c r="S157" s="171">
        <v>0</v>
      </c>
      <c r="T157" s="172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3" t="s">
        <v>155</v>
      </c>
      <c r="AT157" s="173" t="s">
        <v>219</v>
      </c>
      <c r="AU157" s="173" t="s">
        <v>79</v>
      </c>
      <c r="AY157" s="20" t="s">
        <v>123</v>
      </c>
      <c r="BE157" s="174">
        <f>IF(N157="základní",J157,0)</f>
        <v>0</v>
      </c>
      <c r="BF157" s="174">
        <f>IF(N157="snížená",J157,0)</f>
        <v>0</v>
      </c>
      <c r="BG157" s="174">
        <f>IF(N157="zákl. přenesená",J157,0)</f>
        <v>0</v>
      </c>
      <c r="BH157" s="174">
        <f>IF(N157="sníž. přenesená",J157,0)</f>
        <v>0</v>
      </c>
      <c r="BI157" s="174">
        <f>IF(N157="nulová",J157,0)</f>
        <v>0</v>
      </c>
      <c r="BJ157" s="20" t="s">
        <v>77</v>
      </c>
      <c r="BK157" s="174">
        <f>ROUND(I157*H157,2)</f>
        <v>0</v>
      </c>
      <c r="BL157" s="20" t="s">
        <v>131</v>
      </c>
      <c r="BM157" s="173" t="s">
        <v>231</v>
      </c>
    </row>
    <row r="158" s="15" customFormat="1">
      <c r="A158" s="15"/>
      <c r="B158" s="197"/>
      <c r="C158" s="15"/>
      <c r="D158" s="181" t="s">
        <v>137</v>
      </c>
      <c r="E158" s="198" t="s">
        <v>3</v>
      </c>
      <c r="F158" s="199" t="s">
        <v>232</v>
      </c>
      <c r="G158" s="15"/>
      <c r="H158" s="198" t="s">
        <v>3</v>
      </c>
      <c r="I158" s="200"/>
      <c r="J158" s="15"/>
      <c r="K158" s="15"/>
      <c r="L158" s="197"/>
      <c r="M158" s="201"/>
      <c r="N158" s="202"/>
      <c r="O158" s="202"/>
      <c r="P158" s="202"/>
      <c r="Q158" s="202"/>
      <c r="R158" s="202"/>
      <c r="S158" s="202"/>
      <c r="T158" s="203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198" t="s">
        <v>137</v>
      </c>
      <c r="AU158" s="198" t="s">
        <v>79</v>
      </c>
      <c r="AV158" s="15" t="s">
        <v>77</v>
      </c>
      <c r="AW158" s="15" t="s">
        <v>31</v>
      </c>
      <c r="AX158" s="15" t="s">
        <v>69</v>
      </c>
      <c r="AY158" s="198" t="s">
        <v>123</v>
      </c>
    </row>
    <row r="159" s="15" customFormat="1">
      <c r="A159" s="15"/>
      <c r="B159" s="197"/>
      <c r="C159" s="15"/>
      <c r="D159" s="181" t="s">
        <v>137</v>
      </c>
      <c r="E159" s="198" t="s">
        <v>3</v>
      </c>
      <c r="F159" s="199" t="s">
        <v>233</v>
      </c>
      <c r="G159" s="15"/>
      <c r="H159" s="198" t="s">
        <v>3</v>
      </c>
      <c r="I159" s="200"/>
      <c r="J159" s="15"/>
      <c r="K159" s="15"/>
      <c r="L159" s="197"/>
      <c r="M159" s="201"/>
      <c r="N159" s="202"/>
      <c r="O159" s="202"/>
      <c r="P159" s="202"/>
      <c r="Q159" s="202"/>
      <c r="R159" s="202"/>
      <c r="S159" s="202"/>
      <c r="T159" s="203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198" t="s">
        <v>137</v>
      </c>
      <c r="AU159" s="198" t="s">
        <v>79</v>
      </c>
      <c r="AV159" s="15" t="s">
        <v>77</v>
      </c>
      <c r="AW159" s="15" t="s">
        <v>31</v>
      </c>
      <c r="AX159" s="15" t="s">
        <v>69</v>
      </c>
      <c r="AY159" s="198" t="s">
        <v>123</v>
      </c>
    </row>
    <row r="160" s="14" customFormat="1">
      <c r="A160" s="14"/>
      <c r="B160" s="189"/>
      <c r="C160" s="14"/>
      <c r="D160" s="181" t="s">
        <v>137</v>
      </c>
      <c r="E160" s="190" t="s">
        <v>3</v>
      </c>
      <c r="F160" s="191" t="s">
        <v>139</v>
      </c>
      <c r="G160" s="14"/>
      <c r="H160" s="192">
        <v>0</v>
      </c>
      <c r="I160" s="193"/>
      <c r="J160" s="14"/>
      <c r="K160" s="14"/>
      <c r="L160" s="189"/>
      <c r="M160" s="194"/>
      <c r="N160" s="195"/>
      <c r="O160" s="195"/>
      <c r="P160" s="195"/>
      <c r="Q160" s="195"/>
      <c r="R160" s="195"/>
      <c r="S160" s="195"/>
      <c r="T160" s="19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0" t="s">
        <v>137</v>
      </c>
      <c r="AU160" s="190" t="s">
        <v>79</v>
      </c>
      <c r="AV160" s="14" t="s">
        <v>131</v>
      </c>
      <c r="AW160" s="14" t="s">
        <v>31</v>
      </c>
      <c r="AX160" s="14" t="s">
        <v>69</v>
      </c>
      <c r="AY160" s="190" t="s">
        <v>123</v>
      </c>
    </row>
    <row r="161" s="13" customFormat="1">
      <c r="A161" s="13"/>
      <c r="B161" s="180"/>
      <c r="C161" s="13"/>
      <c r="D161" s="181" t="s">
        <v>137</v>
      </c>
      <c r="E161" s="182" t="s">
        <v>3</v>
      </c>
      <c r="F161" s="183" t="s">
        <v>223</v>
      </c>
      <c r="G161" s="13"/>
      <c r="H161" s="184">
        <v>191.50800000000001</v>
      </c>
      <c r="I161" s="185"/>
      <c r="J161" s="13"/>
      <c r="K161" s="13"/>
      <c r="L161" s="180"/>
      <c r="M161" s="186"/>
      <c r="N161" s="187"/>
      <c r="O161" s="187"/>
      <c r="P161" s="187"/>
      <c r="Q161" s="187"/>
      <c r="R161" s="187"/>
      <c r="S161" s="187"/>
      <c r="T161" s="18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2" t="s">
        <v>137</v>
      </c>
      <c r="AU161" s="182" t="s">
        <v>79</v>
      </c>
      <c r="AV161" s="13" t="s">
        <v>79</v>
      </c>
      <c r="AW161" s="13" t="s">
        <v>31</v>
      </c>
      <c r="AX161" s="13" t="s">
        <v>69</v>
      </c>
      <c r="AY161" s="182" t="s">
        <v>123</v>
      </c>
    </row>
    <row r="162" s="14" customFormat="1">
      <c r="A162" s="14"/>
      <c r="B162" s="189"/>
      <c r="C162" s="14"/>
      <c r="D162" s="181" t="s">
        <v>137</v>
      </c>
      <c r="E162" s="190" t="s">
        <v>3</v>
      </c>
      <c r="F162" s="191" t="s">
        <v>139</v>
      </c>
      <c r="G162" s="14"/>
      <c r="H162" s="192">
        <v>191.50800000000001</v>
      </c>
      <c r="I162" s="193"/>
      <c r="J162" s="14"/>
      <c r="K162" s="14"/>
      <c r="L162" s="189"/>
      <c r="M162" s="194"/>
      <c r="N162" s="195"/>
      <c r="O162" s="195"/>
      <c r="P162" s="195"/>
      <c r="Q162" s="195"/>
      <c r="R162" s="195"/>
      <c r="S162" s="195"/>
      <c r="T162" s="19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0" t="s">
        <v>137</v>
      </c>
      <c r="AU162" s="190" t="s">
        <v>79</v>
      </c>
      <c r="AV162" s="14" t="s">
        <v>131</v>
      </c>
      <c r="AW162" s="14" t="s">
        <v>31</v>
      </c>
      <c r="AX162" s="14" t="s">
        <v>77</v>
      </c>
      <c r="AY162" s="190" t="s">
        <v>123</v>
      </c>
    </row>
    <row r="163" s="2" customFormat="1" ht="37.8" customHeight="1">
      <c r="A163" s="39"/>
      <c r="B163" s="161"/>
      <c r="C163" s="162" t="s">
        <v>186</v>
      </c>
      <c r="D163" s="162" t="s">
        <v>126</v>
      </c>
      <c r="E163" s="163" t="s">
        <v>234</v>
      </c>
      <c r="F163" s="164" t="s">
        <v>235</v>
      </c>
      <c r="G163" s="165" t="s">
        <v>129</v>
      </c>
      <c r="H163" s="166">
        <v>105.605</v>
      </c>
      <c r="I163" s="167"/>
      <c r="J163" s="168">
        <f>ROUND(I163*H163,2)</f>
        <v>0</v>
      </c>
      <c r="K163" s="164" t="s">
        <v>130</v>
      </c>
      <c r="L163" s="40"/>
      <c r="M163" s="169" t="s">
        <v>3</v>
      </c>
      <c r="N163" s="170" t="s">
        <v>40</v>
      </c>
      <c r="O163" s="73"/>
      <c r="P163" s="171">
        <f>O163*H163</f>
        <v>0</v>
      </c>
      <c r="Q163" s="171">
        <v>0</v>
      </c>
      <c r="R163" s="171">
        <f>Q163*H163</f>
        <v>0</v>
      </c>
      <c r="S163" s="171">
        <v>0</v>
      </c>
      <c r="T163" s="172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3" t="s">
        <v>131</v>
      </c>
      <c r="AT163" s="173" t="s">
        <v>126</v>
      </c>
      <c r="AU163" s="173" t="s">
        <v>79</v>
      </c>
      <c r="AY163" s="20" t="s">
        <v>123</v>
      </c>
      <c r="BE163" s="174">
        <f>IF(N163="základní",J163,0)</f>
        <v>0</v>
      </c>
      <c r="BF163" s="174">
        <f>IF(N163="snížená",J163,0)</f>
        <v>0</v>
      </c>
      <c r="BG163" s="174">
        <f>IF(N163="zákl. přenesená",J163,0)</f>
        <v>0</v>
      </c>
      <c r="BH163" s="174">
        <f>IF(N163="sníž. přenesená",J163,0)</f>
        <v>0</v>
      </c>
      <c r="BI163" s="174">
        <f>IF(N163="nulová",J163,0)</f>
        <v>0</v>
      </c>
      <c r="BJ163" s="20" t="s">
        <v>77</v>
      </c>
      <c r="BK163" s="174">
        <f>ROUND(I163*H163,2)</f>
        <v>0</v>
      </c>
      <c r="BL163" s="20" t="s">
        <v>131</v>
      </c>
      <c r="BM163" s="173" t="s">
        <v>236</v>
      </c>
    </row>
    <row r="164" s="2" customFormat="1">
      <c r="A164" s="39"/>
      <c r="B164" s="40"/>
      <c r="C164" s="39"/>
      <c r="D164" s="175" t="s">
        <v>132</v>
      </c>
      <c r="E164" s="39"/>
      <c r="F164" s="176" t="s">
        <v>237</v>
      </c>
      <c r="G164" s="39"/>
      <c r="H164" s="39"/>
      <c r="I164" s="177"/>
      <c r="J164" s="39"/>
      <c r="K164" s="39"/>
      <c r="L164" s="40"/>
      <c r="M164" s="178"/>
      <c r="N164" s="179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132</v>
      </c>
      <c r="AU164" s="20" t="s">
        <v>79</v>
      </c>
    </row>
    <row r="165" s="2" customFormat="1" ht="33" customHeight="1">
      <c r="A165" s="39"/>
      <c r="B165" s="161"/>
      <c r="C165" s="162" t="s">
        <v>238</v>
      </c>
      <c r="D165" s="162" t="s">
        <v>126</v>
      </c>
      <c r="E165" s="163" t="s">
        <v>239</v>
      </c>
      <c r="F165" s="164" t="s">
        <v>240</v>
      </c>
      <c r="G165" s="165" t="s">
        <v>129</v>
      </c>
      <c r="H165" s="166">
        <v>7.5359999999999996</v>
      </c>
      <c r="I165" s="167"/>
      <c r="J165" s="168">
        <f>ROUND(I165*H165,2)</f>
        <v>0</v>
      </c>
      <c r="K165" s="164" t="s">
        <v>130</v>
      </c>
      <c r="L165" s="40"/>
      <c r="M165" s="169" t="s">
        <v>3</v>
      </c>
      <c r="N165" s="170" t="s">
        <v>40</v>
      </c>
      <c r="O165" s="73"/>
      <c r="P165" s="171">
        <f>O165*H165</f>
        <v>0</v>
      </c>
      <c r="Q165" s="171">
        <v>0</v>
      </c>
      <c r="R165" s="171">
        <f>Q165*H165</f>
        <v>0</v>
      </c>
      <c r="S165" s="171">
        <v>0</v>
      </c>
      <c r="T165" s="172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3" t="s">
        <v>131</v>
      </c>
      <c r="AT165" s="173" t="s">
        <v>126</v>
      </c>
      <c r="AU165" s="173" t="s">
        <v>79</v>
      </c>
      <c r="AY165" s="20" t="s">
        <v>123</v>
      </c>
      <c r="BE165" s="174">
        <f>IF(N165="základní",J165,0)</f>
        <v>0</v>
      </c>
      <c r="BF165" s="174">
        <f>IF(N165="snížená",J165,0)</f>
        <v>0</v>
      </c>
      <c r="BG165" s="174">
        <f>IF(N165="zákl. přenesená",J165,0)</f>
        <v>0</v>
      </c>
      <c r="BH165" s="174">
        <f>IF(N165="sníž. přenesená",J165,0)</f>
        <v>0</v>
      </c>
      <c r="BI165" s="174">
        <f>IF(N165="nulová",J165,0)</f>
        <v>0</v>
      </c>
      <c r="BJ165" s="20" t="s">
        <v>77</v>
      </c>
      <c r="BK165" s="174">
        <f>ROUND(I165*H165,2)</f>
        <v>0</v>
      </c>
      <c r="BL165" s="20" t="s">
        <v>131</v>
      </c>
      <c r="BM165" s="173" t="s">
        <v>241</v>
      </c>
    </row>
    <row r="166" s="2" customFormat="1">
      <c r="A166" s="39"/>
      <c r="B166" s="40"/>
      <c r="C166" s="39"/>
      <c r="D166" s="175" t="s">
        <v>132</v>
      </c>
      <c r="E166" s="39"/>
      <c r="F166" s="176" t="s">
        <v>242</v>
      </c>
      <c r="G166" s="39"/>
      <c r="H166" s="39"/>
      <c r="I166" s="177"/>
      <c r="J166" s="39"/>
      <c r="K166" s="39"/>
      <c r="L166" s="40"/>
      <c r="M166" s="178"/>
      <c r="N166" s="179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132</v>
      </c>
      <c r="AU166" s="20" t="s">
        <v>79</v>
      </c>
    </row>
    <row r="167" s="2" customFormat="1" ht="16.5" customHeight="1">
      <c r="A167" s="39"/>
      <c r="B167" s="161"/>
      <c r="C167" s="162" t="s">
        <v>190</v>
      </c>
      <c r="D167" s="162" t="s">
        <v>126</v>
      </c>
      <c r="E167" s="163" t="s">
        <v>243</v>
      </c>
      <c r="F167" s="164" t="s">
        <v>244</v>
      </c>
      <c r="G167" s="165" t="s">
        <v>129</v>
      </c>
      <c r="H167" s="166">
        <v>9.0429999999999993</v>
      </c>
      <c r="I167" s="167"/>
      <c r="J167" s="168">
        <f>ROUND(I167*H167,2)</f>
        <v>0</v>
      </c>
      <c r="K167" s="164" t="s">
        <v>130</v>
      </c>
      <c r="L167" s="40"/>
      <c r="M167" s="169" t="s">
        <v>3</v>
      </c>
      <c r="N167" s="170" t="s">
        <v>40</v>
      </c>
      <c r="O167" s="73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3" t="s">
        <v>131</v>
      </c>
      <c r="AT167" s="173" t="s">
        <v>126</v>
      </c>
      <c r="AU167" s="173" t="s">
        <v>79</v>
      </c>
      <c r="AY167" s="20" t="s">
        <v>123</v>
      </c>
      <c r="BE167" s="174">
        <f>IF(N167="základní",J167,0)</f>
        <v>0</v>
      </c>
      <c r="BF167" s="174">
        <f>IF(N167="snížená",J167,0)</f>
        <v>0</v>
      </c>
      <c r="BG167" s="174">
        <f>IF(N167="zákl. přenesená",J167,0)</f>
        <v>0</v>
      </c>
      <c r="BH167" s="174">
        <f>IF(N167="sníž. přenesená",J167,0)</f>
        <v>0</v>
      </c>
      <c r="BI167" s="174">
        <f>IF(N167="nulová",J167,0)</f>
        <v>0</v>
      </c>
      <c r="BJ167" s="20" t="s">
        <v>77</v>
      </c>
      <c r="BK167" s="174">
        <f>ROUND(I167*H167,2)</f>
        <v>0</v>
      </c>
      <c r="BL167" s="20" t="s">
        <v>131</v>
      </c>
      <c r="BM167" s="173" t="s">
        <v>245</v>
      </c>
    </row>
    <row r="168" s="2" customFormat="1">
      <c r="A168" s="39"/>
      <c r="B168" s="40"/>
      <c r="C168" s="39"/>
      <c r="D168" s="175" t="s">
        <v>132</v>
      </c>
      <c r="E168" s="39"/>
      <c r="F168" s="176" t="s">
        <v>246</v>
      </c>
      <c r="G168" s="39"/>
      <c r="H168" s="39"/>
      <c r="I168" s="177"/>
      <c r="J168" s="39"/>
      <c r="K168" s="39"/>
      <c r="L168" s="40"/>
      <c r="M168" s="178"/>
      <c r="N168" s="179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132</v>
      </c>
      <c r="AU168" s="20" t="s">
        <v>79</v>
      </c>
    </row>
    <row r="169" s="2" customFormat="1" ht="16.5" customHeight="1">
      <c r="A169" s="39"/>
      <c r="B169" s="161"/>
      <c r="C169" s="162" t="s">
        <v>8</v>
      </c>
      <c r="D169" s="162" t="s">
        <v>126</v>
      </c>
      <c r="E169" s="163" t="s">
        <v>247</v>
      </c>
      <c r="F169" s="164" t="s">
        <v>248</v>
      </c>
      <c r="G169" s="165" t="s">
        <v>129</v>
      </c>
      <c r="H169" s="166">
        <v>9.0429999999999993</v>
      </c>
      <c r="I169" s="167"/>
      <c r="J169" s="168">
        <f>ROUND(I169*H169,2)</f>
        <v>0</v>
      </c>
      <c r="K169" s="164" t="s">
        <v>130</v>
      </c>
      <c r="L169" s="40"/>
      <c r="M169" s="169" t="s">
        <v>3</v>
      </c>
      <c r="N169" s="170" t="s">
        <v>40</v>
      </c>
      <c r="O169" s="73"/>
      <c r="P169" s="171">
        <f>O169*H169</f>
        <v>0</v>
      </c>
      <c r="Q169" s="171">
        <v>0</v>
      </c>
      <c r="R169" s="171">
        <f>Q169*H169</f>
        <v>0</v>
      </c>
      <c r="S169" s="171">
        <v>0</v>
      </c>
      <c r="T169" s="172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73" t="s">
        <v>131</v>
      </c>
      <c r="AT169" s="173" t="s">
        <v>126</v>
      </c>
      <c r="AU169" s="173" t="s">
        <v>79</v>
      </c>
      <c r="AY169" s="20" t="s">
        <v>123</v>
      </c>
      <c r="BE169" s="174">
        <f>IF(N169="základní",J169,0)</f>
        <v>0</v>
      </c>
      <c r="BF169" s="174">
        <f>IF(N169="snížená",J169,0)</f>
        <v>0</v>
      </c>
      <c r="BG169" s="174">
        <f>IF(N169="zákl. přenesená",J169,0)</f>
        <v>0</v>
      </c>
      <c r="BH169" s="174">
        <f>IF(N169="sníž. přenesená",J169,0)</f>
        <v>0</v>
      </c>
      <c r="BI169" s="174">
        <f>IF(N169="nulová",J169,0)</f>
        <v>0</v>
      </c>
      <c r="BJ169" s="20" t="s">
        <v>77</v>
      </c>
      <c r="BK169" s="174">
        <f>ROUND(I169*H169,2)</f>
        <v>0</v>
      </c>
      <c r="BL169" s="20" t="s">
        <v>131</v>
      </c>
      <c r="BM169" s="173" t="s">
        <v>249</v>
      </c>
    </row>
    <row r="170" s="2" customFormat="1">
      <c r="A170" s="39"/>
      <c r="B170" s="40"/>
      <c r="C170" s="39"/>
      <c r="D170" s="175" t="s">
        <v>132</v>
      </c>
      <c r="E170" s="39"/>
      <c r="F170" s="176" t="s">
        <v>250</v>
      </c>
      <c r="G170" s="39"/>
      <c r="H170" s="39"/>
      <c r="I170" s="177"/>
      <c r="J170" s="39"/>
      <c r="K170" s="39"/>
      <c r="L170" s="40"/>
      <c r="M170" s="178"/>
      <c r="N170" s="179"/>
      <c r="O170" s="73"/>
      <c r="P170" s="73"/>
      <c r="Q170" s="73"/>
      <c r="R170" s="73"/>
      <c r="S170" s="73"/>
      <c r="T170" s="74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0" t="s">
        <v>132</v>
      </c>
      <c r="AU170" s="20" t="s">
        <v>79</v>
      </c>
    </row>
    <row r="171" s="2" customFormat="1" ht="24.15" customHeight="1">
      <c r="A171" s="39"/>
      <c r="B171" s="161"/>
      <c r="C171" s="162" t="s">
        <v>195</v>
      </c>
      <c r="D171" s="162" t="s">
        <v>126</v>
      </c>
      <c r="E171" s="163" t="s">
        <v>251</v>
      </c>
      <c r="F171" s="164" t="s">
        <v>252</v>
      </c>
      <c r="G171" s="165" t="s">
        <v>129</v>
      </c>
      <c r="H171" s="166">
        <v>119.958</v>
      </c>
      <c r="I171" s="167"/>
      <c r="J171" s="168">
        <f>ROUND(I171*H171,2)</f>
        <v>0</v>
      </c>
      <c r="K171" s="164" t="s">
        <v>130</v>
      </c>
      <c r="L171" s="40"/>
      <c r="M171" s="169" t="s">
        <v>3</v>
      </c>
      <c r="N171" s="170" t="s">
        <v>40</v>
      </c>
      <c r="O171" s="73"/>
      <c r="P171" s="171">
        <f>O171*H171</f>
        <v>0</v>
      </c>
      <c r="Q171" s="171">
        <v>0</v>
      </c>
      <c r="R171" s="171">
        <f>Q171*H171</f>
        <v>0</v>
      </c>
      <c r="S171" s="171">
        <v>0</v>
      </c>
      <c r="T171" s="172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73" t="s">
        <v>131</v>
      </c>
      <c r="AT171" s="173" t="s">
        <v>126</v>
      </c>
      <c r="AU171" s="173" t="s">
        <v>79</v>
      </c>
      <c r="AY171" s="20" t="s">
        <v>123</v>
      </c>
      <c r="BE171" s="174">
        <f>IF(N171="základní",J171,0)</f>
        <v>0</v>
      </c>
      <c r="BF171" s="174">
        <f>IF(N171="snížená",J171,0)</f>
        <v>0</v>
      </c>
      <c r="BG171" s="174">
        <f>IF(N171="zákl. přenesená",J171,0)</f>
        <v>0</v>
      </c>
      <c r="BH171" s="174">
        <f>IF(N171="sníž. přenesená",J171,0)</f>
        <v>0</v>
      </c>
      <c r="BI171" s="174">
        <f>IF(N171="nulová",J171,0)</f>
        <v>0</v>
      </c>
      <c r="BJ171" s="20" t="s">
        <v>77</v>
      </c>
      <c r="BK171" s="174">
        <f>ROUND(I171*H171,2)</f>
        <v>0</v>
      </c>
      <c r="BL171" s="20" t="s">
        <v>131</v>
      </c>
      <c r="BM171" s="173" t="s">
        <v>253</v>
      </c>
    </row>
    <row r="172" s="2" customFormat="1">
      <c r="A172" s="39"/>
      <c r="B172" s="40"/>
      <c r="C172" s="39"/>
      <c r="D172" s="175" t="s">
        <v>132</v>
      </c>
      <c r="E172" s="39"/>
      <c r="F172" s="176" t="s">
        <v>254</v>
      </c>
      <c r="G172" s="39"/>
      <c r="H172" s="39"/>
      <c r="I172" s="177"/>
      <c r="J172" s="39"/>
      <c r="K172" s="39"/>
      <c r="L172" s="40"/>
      <c r="M172" s="178"/>
      <c r="N172" s="179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132</v>
      </c>
      <c r="AU172" s="20" t="s">
        <v>79</v>
      </c>
    </row>
    <row r="173" s="12" customFormat="1" ht="22.8" customHeight="1">
      <c r="A173" s="12"/>
      <c r="B173" s="148"/>
      <c r="C173" s="12"/>
      <c r="D173" s="149" t="s">
        <v>68</v>
      </c>
      <c r="E173" s="159" t="s">
        <v>255</v>
      </c>
      <c r="F173" s="159" t="s">
        <v>256</v>
      </c>
      <c r="G173" s="12"/>
      <c r="H173" s="12"/>
      <c r="I173" s="151"/>
      <c r="J173" s="160">
        <f>BK173</f>
        <v>0</v>
      </c>
      <c r="K173" s="12"/>
      <c r="L173" s="148"/>
      <c r="M173" s="153"/>
      <c r="N173" s="154"/>
      <c r="O173" s="154"/>
      <c r="P173" s="155">
        <f>SUM(P174:P188)</f>
        <v>0</v>
      </c>
      <c r="Q173" s="154"/>
      <c r="R173" s="155">
        <f>SUM(R174:R188)</f>
        <v>0</v>
      </c>
      <c r="S173" s="154"/>
      <c r="T173" s="156">
        <f>SUM(T174:T188)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49" t="s">
        <v>77</v>
      </c>
      <c r="AT173" s="157" t="s">
        <v>68</v>
      </c>
      <c r="AU173" s="157" t="s">
        <v>77</v>
      </c>
      <c r="AY173" s="149" t="s">
        <v>123</v>
      </c>
      <c r="BK173" s="158">
        <f>SUM(BK174:BK188)</f>
        <v>0</v>
      </c>
    </row>
    <row r="174" s="2" customFormat="1" ht="55.5" customHeight="1">
      <c r="A174" s="39"/>
      <c r="B174" s="161"/>
      <c r="C174" s="162" t="s">
        <v>257</v>
      </c>
      <c r="D174" s="162" t="s">
        <v>126</v>
      </c>
      <c r="E174" s="163" t="s">
        <v>214</v>
      </c>
      <c r="F174" s="164" t="s">
        <v>215</v>
      </c>
      <c r="G174" s="165" t="s">
        <v>168</v>
      </c>
      <c r="H174" s="166">
        <v>174.09800000000001</v>
      </c>
      <c r="I174" s="167"/>
      <c r="J174" s="168">
        <f>ROUND(I174*H174,2)</f>
        <v>0</v>
      </c>
      <c r="K174" s="164" t="s">
        <v>130</v>
      </c>
      <c r="L174" s="40"/>
      <c r="M174" s="169" t="s">
        <v>3</v>
      </c>
      <c r="N174" s="170" t="s">
        <v>40</v>
      </c>
      <c r="O174" s="73"/>
      <c r="P174" s="171">
        <f>O174*H174</f>
        <v>0</v>
      </c>
      <c r="Q174" s="171">
        <v>0</v>
      </c>
      <c r="R174" s="171">
        <f>Q174*H174</f>
        <v>0</v>
      </c>
      <c r="S174" s="171">
        <v>0</v>
      </c>
      <c r="T174" s="172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3" t="s">
        <v>131</v>
      </c>
      <c r="AT174" s="173" t="s">
        <v>126</v>
      </c>
      <c r="AU174" s="173" t="s">
        <v>79</v>
      </c>
      <c r="AY174" s="20" t="s">
        <v>123</v>
      </c>
      <c r="BE174" s="174">
        <f>IF(N174="základní",J174,0)</f>
        <v>0</v>
      </c>
      <c r="BF174" s="174">
        <f>IF(N174="snížená",J174,0)</f>
        <v>0</v>
      </c>
      <c r="BG174" s="174">
        <f>IF(N174="zákl. přenesená",J174,0)</f>
        <v>0</v>
      </c>
      <c r="BH174" s="174">
        <f>IF(N174="sníž. přenesená",J174,0)</f>
        <v>0</v>
      </c>
      <c r="BI174" s="174">
        <f>IF(N174="nulová",J174,0)</f>
        <v>0</v>
      </c>
      <c r="BJ174" s="20" t="s">
        <v>77</v>
      </c>
      <c r="BK174" s="174">
        <f>ROUND(I174*H174,2)</f>
        <v>0</v>
      </c>
      <c r="BL174" s="20" t="s">
        <v>131</v>
      </c>
      <c r="BM174" s="173" t="s">
        <v>258</v>
      </c>
    </row>
    <row r="175" s="2" customFormat="1">
      <c r="A175" s="39"/>
      <c r="B175" s="40"/>
      <c r="C175" s="39"/>
      <c r="D175" s="175" t="s">
        <v>132</v>
      </c>
      <c r="E175" s="39"/>
      <c r="F175" s="176" t="s">
        <v>217</v>
      </c>
      <c r="G175" s="39"/>
      <c r="H175" s="39"/>
      <c r="I175" s="177"/>
      <c r="J175" s="39"/>
      <c r="K175" s="39"/>
      <c r="L175" s="40"/>
      <c r="M175" s="178"/>
      <c r="N175" s="179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132</v>
      </c>
      <c r="AU175" s="20" t="s">
        <v>79</v>
      </c>
    </row>
    <row r="176" s="2" customFormat="1" ht="24.15" customHeight="1">
      <c r="A176" s="39"/>
      <c r="B176" s="161"/>
      <c r="C176" s="204" t="s">
        <v>200</v>
      </c>
      <c r="D176" s="204" t="s">
        <v>219</v>
      </c>
      <c r="E176" s="205" t="s">
        <v>259</v>
      </c>
      <c r="F176" s="206" t="s">
        <v>260</v>
      </c>
      <c r="G176" s="207" t="s">
        <v>168</v>
      </c>
      <c r="H176" s="208">
        <v>191.50800000000001</v>
      </c>
      <c r="I176" s="209"/>
      <c r="J176" s="210">
        <f>ROUND(I176*H176,2)</f>
        <v>0</v>
      </c>
      <c r="K176" s="206" t="s">
        <v>130</v>
      </c>
      <c r="L176" s="211"/>
      <c r="M176" s="212" t="s">
        <v>3</v>
      </c>
      <c r="N176" s="213" t="s">
        <v>40</v>
      </c>
      <c r="O176" s="73"/>
      <c r="P176" s="171">
        <f>O176*H176</f>
        <v>0</v>
      </c>
      <c r="Q176" s="171">
        <v>0</v>
      </c>
      <c r="R176" s="171">
        <f>Q176*H176</f>
        <v>0</v>
      </c>
      <c r="S176" s="171">
        <v>0</v>
      </c>
      <c r="T176" s="172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73" t="s">
        <v>155</v>
      </c>
      <c r="AT176" s="173" t="s">
        <v>219</v>
      </c>
      <c r="AU176" s="173" t="s">
        <v>79</v>
      </c>
      <c r="AY176" s="20" t="s">
        <v>123</v>
      </c>
      <c r="BE176" s="174">
        <f>IF(N176="základní",J176,0)</f>
        <v>0</v>
      </c>
      <c r="BF176" s="174">
        <f>IF(N176="snížená",J176,0)</f>
        <v>0</v>
      </c>
      <c r="BG176" s="174">
        <f>IF(N176="zákl. přenesená",J176,0)</f>
        <v>0</v>
      </c>
      <c r="BH176" s="174">
        <f>IF(N176="sníž. přenesená",J176,0)</f>
        <v>0</v>
      </c>
      <c r="BI176" s="174">
        <f>IF(N176="nulová",J176,0)</f>
        <v>0</v>
      </c>
      <c r="BJ176" s="20" t="s">
        <v>77</v>
      </c>
      <c r="BK176" s="174">
        <f>ROUND(I176*H176,2)</f>
        <v>0</v>
      </c>
      <c r="BL176" s="20" t="s">
        <v>131</v>
      </c>
      <c r="BM176" s="173" t="s">
        <v>261</v>
      </c>
    </row>
    <row r="177" s="13" customFormat="1">
      <c r="A177" s="13"/>
      <c r="B177" s="180"/>
      <c r="C177" s="13"/>
      <c r="D177" s="181" t="s">
        <v>137</v>
      </c>
      <c r="E177" s="182" t="s">
        <v>3</v>
      </c>
      <c r="F177" s="183" t="s">
        <v>223</v>
      </c>
      <c r="G177" s="13"/>
      <c r="H177" s="184">
        <v>191.50800000000001</v>
      </c>
      <c r="I177" s="185"/>
      <c r="J177" s="13"/>
      <c r="K177" s="13"/>
      <c r="L177" s="180"/>
      <c r="M177" s="186"/>
      <c r="N177" s="187"/>
      <c r="O177" s="187"/>
      <c r="P177" s="187"/>
      <c r="Q177" s="187"/>
      <c r="R177" s="187"/>
      <c r="S177" s="187"/>
      <c r="T177" s="18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2" t="s">
        <v>137</v>
      </c>
      <c r="AU177" s="182" t="s">
        <v>79</v>
      </c>
      <c r="AV177" s="13" t="s">
        <v>79</v>
      </c>
      <c r="AW177" s="13" t="s">
        <v>31</v>
      </c>
      <c r="AX177" s="13" t="s">
        <v>69</v>
      </c>
      <c r="AY177" s="182" t="s">
        <v>123</v>
      </c>
    </row>
    <row r="178" s="14" customFormat="1">
      <c r="A178" s="14"/>
      <c r="B178" s="189"/>
      <c r="C178" s="14"/>
      <c r="D178" s="181" t="s">
        <v>137</v>
      </c>
      <c r="E178" s="190" t="s">
        <v>3</v>
      </c>
      <c r="F178" s="191" t="s">
        <v>139</v>
      </c>
      <c r="G178" s="14"/>
      <c r="H178" s="192">
        <v>191.50800000000001</v>
      </c>
      <c r="I178" s="193"/>
      <c r="J178" s="14"/>
      <c r="K178" s="14"/>
      <c r="L178" s="189"/>
      <c r="M178" s="194"/>
      <c r="N178" s="195"/>
      <c r="O178" s="195"/>
      <c r="P178" s="195"/>
      <c r="Q178" s="195"/>
      <c r="R178" s="195"/>
      <c r="S178" s="195"/>
      <c r="T178" s="19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0" t="s">
        <v>137</v>
      </c>
      <c r="AU178" s="190" t="s">
        <v>79</v>
      </c>
      <c r="AV178" s="14" t="s">
        <v>131</v>
      </c>
      <c r="AW178" s="14" t="s">
        <v>31</v>
      </c>
      <c r="AX178" s="14" t="s">
        <v>77</v>
      </c>
      <c r="AY178" s="190" t="s">
        <v>123</v>
      </c>
    </row>
    <row r="179" s="2" customFormat="1" ht="24.15" customHeight="1">
      <c r="A179" s="39"/>
      <c r="B179" s="161"/>
      <c r="C179" s="162" t="s">
        <v>262</v>
      </c>
      <c r="D179" s="162" t="s">
        <v>126</v>
      </c>
      <c r="E179" s="163" t="s">
        <v>251</v>
      </c>
      <c r="F179" s="164" t="s">
        <v>252</v>
      </c>
      <c r="G179" s="165" t="s">
        <v>129</v>
      </c>
      <c r="H179" s="166">
        <v>37.427999999999997</v>
      </c>
      <c r="I179" s="167"/>
      <c r="J179" s="168">
        <f>ROUND(I179*H179,2)</f>
        <v>0</v>
      </c>
      <c r="K179" s="164" t="s">
        <v>130</v>
      </c>
      <c r="L179" s="40"/>
      <c r="M179" s="169" t="s">
        <v>3</v>
      </c>
      <c r="N179" s="170" t="s">
        <v>40</v>
      </c>
      <c r="O179" s="73"/>
      <c r="P179" s="171">
        <f>O179*H179</f>
        <v>0</v>
      </c>
      <c r="Q179" s="171">
        <v>0</v>
      </c>
      <c r="R179" s="171">
        <f>Q179*H179</f>
        <v>0</v>
      </c>
      <c r="S179" s="171">
        <v>0</v>
      </c>
      <c r="T179" s="172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73" t="s">
        <v>131</v>
      </c>
      <c r="AT179" s="173" t="s">
        <v>126</v>
      </c>
      <c r="AU179" s="173" t="s">
        <v>79</v>
      </c>
      <c r="AY179" s="20" t="s">
        <v>123</v>
      </c>
      <c r="BE179" s="174">
        <f>IF(N179="základní",J179,0)</f>
        <v>0</v>
      </c>
      <c r="BF179" s="174">
        <f>IF(N179="snížená",J179,0)</f>
        <v>0</v>
      </c>
      <c r="BG179" s="174">
        <f>IF(N179="zákl. přenesená",J179,0)</f>
        <v>0</v>
      </c>
      <c r="BH179" s="174">
        <f>IF(N179="sníž. přenesená",J179,0)</f>
        <v>0</v>
      </c>
      <c r="BI179" s="174">
        <f>IF(N179="nulová",J179,0)</f>
        <v>0</v>
      </c>
      <c r="BJ179" s="20" t="s">
        <v>77</v>
      </c>
      <c r="BK179" s="174">
        <f>ROUND(I179*H179,2)</f>
        <v>0</v>
      </c>
      <c r="BL179" s="20" t="s">
        <v>131</v>
      </c>
      <c r="BM179" s="173" t="s">
        <v>263</v>
      </c>
    </row>
    <row r="180" s="2" customFormat="1">
      <c r="A180" s="39"/>
      <c r="B180" s="40"/>
      <c r="C180" s="39"/>
      <c r="D180" s="175" t="s">
        <v>132</v>
      </c>
      <c r="E180" s="39"/>
      <c r="F180" s="176" t="s">
        <v>254</v>
      </c>
      <c r="G180" s="39"/>
      <c r="H180" s="39"/>
      <c r="I180" s="177"/>
      <c r="J180" s="39"/>
      <c r="K180" s="39"/>
      <c r="L180" s="40"/>
      <c r="M180" s="178"/>
      <c r="N180" s="179"/>
      <c r="O180" s="73"/>
      <c r="P180" s="73"/>
      <c r="Q180" s="73"/>
      <c r="R180" s="73"/>
      <c r="S180" s="73"/>
      <c r="T180" s="74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20" t="s">
        <v>132</v>
      </c>
      <c r="AU180" s="20" t="s">
        <v>79</v>
      </c>
    </row>
    <row r="181" s="2" customFormat="1" ht="37.8" customHeight="1">
      <c r="A181" s="39"/>
      <c r="B181" s="161"/>
      <c r="C181" s="162" t="s">
        <v>209</v>
      </c>
      <c r="D181" s="162" t="s">
        <v>126</v>
      </c>
      <c r="E181" s="163" t="s">
        <v>264</v>
      </c>
      <c r="F181" s="164" t="s">
        <v>265</v>
      </c>
      <c r="G181" s="165" t="s">
        <v>266</v>
      </c>
      <c r="H181" s="166">
        <v>1</v>
      </c>
      <c r="I181" s="167"/>
      <c r="J181" s="168">
        <f>ROUND(I181*H181,2)</f>
        <v>0</v>
      </c>
      <c r="K181" s="164" t="s">
        <v>130</v>
      </c>
      <c r="L181" s="40"/>
      <c r="M181" s="169" t="s">
        <v>3</v>
      </c>
      <c r="N181" s="170" t="s">
        <v>40</v>
      </c>
      <c r="O181" s="73"/>
      <c r="P181" s="171">
        <f>O181*H181</f>
        <v>0</v>
      </c>
      <c r="Q181" s="171">
        <v>0</v>
      </c>
      <c r="R181" s="171">
        <f>Q181*H181</f>
        <v>0</v>
      </c>
      <c r="S181" s="171">
        <v>0</v>
      </c>
      <c r="T181" s="172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3" t="s">
        <v>131</v>
      </c>
      <c r="AT181" s="173" t="s">
        <v>126</v>
      </c>
      <c r="AU181" s="173" t="s">
        <v>79</v>
      </c>
      <c r="AY181" s="20" t="s">
        <v>123</v>
      </c>
      <c r="BE181" s="174">
        <f>IF(N181="základní",J181,0)</f>
        <v>0</v>
      </c>
      <c r="BF181" s="174">
        <f>IF(N181="snížená",J181,0)</f>
        <v>0</v>
      </c>
      <c r="BG181" s="174">
        <f>IF(N181="zákl. přenesená",J181,0)</f>
        <v>0</v>
      </c>
      <c r="BH181" s="174">
        <f>IF(N181="sníž. přenesená",J181,0)</f>
        <v>0</v>
      </c>
      <c r="BI181" s="174">
        <f>IF(N181="nulová",J181,0)</f>
        <v>0</v>
      </c>
      <c r="BJ181" s="20" t="s">
        <v>77</v>
      </c>
      <c r="BK181" s="174">
        <f>ROUND(I181*H181,2)</f>
        <v>0</v>
      </c>
      <c r="BL181" s="20" t="s">
        <v>131</v>
      </c>
      <c r="BM181" s="173" t="s">
        <v>267</v>
      </c>
    </row>
    <row r="182" s="2" customFormat="1">
      <c r="A182" s="39"/>
      <c r="B182" s="40"/>
      <c r="C182" s="39"/>
      <c r="D182" s="175" t="s">
        <v>132</v>
      </c>
      <c r="E182" s="39"/>
      <c r="F182" s="176" t="s">
        <v>268</v>
      </c>
      <c r="G182" s="39"/>
      <c r="H182" s="39"/>
      <c r="I182" s="177"/>
      <c r="J182" s="39"/>
      <c r="K182" s="39"/>
      <c r="L182" s="40"/>
      <c r="M182" s="178"/>
      <c r="N182" s="179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132</v>
      </c>
      <c r="AU182" s="20" t="s">
        <v>79</v>
      </c>
    </row>
    <row r="183" s="13" customFormat="1">
      <c r="A183" s="13"/>
      <c r="B183" s="180"/>
      <c r="C183" s="13"/>
      <c r="D183" s="181" t="s">
        <v>137</v>
      </c>
      <c r="E183" s="182" t="s">
        <v>3</v>
      </c>
      <c r="F183" s="183" t="s">
        <v>269</v>
      </c>
      <c r="G183" s="13"/>
      <c r="H183" s="184">
        <v>1</v>
      </c>
      <c r="I183" s="185"/>
      <c r="J183" s="13"/>
      <c r="K183" s="13"/>
      <c r="L183" s="180"/>
      <c r="M183" s="186"/>
      <c r="N183" s="187"/>
      <c r="O183" s="187"/>
      <c r="P183" s="187"/>
      <c r="Q183" s="187"/>
      <c r="R183" s="187"/>
      <c r="S183" s="187"/>
      <c r="T183" s="18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2" t="s">
        <v>137</v>
      </c>
      <c r="AU183" s="182" t="s">
        <v>79</v>
      </c>
      <c r="AV183" s="13" t="s">
        <v>79</v>
      </c>
      <c r="AW183" s="13" t="s">
        <v>31</v>
      </c>
      <c r="AX183" s="13" t="s">
        <v>69</v>
      </c>
      <c r="AY183" s="182" t="s">
        <v>123</v>
      </c>
    </row>
    <row r="184" s="14" customFormat="1">
      <c r="A184" s="14"/>
      <c r="B184" s="189"/>
      <c r="C184" s="14"/>
      <c r="D184" s="181" t="s">
        <v>137</v>
      </c>
      <c r="E184" s="190" t="s">
        <v>3</v>
      </c>
      <c r="F184" s="191" t="s">
        <v>139</v>
      </c>
      <c r="G184" s="14"/>
      <c r="H184" s="192">
        <v>1</v>
      </c>
      <c r="I184" s="193"/>
      <c r="J184" s="14"/>
      <c r="K184" s="14"/>
      <c r="L184" s="189"/>
      <c r="M184" s="194"/>
      <c r="N184" s="195"/>
      <c r="O184" s="195"/>
      <c r="P184" s="195"/>
      <c r="Q184" s="195"/>
      <c r="R184" s="195"/>
      <c r="S184" s="195"/>
      <c r="T184" s="19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0" t="s">
        <v>137</v>
      </c>
      <c r="AU184" s="190" t="s">
        <v>79</v>
      </c>
      <c r="AV184" s="14" t="s">
        <v>131</v>
      </c>
      <c r="AW184" s="14" t="s">
        <v>31</v>
      </c>
      <c r="AX184" s="14" t="s">
        <v>77</v>
      </c>
      <c r="AY184" s="190" t="s">
        <v>123</v>
      </c>
    </row>
    <row r="185" s="2" customFormat="1" ht="37.8" customHeight="1">
      <c r="A185" s="39"/>
      <c r="B185" s="161"/>
      <c r="C185" s="162" t="s">
        <v>270</v>
      </c>
      <c r="D185" s="162" t="s">
        <v>126</v>
      </c>
      <c r="E185" s="163" t="s">
        <v>271</v>
      </c>
      <c r="F185" s="164" t="s">
        <v>272</v>
      </c>
      <c r="G185" s="165" t="s">
        <v>129</v>
      </c>
      <c r="H185" s="166">
        <v>39.957999999999998</v>
      </c>
      <c r="I185" s="167"/>
      <c r="J185" s="168">
        <f>ROUND(I185*H185,2)</f>
        <v>0</v>
      </c>
      <c r="K185" s="164" t="s">
        <v>130</v>
      </c>
      <c r="L185" s="40"/>
      <c r="M185" s="169" t="s">
        <v>3</v>
      </c>
      <c r="N185" s="170" t="s">
        <v>40</v>
      </c>
      <c r="O185" s="73"/>
      <c r="P185" s="171">
        <f>O185*H185</f>
        <v>0</v>
      </c>
      <c r="Q185" s="171">
        <v>0</v>
      </c>
      <c r="R185" s="171">
        <f>Q185*H185</f>
        <v>0</v>
      </c>
      <c r="S185" s="171">
        <v>0</v>
      </c>
      <c r="T185" s="172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73" t="s">
        <v>131</v>
      </c>
      <c r="AT185" s="173" t="s">
        <v>126</v>
      </c>
      <c r="AU185" s="173" t="s">
        <v>79</v>
      </c>
      <c r="AY185" s="20" t="s">
        <v>123</v>
      </c>
      <c r="BE185" s="174">
        <f>IF(N185="základní",J185,0)</f>
        <v>0</v>
      </c>
      <c r="BF185" s="174">
        <f>IF(N185="snížená",J185,0)</f>
        <v>0</v>
      </c>
      <c r="BG185" s="174">
        <f>IF(N185="zákl. přenesená",J185,0)</f>
        <v>0</v>
      </c>
      <c r="BH185" s="174">
        <f>IF(N185="sníž. přenesená",J185,0)</f>
        <v>0</v>
      </c>
      <c r="BI185" s="174">
        <f>IF(N185="nulová",J185,0)</f>
        <v>0</v>
      </c>
      <c r="BJ185" s="20" t="s">
        <v>77</v>
      </c>
      <c r="BK185" s="174">
        <f>ROUND(I185*H185,2)</f>
        <v>0</v>
      </c>
      <c r="BL185" s="20" t="s">
        <v>131</v>
      </c>
      <c r="BM185" s="173" t="s">
        <v>273</v>
      </c>
    </row>
    <row r="186" s="2" customFormat="1">
      <c r="A186" s="39"/>
      <c r="B186" s="40"/>
      <c r="C186" s="39"/>
      <c r="D186" s="175" t="s">
        <v>132</v>
      </c>
      <c r="E186" s="39"/>
      <c r="F186" s="176" t="s">
        <v>274</v>
      </c>
      <c r="G186" s="39"/>
      <c r="H186" s="39"/>
      <c r="I186" s="177"/>
      <c r="J186" s="39"/>
      <c r="K186" s="39"/>
      <c r="L186" s="40"/>
      <c r="M186" s="178"/>
      <c r="N186" s="179"/>
      <c r="O186" s="73"/>
      <c r="P186" s="73"/>
      <c r="Q186" s="73"/>
      <c r="R186" s="73"/>
      <c r="S186" s="73"/>
      <c r="T186" s="74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0" t="s">
        <v>132</v>
      </c>
      <c r="AU186" s="20" t="s">
        <v>79</v>
      </c>
    </row>
    <row r="187" s="2" customFormat="1" ht="44.25" customHeight="1">
      <c r="A187" s="39"/>
      <c r="B187" s="161"/>
      <c r="C187" s="162" t="s">
        <v>216</v>
      </c>
      <c r="D187" s="162" t="s">
        <v>126</v>
      </c>
      <c r="E187" s="163" t="s">
        <v>275</v>
      </c>
      <c r="F187" s="164" t="s">
        <v>276</v>
      </c>
      <c r="G187" s="165" t="s">
        <v>129</v>
      </c>
      <c r="H187" s="166">
        <v>39.957999999999998</v>
      </c>
      <c r="I187" s="167"/>
      <c r="J187" s="168">
        <f>ROUND(I187*H187,2)</f>
        <v>0</v>
      </c>
      <c r="K187" s="164" t="s">
        <v>130</v>
      </c>
      <c r="L187" s="40"/>
      <c r="M187" s="169" t="s">
        <v>3</v>
      </c>
      <c r="N187" s="170" t="s">
        <v>40</v>
      </c>
      <c r="O187" s="73"/>
      <c r="P187" s="171">
        <f>O187*H187</f>
        <v>0</v>
      </c>
      <c r="Q187" s="171">
        <v>0</v>
      </c>
      <c r="R187" s="171">
        <f>Q187*H187</f>
        <v>0</v>
      </c>
      <c r="S187" s="171">
        <v>0</v>
      </c>
      <c r="T187" s="172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3" t="s">
        <v>131</v>
      </c>
      <c r="AT187" s="173" t="s">
        <v>126</v>
      </c>
      <c r="AU187" s="173" t="s">
        <v>79</v>
      </c>
      <c r="AY187" s="20" t="s">
        <v>123</v>
      </c>
      <c r="BE187" s="174">
        <f>IF(N187="základní",J187,0)</f>
        <v>0</v>
      </c>
      <c r="BF187" s="174">
        <f>IF(N187="snížená",J187,0)</f>
        <v>0</v>
      </c>
      <c r="BG187" s="174">
        <f>IF(N187="zákl. přenesená",J187,0)</f>
        <v>0</v>
      </c>
      <c r="BH187" s="174">
        <f>IF(N187="sníž. přenesená",J187,0)</f>
        <v>0</v>
      </c>
      <c r="BI187" s="174">
        <f>IF(N187="nulová",J187,0)</f>
        <v>0</v>
      </c>
      <c r="BJ187" s="20" t="s">
        <v>77</v>
      </c>
      <c r="BK187" s="174">
        <f>ROUND(I187*H187,2)</f>
        <v>0</v>
      </c>
      <c r="BL187" s="20" t="s">
        <v>131</v>
      </c>
      <c r="BM187" s="173" t="s">
        <v>277</v>
      </c>
    </row>
    <row r="188" s="2" customFormat="1">
      <c r="A188" s="39"/>
      <c r="B188" s="40"/>
      <c r="C188" s="39"/>
      <c r="D188" s="175" t="s">
        <v>132</v>
      </c>
      <c r="E188" s="39"/>
      <c r="F188" s="176" t="s">
        <v>278</v>
      </c>
      <c r="G188" s="39"/>
      <c r="H188" s="39"/>
      <c r="I188" s="177"/>
      <c r="J188" s="39"/>
      <c r="K188" s="39"/>
      <c r="L188" s="40"/>
      <c r="M188" s="178"/>
      <c r="N188" s="179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132</v>
      </c>
      <c r="AU188" s="20" t="s">
        <v>79</v>
      </c>
    </row>
    <row r="189" s="12" customFormat="1" ht="22.8" customHeight="1">
      <c r="A189" s="12"/>
      <c r="B189" s="148"/>
      <c r="C189" s="12"/>
      <c r="D189" s="149" t="s">
        <v>68</v>
      </c>
      <c r="E189" s="159" t="s">
        <v>182</v>
      </c>
      <c r="F189" s="159" t="s">
        <v>279</v>
      </c>
      <c r="G189" s="12"/>
      <c r="H189" s="12"/>
      <c r="I189" s="151"/>
      <c r="J189" s="160">
        <f>BK189</f>
        <v>0</v>
      </c>
      <c r="K189" s="12"/>
      <c r="L189" s="148"/>
      <c r="M189" s="153"/>
      <c r="N189" s="154"/>
      <c r="O189" s="154"/>
      <c r="P189" s="155">
        <f>SUM(P190:P196)</f>
        <v>0</v>
      </c>
      <c r="Q189" s="154"/>
      <c r="R189" s="155">
        <f>SUM(R190:R196)</f>
        <v>0</v>
      </c>
      <c r="S189" s="154"/>
      <c r="T189" s="156">
        <f>SUM(T190:T196)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49" t="s">
        <v>77</v>
      </c>
      <c r="AT189" s="157" t="s">
        <v>68</v>
      </c>
      <c r="AU189" s="157" t="s">
        <v>77</v>
      </c>
      <c r="AY189" s="149" t="s">
        <v>123</v>
      </c>
      <c r="BK189" s="158">
        <f>SUM(BK190:BK196)</f>
        <v>0</v>
      </c>
    </row>
    <row r="190" s="2" customFormat="1" ht="37.8" customHeight="1">
      <c r="A190" s="39"/>
      <c r="B190" s="161"/>
      <c r="C190" s="162" t="s">
        <v>280</v>
      </c>
      <c r="D190" s="162" t="s">
        <v>126</v>
      </c>
      <c r="E190" s="163" t="s">
        <v>281</v>
      </c>
      <c r="F190" s="164" t="s">
        <v>282</v>
      </c>
      <c r="G190" s="165" t="s">
        <v>129</v>
      </c>
      <c r="H190" s="166">
        <v>310</v>
      </c>
      <c r="I190" s="167"/>
      <c r="J190" s="168">
        <f>ROUND(I190*H190,2)</f>
        <v>0</v>
      </c>
      <c r="K190" s="164" t="s">
        <v>130</v>
      </c>
      <c r="L190" s="40"/>
      <c r="M190" s="169" t="s">
        <v>3</v>
      </c>
      <c r="N190" s="170" t="s">
        <v>40</v>
      </c>
      <c r="O190" s="73"/>
      <c r="P190" s="171">
        <f>O190*H190</f>
        <v>0</v>
      </c>
      <c r="Q190" s="171">
        <v>0</v>
      </c>
      <c r="R190" s="171">
        <f>Q190*H190</f>
        <v>0</v>
      </c>
      <c r="S190" s="171">
        <v>0</v>
      </c>
      <c r="T190" s="172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73" t="s">
        <v>131</v>
      </c>
      <c r="AT190" s="173" t="s">
        <v>126</v>
      </c>
      <c r="AU190" s="173" t="s">
        <v>79</v>
      </c>
      <c r="AY190" s="20" t="s">
        <v>123</v>
      </c>
      <c r="BE190" s="174">
        <f>IF(N190="základní",J190,0)</f>
        <v>0</v>
      </c>
      <c r="BF190" s="174">
        <f>IF(N190="snížená",J190,0)</f>
        <v>0</v>
      </c>
      <c r="BG190" s="174">
        <f>IF(N190="zákl. přenesená",J190,0)</f>
        <v>0</v>
      </c>
      <c r="BH190" s="174">
        <f>IF(N190="sníž. přenesená",J190,0)</f>
        <v>0</v>
      </c>
      <c r="BI190" s="174">
        <f>IF(N190="nulová",J190,0)</f>
        <v>0</v>
      </c>
      <c r="BJ190" s="20" t="s">
        <v>77</v>
      </c>
      <c r="BK190" s="174">
        <f>ROUND(I190*H190,2)</f>
        <v>0</v>
      </c>
      <c r="BL190" s="20" t="s">
        <v>131</v>
      </c>
      <c r="BM190" s="173" t="s">
        <v>283</v>
      </c>
    </row>
    <row r="191" s="2" customFormat="1">
      <c r="A191" s="39"/>
      <c r="B191" s="40"/>
      <c r="C191" s="39"/>
      <c r="D191" s="175" t="s">
        <v>132</v>
      </c>
      <c r="E191" s="39"/>
      <c r="F191" s="176" t="s">
        <v>284</v>
      </c>
      <c r="G191" s="39"/>
      <c r="H191" s="39"/>
      <c r="I191" s="177"/>
      <c r="J191" s="39"/>
      <c r="K191" s="39"/>
      <c r="L191" s="40"/>
      <c r="M191" s="178"/>
      <c r="N191" s="179"/>
      <c r="O191" s="73"/>
      <c r="P191" s="73"/>
      <c r="Q191" s="73"/>
      <c r="R191" s="73"/>
      <c r="S191" s="73"/>
      <c r="T191" s="74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0" t="s">
        <v>132</v>
      </c>
      <c r="AU191" s="20" t="s">
        <v>79</v>
      </c>
    </row>
    <row r="192" s="15" customFormat="1">
      <c r="A192" s="15"/>
      <c r="B192" s="197"/>
      <c r="C192" s="15"/>
      <c r="D192" s="181" t="s">
        <v>137</v>
      </c>
      <c r="E192" s="198" t="s">
        <v>3</v>
      </c>
      <c r="F192" s="199" t="s">
        <v>285</v>
      </c>
      <c r="G192" s="15"/>
      <c r="H192" s="198" t="s">
        <v>3</v>
      </c>
      <c r="I192" s="200"/>
      <c r="J192" s="15"/>
      <c r="K192" s="15"/>
      <c r="L192" s="197"/>
      <c r="M192" s="201"/>
      <c r="N192" s="202"/>
      <c r="O192" s="202"/>
      <c r="P192" s="202"/>
      <c r="Q192" s="202"/>
      <c r="R192" s="202"/>
      <c r="S192" s="202"/>
      <c r="T192" s="20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198" t="s">
        <v>137</v>
      </c>
      <c r="AU192" s="198" t="s">
        <v>79</v>
      </c>
      <c r="AV192" s="15" t="s">
        <v>77</v>
      </c>
      <c r="AW192" s="15" t="s">
        <v>31</v>
      </c>
      <c r="AX192" s="15" t="s">
        <v>69</v>
      </c>
      <c r="AY192" s="198" t="s">
        <v>123</v>
      </c>
    </row>
    <row r="193" s="13" customFormat="1">
      <c r="A193" s="13"/>
      <c r="B193" s="180"/>
      <c r="C193" s="13"/>
      <c r="D193" s="181" t="s">
        <v>137</v>
      </c>
      <c r="E193" s="182" t="s">
        <v>3</v>
      </c>
      <c r="F193" s="183" t="s">
        <v>286</v>
      </c>
      <c r="G193" s="13"/>
      <c r="H193" s="184">
        <v>115</v>
      </c>
      <c r="I193" s="185"/>
      <c r="J193" s="13"/>
      <c r="K193" s="13"/>
      <c r="L193" s="180"/>
      <c r="M193" s="186"/>
      <c r="N193" s="187"/>
      <c r="O193" s="187"/>
      <c r="P193" s="187"/>
      <c r="Q193" s="187"/>
      <c r="R193" s="187"/>
      <c r="S193" s="187"/>
      <c r="T193" s="18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2" t="s">
        <v>137</v>
      </c>
      <c r="AU193" s="182" t="s">
        <v>79</v>
      </c>
      <c r="AV193" s="13" t="s">
        <v>79</v>
      </c>
      <c r="AW193" s="13" t="s">
        <v>31</v>
      </c>
      <c r="AX193" s="13" t="s">
        <v>69</v>
      </c>
      <c r="AY193" s="182" t="s">
        <v>123</v>
      </c>
    </row>
    <row r="194" s="13" customFormat="1">
      <c r="A194" s="13"/>
      <c r="B194" s="180"/>
      <c r="C194" s="13"/>
      <c r="D194" s="181" t="s">
        <v>137</v>
      </c>
      <c r="E194" s="182" t="s">
        <v>3</v>
      </c>
      <c r="F194" s="183" t="s">
        <v>287</v>
      </c>
      <c r="G194" s="13"/>
      <c r="H194" s="184">
        <v>95</v>
      </c>
      <c r="I194" s="185"/>
      <c r="J194" s="13"/>
      <c r="K194" s="13"/>
      <c r="L194" s="180"/>
      <c r="M194" s="186"/>
      <c r="N194" s="187"/>
      <c r="O194" s="187"/>
      <c r="P194" s="187"/>
      <c r="Q194" s="187"/>
      <c r="R194" s="187"/>
      <c r="S194" s="187"/>
      <c r="T194" s="18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2" t="s">
        <v>137</v>
      </c>
      <c r="AU194" s="182" t="s">
        <v>79</v>
      </c>
      <c r="AV194" s="13" t="s">
        <v>79</v>
      </c>
      <c r="AW194" s="13" t="s">
        <v>31</v>
      </c>
      <c r="AX194" s="13" t="s">
        <v>69</v>
      </c>
      <c r="AY194" s="182" t="s">
        <v>123</v>
      </c>
    </row>
    <row r="195" s="13" customFormat="1">
      <c r="A195" s="13"/>
      <c r="B195" s="180"/>
      <c r="C195" s="13"/>
      <c r="D195" s="181" t="s">
        <v>137</v>
      </c>
      <c r="E195" s="182" t="s">
        <v>3</v>
      </c>
      <c r="F195" s="183" t="s">
        <v>288</v>
      </c>
      <c r="G195" s="13"/>
      <c r="H195" s="184">
        <v>100</v>
      </c>
      <c r="I195" s="185"/>
      <c r="J195" s="13"/>
      <c r="K195" s="13"/>
      <c r="L195" s="180"/>
      <c r="M195" s="186"/>
      <c r="N195" s="187"/>
      <c r="O195" s="187"/>
      <c r="P195" s="187"/>
      <c r="Q195" s="187"/>
      <c r="R195" s="187"/>
      <c r="S195" s="187"/>
      <c r="T195" s="18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2" t="s">
        <v>137</v>
      </c>
      <c r="AU195" s="182" t="s">
        <v>79</v>
      </c>
      <c r="AV195" s="13" t="s">
        <v>79</v>
      </c>
      <c r="AW195" s="13" t="s">
        <v>31</v>
      </c>
      <c r="AX195" s="13" t="s">
        <v>69</v>
      </c>
      <c r="AY195" s="182" t="s">
        <v>123</v>
      </c>
    </row>
    <row r="196" s="14" customFormat="1">
      <c r="A196" s="14"/>
      <c r="B196" s="189"/>
      <c r="C196" s="14"/>
      <c r="D196" s="181" t="s">
        <v>137</v>
      </c>
      <c r="E196" s="190" t="s">
        <v>3</v>
      </c>
      <c r="F196" s="191" t="s">
        <v>139</v>
      </c>
      <c r="G196" s="14"/>
      <c r="H196" s="192">
        <v>310</v>
      </c>
      <c r="I196" s="193"/>
      <c r="J196" s="14"/>
      <c r="K196" s="14"/>
      <c r="L196" s="189"/>
      <c r="M196" s="194"/>
      <c r="N196" s="195"/>
      <c r="O196" s="195"/>
      <c r="P196" s="195"/>
      <c r="Q196" s="195"/>
      <c r="R196" s="195"/>
      <c r="S196" s="195"/>
      <c r="T196" s="19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0" t="s">
        <v>137</v>
      </c>
      <c r="AU196" s="190" t="s">
        <v>79</v>
      </c>
      <c r="AV196" s="14" t="s">
        <v>131</v>
      </c>
      <c r="AW196" s="14" t="s">
        <v>31</v>
      </c>
      <c r="AX196" s="14" t="s">
        <v>77</v>
      </c>
      <c r="AY196" s="190" t="s">
        <v>123</v>
      </c>
    </row>
    <row r="197" s="12" customFormat="1" ht="22.8" customHeight="1">
      <c r="A197" s="12"/>
      <c r="B197" s="148"/>
      <c r="C197" s="12"/>
      <c r="D197" s="149" t="s">
        <v>68</v>
      </c>
      <c r="E197" s="159" t="s">
        <v>289</v>
      </c>
      <c r="F197" s="159" t="s">
        <v>290</v>
      </c>
      <c r="G197" s="12"/>
      <c r="H197" s="12"/>
      <c r="I197" s="151"/>
      <c r="J197" s="160">
        <f>BK197</f>
        <v>0</v>
      </c>
      <c r="K197" s="12"/>
      <c r="L197" s="148"/>
      <c r="M197" s="153"/>
      <c r="N197" s="154"/>
      <c r="O197" s="154"/>
      <c r="P197" s="155">
        <f>SUM(P198:P208)</f>
        <v>0</v>
      </c>
      <c r="Q197" s="154"/>
      <c r="R197" s="155">
        <f>SUM(R198:R208)</f>
        <v>0</v>
      </c>
      <c r="S197" s="154"/>
      <c r="T197" s="156">
        <f>SUM(T198:T208)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49" t="s">
        <v>77</v>
      </c>
      <c r="AT197" s="157" t="s">
        <v>68</v>
      </c>
      <c r="AU197" s="157" t="s">
        <v>77</v>
      </c>
      <c r="AY197" s="149" t="s">
        <v>123</v>
      </c>
      <c r="BK197" s="158">
        <f>SUM(BK198:BK208)</f>
        <v>0</v>
      </c>
    </row>
    <row r="198" s="2" customFormat="1" ht="44.25" customHeight="1">
      <c r="A198" s="39"/>
      <c r="B198" s="161"/>
      <c r="C198" s="162" t="s">
        <v>222</v>
      </c>
      <c r="D198" s="162" t="s">
        <v>126</v>
      </c>
      <c r="E198" s="163" t="s">
        <v>291</v>
      </c>
      <c r="F198" s="164" t="s">
        <v>292</v>
      </c>
      <c r="G198" s="165" t="s">
        <v>266</v>
      </c>
      <c r="H198" s="166">
        <v>1</v>
      </c>
      <c r="I198" s="167"/>
      <c r="J198" s="168">
        <f>ROUND(I198*H198,2)</f>
        <v>0</v>
      </c>
      <c r="K198" s="164" t="s">
        <v>130</v>
      </c>
      <c r="L198" s="40"/>
      <c r="M198" s="169" t="s">
        <v>3</v>
      </c>
      <c r="N198" s="170" t="s">
        <v>40</v>
      </c>
      <c r="O198" s="73"/>
      <c r="P198" s="171">
        <f>O198*H198</f>
        <v>0</v>
      </c>
      <c r="Q198" s="171">
        <v>0</v>
      </c>
      <c r="R198" s="171">
        <f>Q198*H198</f>
        <v>0</v>
      </c>
      <c r="S198" s="171">
        <v>0</v>
      </c>
      <c r="T198" s="172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173" t="s">
        <v>131</v>
      </c>
      <c r="AT198" s="173" t="s">
        <v>126</v>
      </c>
      <c r="AU198" s="173" t="s">
        <v>79</v>
      </c>
      <c r="AY198" s="20" t="s">
        <v>123</v>
      </c>
      <c r="BE198" s="174">
        <f>IF(N198="základní",J198,0)</f>
        <v>0</v>
      </c>
      <c r="BF198" s="174">
        <f>IF(N198="snížená",J198,0)</f>
        <v>0</v>
      </c>
      <c r="BG198" s="174">
        <f>IF(N198="zákl. přenesená",J198,0)</f>
        <v>0</v>
      </c>
      <c r="BH198" s="174">
        <f>IF(N198="sníž. přenesená",J198,0)</f>
        <v>0</v>
      </c>
      <c r="BI198" s="174">
        <f>IF(N198="nulová",J198,0)</f>
        <v>0</v>
      </c>
      <c r="BJ198" s="20" t="s">
        <v>77</v>
      </c>
      <c r="BK198" s="174">
        <f>ROUND(I198*H198,2)</f>
        <v>0</v>
      </c>
      <c r="BL198" s="20" t="s">
        <v>131</v>
      </c>
      <c r="BM198" s="173" t="s">
        <v>293</v>
      </c>
    </row>
    <row r="199" s="2" customFormat="1">
      <c r="A199" s="39"/>
      <c r="B199" s="40"/>
      <c r="C199" s="39"/>
      <c r="D199" s="175" t="s">
        <v>132</v>
      </c>
      <c r="E199" s="39"/>
      <c r="F199" s="176" t="s">
        <v>294</v>
      </c>
      <c r="G199" s="39"/>
      <c r="H199" s="39"/>
      <c r="I199" s="177"/>
      <c r="J199" s="39"/>
      <c r="K199" s="39"/>
      <c r="L199" s="40"/>
      <c r="M199" s="178"/>
      <c r="N199" s="179"/>
      <c r="O199" s="73"/>
      <c r="P199" s="73"/>
      <c r="Q199" s="73"/>
      <c r="R199" s="73"/>
      <c r="S199" s="73"/>
      <c r="T199" s="74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20" t="s">
        <v>132</v>
      </c>
      <c r="AU199" s="20" t="s">
        <v>79</v>
      </c>
    </row>
    <row r="200" s="15" customFormat="1">
      <c r="A200" s="15"/>
      <c r="B200" s="197"/>
      <c r="C200" s="15"/>
      <c r="D200" s="181" t="s">
        <v>137</v>
      </c>
      <c r="E200" s="198" t="s">
        <v>3</v>
      </c>
      <c r="F200" s="199" t="s">
        <v>295</v>
      </c>
      <c r="G200" s="15"/>
      <c r="H200" s="198" t="s">
        <v>3</v>
      </c>
      <c r="I200" s="200"/>
      <c r="J200" s="15"/>
      <c r="K200" s="15"/>
      <c r="L200" s="197"/>
      <c r="M200" s="201"/>
      <c r="N200" s="202"/>
      <c r="O200" s="202"/>
      <c r="P200" s="202"/>
      <c r="Q200" s="202"/>
      <c r="R200" s="202"/>
      <c r="S200" s="202"/>
      <c r="T200" s="20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198" t="s">
        <v>137</v>
      </c>
      <c r="AU200" s="198" t="s">
        <v>79</v>
      </c>
      <c r="AV200" s="15" t="s">
        <v>77</v>
      </c>
      <c r="AW200" s="15" t="s">
        <v>31</v>
      </c>
      <c r="AX200" s="15" t="s">
        <v>69</v>
      </c>
      <c r="AY200" s="198" t="s">
        <v>123</v>
      </c>
    </row>
    <row r="201" s="13" customFormat="1">
      <c r="A201" s="13"/>
      <c r="B201" s="180"/>
      <c r="C201" s="13"/>
      <c r="D201" s="181" t="s">
        <v>137</v>
      </c>
      <c r="E201" s="182" t="s">
        <v>3</v>
      </c>
      <c r="F201" s="183" t="s">
        <v>77</v>
      </c>
      <c r="G201" s="13"/>
      <c r="H201" s="184">
        <v>1</v>
      </c>
      <c r="I201" s="185"/>
      <c r="J201" s="13"/>
      <c r="K201" s="13"/>
      <c r="L201" s="180"/>
      <c r="M201" s="186"/>
      <c r="N201" s="187"/>
      <c r="O201" s="187"/>
      <c r="P201" s="187"/>
      <c r="Q201" s="187"/>
      <c r="R201" s="187"/>
      <c r="S201" s="187"/>
      <c r="T201" s="18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2" t="s">
        <v>137</v>
      </c>
      <c r="AU201" s="182" t="s">
        <v>79</v>
      </c>
      <c r="AV201" s="13" t="s">
        <v>79</v>
      </c>
      <c r="AW201" s="13" t="s">
        <v>31</v>
      </c>
      <c r="AX201" s="13" t="s">
        <v>69</v>
      </c>
      <c r="AY201" s="182" t="s">
        <v>123</v>
      </c>
    </row>
    <row r="202" s="14" customFormat="1">
      <c r="A202" s="14"/>
      <c r="B202" s="189"/>
      <c r="C202" s="14"/>
      <c r="D202" s="181" t="s">
        <v>137</v>
      </c>
      <c r="E202" s="190" t="s">
        <v>3</v>
      </c>
      <c r="F202" s="191" t="s">
        <v>139</v>
      </c>
      <c r="G202" s="14"/>
      <c r="H202" s="192">
        <v>1</v>
      </c>
      <c r="I202" s="193"/>
      <c r="J202" s="14"/>
      <c r="K202" s="14"/>
      <c r="L202" s="189"/>
      <c r="M202" s="194"/>
      <c r="N202" s="195"/>
      <c r="O202" s="195"/>
      <c r="P202" s="195"/>
      <c r="Q202" s="195"/>
      <c r="R202" s="195"/>
      <c r="S202" s="195"/>
      <c r="T202" s="19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190" t="s">
        <v>137</v>
      </c>
      <c r="AU202" s="190" t="s">
        <v>79</v>
      </c>
      <c r="AV202" s="14" t="s">
        <v>131</v>
      </c>
      <c r="AW202" s="14" t="s">
        <v>31</v>
      </c>
      <c r="AX202" s="14" t="s">
        <v>77</v>
      </c>
      <c r="AY202" s="190" t="s">
        <v>123</v>
      </c>
    </row>
    <row r="203" s="2" customFormat="1" ht="55.5" customHeight="1">
      <c r="A203" s="39"/>
      <c r="B203" s="161"/>
      <c r="C203" s="162" t="s">
        <v>296</v>
      </c>
      <c r="D203" s="162" t="s">
        <v>126</v>
      </c>
      <c r="E203" s="163" t="s">
        <v>297</v>
      </c>
      <c r="F203" s="164" t="s">
        <v>298</v>
      </c>
      <c r="G203" s="165" t="s">
        <v>266</v>
      </c>
      <c r="H203" s="166">
        <v>30</v>
      </c>
      <c r="I203" s="167"/>
      <c r="J203" s="168">
        <f>ROUND(I203*H203,2)</f>
        <v>0</v>
      </c>
      <c r="K203" s="164" t="s">
        <v>130</v>
      </c>
      <c r="L203" s="40"/>
      <c r="M203" s="169" t="s">
        <v>3</v>
      </c>
      <c r="N203" s="170" t="s">
        <v>40</v>
      </c>
      <c r="O203" s="73"/>
      <c r="P203" s="171">
        <f>O203*H203</f>
        <v>0</v>
      </c>
      <c r="Q203" s="171">
        <v>0</v>
      </c>
      <c r="R203" s="171">
        <f>Q203*H203</f>
        <v>0</v>
      </c>
      <c r="S203" s="171">
        <v>0</v>
      </c>
      <c r="T203" s="172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73" t="s">
        <v>131</v>
      </c>
      <c r="AT203" s="173" t="s">
        <v>126</v>
      </c>
      <c r="AU203" s="173" t="s">
        <v>79</v>
      </c>
      <c r="AY203" s="20" t="s">
        <v>123</v>
      </c>
      <c r="BE203" s="174">
        <f>IF(N203="základní",J203,0)</f>
        <v>0</v>
      </c>
      <c r="BF203" s="174">
        <f>IF(N203="snížená",J203,0)</f>
        <v>0</v>
      </c>
      <c r="BG203" s="174">
        <f>IF(N203="zákl. přenesená",J203,0)</f>
        <v>0</v>
      </c>
      <c r="BH203" s="174">
        <f>IF(N203="sníž. přenesená",J203,0)</f>
        <v>0</v>
      </c>
      <c r="BI203" s="174">
        <f>IF(N203="nulová",J203,0)</f>
        <v>0</v>
      </c>
      <c r="BJ203" s="20" t="s">
        <v>77</v>
      </c>
      <c r="BK203" s="174">
        <f>ROUND(I203*H203,2)</f>
        <v>0</v>
      </c>
      <c r="BL203" s="20" t="s">
        <v>131</v>
      </c>
      <c r="BM203" s="173" t="s">
        <v>255</v>
      </c>
    </row>
    <row r="204" s="2" customFormat="1">
      <c r="A204" s="39"/>
      <c r="B204" s="40"/>
      <c r="C204" s="39"/>
      <c r="D204" s="175" t="s">
        <v>132</v>
      </c>
      <c r="E204" s="39"/>
      <c r="F204" s="176" t="s">
        <v>299</v>
      </c>
      <c r="G204" s="39"/>
      <c r="H204" s="39"/>
      <c r="I204" s="177"/>
      <c r="J204" s="39"/>
      <c r="K204" s="39"/>
      <c r="L204" s="40"/>
      <c r="M204" s="178"/>
      <c r="N204" s="179"/>
      <c r="O204" s="73"/>
      <c r="P204" s="73"/>
      <c r="Q204" s="73"/>
      <c r="R204" s="73"/>
      <c r="S204" s="73"/>
      <c r="T204" s="74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20" t="s">
        <v>132</v>
      </c>
      <c r="AU204" s="20" t="s">
        <v>79</v>
      </c>
    </row>
    <row r="205" s="13" customFormat="1">
      <c r="A205" s="13"/>
      <c r="B205" s="180"/>
      <c r="C205" s="13"/>
      <c r="D205" s="181" t="s">
        <v>137</v>
      </c>
      <c r="E205" s="182" t="s">
        <v>3</v>
      </c>
      <c r="F205" s="183" t="s">
        <v>300</v>
      </c>
      <c r="G205" s="13"/>
      <c r="H205" s="184">
        <v>30</v>
      </c>
      <c r="I205" s="185"/>
      <c r="J205" s="13"/>
      <c r="K205" s="13"/>
      <c r="L205" s="180"/>
      <c r="M205" s="186"/>
      <c r="N205" s="187"/>
      <c r="O205" s="187"/>
      <c r="P205" s="187"/>
      <c r="Q205" s="187"/>
      <c r="R205" s="187"/>
      <c r="S205" s="187"/>
      <c r="T205" s="18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2" t="s">
        <v>137</v>
      </c>
      <c r="AU205" s="182" t="s">
        <v>79</v>
      </c>
      <c r="AV205" s="13" t="s">
        <v>79</v>
      </c>
      <c r="AW205" s="13" t="s">
        <v>31</v>
      </c>
      <c r="AX205" s="13" t="s">
        <v>69</v>
      </c>
      <c r="AY205" s="182" t="s">
        <v>123</v>
      </c>
    </row>
    <row r="206" s="14" customFormat="1">
      <c r="A206" s="14"/>
      <c r="B206" s="189"/>
      <c r="C206" s="14"/>
      <c r="D206" s="181" t="s">
        <v>137</v>
      </c>
      <c r="E206" s="190" t="s">
        <v>3</v>
      </c>
      <c r="F206" s="191" t="s">
        <v>139</v>
      </c>
      <c r="G206" s="14"/>
      <c r="H206" s="192">
        <v>30</v>
      </c>
      <c r="I206" s="193"/>
      <c r="J206" s="14"/>
      <c r="K206" s="14"/>
      <c r="L206" s="189"/>
      <c r="M206" s="194"/>
      <c r="N206" s="195"/>
      <c r="O206" s="195"/>
      <c r="P206" s="195"/>
      <c r="Q206" s="195"/>
      <c r="R206" s="195"/>
      <c r="S206" s="195"/>
      <c r="T206" s="19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190" t="s">
        <v>137</v>
      </c>
      <c r="AU206" s="190" t="s">
        <v>79</v>
      </c>
      <c r="AV206" s="14" t="s">
        <v>131</v>
      </c>
      <c r="AW206" s="14" t="s">
        <v>31</v>
      </c>
      <c r="AX206" s="14" t="s">
        <v>77</v>
      </c>
      <c r="AY206" s="190" t="s">
        <v>123</v>
      </c>
    </row>
    <row r="207" s="2" customFormat="1" ht="44.25" customHeight="1">
      <c r="A207" s="39"/>
      <c r="B207" s="161"/>
      <c r="C207" s="162" t="s">
        <v>226</v>
      </c>
      <c r="D207" s="162" t="s">
        <v>126</v>
      </c>
      <c r="E207" s="163" t="s">
        <v>301</v>
      </c>
      <c r="F207" s="164" t="s">
        <v>302</v>
      </c>
      <c r="G207" s="165" t="s">
        <v>266</v>
      </c>
      <c r="H207" s="166">
        <v>1</v>
      </c>
      <c r="I207" s="167"/>
      <c r="J207" s="168">
        <f>ROUND(I207*H207,2)</f>
        <v>0</v>
      </c>
      <c r="K207" s="164" t="s">
        <v>130</v>
      </c>
      <c r="L207" s="40"/>
      <c r="M207" s="169" t="s">
        <v>3</v>
      </c>
      <c r="N207" s="170" t="s">
        <v>40</v>
      </c>
      <c r="O207" s="73"/>
      <c r="P207" s="171">
        <f>O207*H207</f>
        <v>0</v>
      </c>
      <c r="Q207" s="171">
        <v>0</v>
      </c>
      <c r="R207" s="171">
        <f>Q207*H207</f>
        <v>0</v>
      </c>
      <c r="S207" s="171">
        <v>0</v>
      </c>
      <c r="T207" s="172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73" t="s">
        <v>131</v>
      </c>
      <c r="AT207" s="173" t="s">
        <v>126</v>
      </c>
      <c r="AU207" s="173" t="s">
        <v>79</v>
      </c>
      <c r="AY207" s="20" t="s">
        <v>123</v>
      </c>
      <c r="BE207" s="174">
        <f>IF(N207="základní",J207,0)</f>
        <v>0</v>
      </c>
      <c r="BF207" s="174">
        <f>IF(N207="snížená",J207,0)</f>
        <v>0</v>
      </c>
      <c r="BG207" s="174">
        <f>IF(N207="zákl. přenesená",J207,0)</f>
        <v>0</v>
      </c>
      <c r="BH207" s="174">
        <f>IF(N207="sníž. přenesená",J207,0)</f>
        <v>0</v>
      </c>
      <c r="BI207" s="174">
        <f>IF(N207="nulová",J207,0)</f>
        <v>0</v>
      </c>
      <c r="BJ207" s="20" t="s">
        <v>77</v>
      </c>
      <c r="BK207" s="174">
        <f>ROUND(I207*H207,2)</f>
        <v>0</v>
      </c>
      <c r="BL207" s="20" t="s">
        <v>131</v>
      </c>
      <c r="BM207" s="173" t="s">
        <v>303</v>
      </c>
    </row>
    <row r="208" s="2" customFormat="1">
      <c r="A208" s="39"/>
      <c r="B208" s="40"/>
      <c r="C208" s="39"/>
      <c r="D208" s="175" t="s">
        <v>132</v>
      </c>
      <c r="E208" s="39"/>
      <c r="F208" s="176" t="s">
        <v>304</v>
      </c>
      <c r="G208" s="39"/>
      <c r="H208" s="39"/>
      <c r="I208" s="177"/>
      <c r="J208" s="39"/>
      <c r="K208" s="39"/>
      <c r="L208" s="40"/>
      <c r="M208" s="178"/>
      <c r="N208" s="179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132</v>
      </c>
      <c r="AU208" s="20" t="s">
        <v>79</v>
      </c>
    </row>
    <row r="209" s="12" customFormat="1" ht="22.8" customHeight="1">
      <c r="A209" s="12"/>
      <c r="B209" s="148"/>
      <c r="C209" s="12"/>
      <c r="D209" s="149" t="s">
        <v>68</v>
      </c>
      <c r="E209" s="159" t="s">
        <v>305</v>
      </c>
      <c r="F209" s="159" t="s">
        <v>306</v>
      </c>
      <c r="G209" s="12"/>
      <c r="H209" s="12"/>
      <c r="I209" s="151"/>
      <c r="J209" s="160">
        <f>BK209</f>
        <v>0</v>
      </c>
      <c r="K209" s="12"/>
      <c r="L209" s="148"/>
      <c r="M209" s="153"/>
      <c r="N209" s="154"/>
      <c r="O209" s="154"/>
      <c r="P209" s="155">
        <f>SUM(P210:P211)</f>
        <v>0</v>
      </c>
      <c r="Q209" s="154"/>
      <c r="R209" s="155">
        <f>SUM(R210:R211)</f>
        <v>0</v>
      </c>
      <c r="S209" s="154"/>
      <c r="T209" s="156">
        <f>SUM(T210:T211)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49" t="s">
        <v>77</v>
      </c>
      <c r="AT209" s="157" t="s">
        <v>68</v>
      </c>
      <c r="AU209" s="157" t="s">
        <v>77</v>
      </c>
      <c r="AY209" s="149" t="s">
        <v>123</v>
      </c>
      <c r="BK209" s="158">
        <f>SUM(BK210:BK211)</f>
        <v>0</v>
      </c>
    </row>
    <row r="210" s="2" customFormat="1" ht="55.5" customHeight="1">
      <c r="A210" s="39"/>
      <c r="B210" s="161"/>
      <c r="C210" s="162" t="s">
        <v>307</v>
      </c>
      <c r="D210" s="162" t="s">
        <v>126</v>
      </c>
      <c r="E210" s="163" t="s">
        <v>308</v>
      </c>
      <c r="F210" s="164" t="s">
        <v>309</v>
      </c>
      <c r="G210" s="165" t="s">
        <v>185</v>
      </c>
      <c r="H210" s="166">
        <v>8.2959999999999994</v>
      </c>
      <c r="I210" s="167"/>
      <c r="J210" s="168">
        <f>ROUND(I210*H210,2)</f>
        <v>0</v>
      </c>
      <c r="K210" s="164" t="s">
        <v>130</v>
      </c>
      <c r="L210" s="40"/>
      <c r="M210" s="169" t="s">
        <v>3</v>
      </c>
      <c r="N210" s="170" t="s">
        <v>40</v>
      </c>
      <c r="O210" s="73"/>
      <c r="P210" s="171">
        <f>O210*H210</f>
        <v>0</v>
      </c>
      <c r="Q210" s="171">
        <v>0</v>
      </c>
      <c r="R210" s="171">
        <f>Q210*H210</f>
        <v>0</v>
      </c>
      <c r="S210" s="171">
        <v>0</v>
      </c>
      <c r="T210" s="172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173" t="s">
        <v>131</v>
      </c>
      <c r="AT210" s="173" t="s">
        <v>126</v>
      </c>
      <c r="AU210" s="173" t="s">
        <v>79</v>
      </c>
      <c r="AY210" s="20" t="s">
        <v>123</v>
      </c>
      <c r="BE210" s="174">
        <f>IF(N210="základní",J210,0)</f>
        <v>0</v>
      </c>
      <c r="BF210" s="174">
        <f>IF(N210="snížená",J210,0)</f>
        <v>0</v>
      </c>
      <c r="BG210" s="174">
        <f>IF(N210="zákl. přenesená",J210,0)</f>
        <v>0</v>
      </c>
      <c r="BH210" s="174">
        <f>IF(N210="sníž. přenesená",J210,0)</f>
        <v>0</v>
      </c>
      <c r="BI210" s="174">
        <f>IF(N210="nulová",J210,0)</f>
        <v>0</v>
      </c>
      <c r="BJ210" s="20" t="s">
        <v>77</v>
      </c>
      <c r="BK210" s="174">
        <f>ROUND(I210*H210,2)</f>
        <v>0</v>
      </c>
      <c r="BL210" s="20" t="s">
        <v>131</v>
      </c>
      <c r="BM210" s="173" t="s">
        <v>310</v>
      </c>
    </row>
    <row r="211" s="2" customFormat="1">
      <c r="A211" s="39"/>
      <c r="B211" s="40"/>
      <c r="C211" s="39"/>
      <c r="D211" s="175" t="s">
        <v>132</v>
      </c>
      <c r="E211" s="39"/>
      <c r="F211" s="176" t="s">
        <v>311</v>
      </c>
      <c r="G211" s="39"/>
      <c r="H211" s="39"/>
      <c r="I211" s="177"/>
      <c r="J211" s="39"/>
      <c r="K211" s="39"/>
      <c r="L211" s="40"/>
      <c r="M211" s="178"/>
      <c r="N211" s="179"/>
      <c r="O211" s="73"/>
      <c r="P211" s="73"/>
      <c r="Q211" s="73"/>
      <c r="R211" s="73"/>
      <c r="S211" s="73"/>
      <c r="T211" s="74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20" t="s">
        <v>132</v>
      </c>
      <c r="AU211" s="20" t="s">
        <v>79</v>
      </c>
    </row>
    <row r="212" s="12" customFormat="1" ht="25.92" customHeight="1">
      <c r="A212" s="12"/>
      <c r="B212" s="148"/>
      <c r="C212" s="12"/>
      <c r="D212" s="149" t="s">
        <v>68</v>
      </c>
      <c r="E212" s="150" t="s">
        <v>312</v>
      </c>
      <c r="F212" s="150" t="s">
        <v>313</v>
      </c>
      <c r="G212" s="12"/>
      <c r="H212" s="12"/>
      <c r="I212" s="151"/>
      <c r="J212" s="152">
        <f>BK212</f>
        <v>0</v>
      </c>
      <c r="K212" s="12"/>
      <c r="L212" s="148"/>
      <c r="M212" s="153"/>
      <c r="N212" s="154"/>
      <c r="O212" s="154"/>
      <c r="P212" s="155">
        <f>P213+P271+P308+P312+P336+P339+P347+P363</f>
        <v>0</v>
      </c>
      <c r="Q212" s="154"/>
      <c r="R212" s="155">
        <f>R213+R271+R308+R312+R336+R339+R347+R363</f>
        <v>0</v>
      </c>
      <c r="S212" s="154"/>
      <c r="T212" s="156">
        <f>T213+T271+T308+T312+T336+T339+T347+T363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49" t="s">
        <v>79</v>
      </c>
      <c r="AT212" s="157" t="s">
        <v>68</v>
      </c>
      <c r="AU212" s="157" t="s">
        <v>69</v>
      </c>
      <c r="AY212" s="149" t="s">
        <v>123</v>
      </c>
      <c r="BK212" s="158">
        <f>BK213+BK271+BK308+BK312+BK336+BK339+BK347+BK363</f>
        <v>0</v>
      </c>
    </row>
    <row r="213" s="12" customFormat="1" ht="22.8" customHeight="1">
      <c r="A213" s="12"/>
      <c r="B213" s="148"/>
      <c r="C213" s="12"/>
      <c r="D213" s="149" t="s">
        <v>68</v>
      </c>
      <c r="E213" s="159" t="s">
        <v>314</v>
      </c>
      <c r="F213" s="159" t="s">
        <v>315</v>
      </c>
      <c r="G213" s="12"/>
      <c r="H213" s="12"/>
      <c r="I213" s="151"/>
      <c r="J213" s="160">
        <f>BK213</f>
        <v>0</v>
      </c>
      <c r="K213" s="12"/>
      <c r="L213" s="148"/>
      <c r="M213" s="153"/>
      <c r="N213" s="154"/>
      <c r="O213" s="154"/>
      <c r="P213" s="155">
        <f>SUM(P214:P270)</f>
        <v>0</v>
      </c>
      <c r="Q213" s="154"/>
      <c r="R213" s="155">
        <f>SUM(R214:R270)</f>
        <v>0</v>
      </c>
      <c r="S213" s="154"/>
      <c r="T213" s="156">
        <f>SUM(T214:T270)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49" t="s">
        <v>79</v>
      </c>
      <c r="AT213" s="157" t="s">
        <v>68</v>
      </c>
      <c r="AU213" s="157" t="s">
        <v>77</v>
      </c>
      <c r="AY213" s="149" t="s">
        <v>123</v>
      </c>
      <c r="BK213" s="158">
        <f>SUM(BK214:BK270)</f>
        <v>0</v>
      </c>
    </row>
    <row r="214" s="2" customFormat="1" ht="55.5" customHeight="1">
      <c r="A214" s="39"/>
      <c r="B214" s="161"/>
      <c r="C214" s="162" t="s">
        <v>231</v>
      </c>
      <c r="D214" s="162" t="s">
        <v>126</v>
      </c>
      <c r="E214" s="163" t="s">
        <v>316</v>
      </c>
      <c r="F214" s="164" t="s">
        <v>317</v>
      </c>
      <c r="G214" s="165" t="s">
        <v>185</v>
      </c>
      <c r="H214" s="166">
        <v>0.128</v>
      </c>
      <c r="I214" s="167"/>
      <c r="J214" s="168">
        <f>ROUND(I214*H214,2)</f>
        <v>0</v>
      </c>
      <c r="K214" s="164" t="s">
        <v>130</v>
      </c>
      <c r="L214" s="40"/>
      <c r="M214" s="169" t="s">
        <v>3</v>
      </c>
      <c r="N214" s="170" t="s">
        <v>40</v>
      </c>
      <c r="O214" s="73"/>
      <c r="P214" s="171">
        <f>O214*H214</f>
        <v>0</v>
      </c>
      <c r="Q214" s="171">
        <v>0</v>
      </c>
      <c r="R214" s="171">
        <f>Q214*H214</f>
        <v>0</v>
      </c>
      <c r="S214" s="171">
        <v>0</v>
      </c>
      <c r="T214" s="172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3" t="s">
        <v>178</v>
      </c>
      <c r="AT214" s="173" t="s">
        <v>126</v>
      </c>
      <c r="AU214" s="173" t="s">
        <v>79</v>
      </c>
      <c r="AY214" s="20" t="s">
        <v>123</v>
      </c>
      <c r="BE214" s="174">
        <f>IF(N214="základní",J214,0)</f>
        <v>0</v>
      </c>
      <c r="BF214" s="174">
        <f>IF(N214="snížená",J214,0)</f>
        <v>0</v>
      </c>
      <c r="BG214" s="174">
        <f>IF(N214="zákl. přenesená",J214,0)</f>
        <v>0</v>
      </c>
      <c r="BH214" s="174">
        <f>IF(N214="sníž. přenesená",J214,0)</f>
        <v>0</v>
      </c>
      <c r="BI214" s="174">
        <f>IF(N214="nulová",J214,0)</f>
        <v>0</v>
      </c>
      <c r="BJ214" s="20" t="s">
        <v>77</v>
      </c>
      <c r="BK214" s="174">
        <f>ROUND(I214*H214,2)</f>
        <v>0</v>
      </c>
      <c r="BL214" s="20" t="s">
        <v>178</v>
      </c>
      <c r="BM214" s="173" t="s">
        <v>318</v>
      </c>
    </row>
    <row r="215" s="2" customFormat="1">
      <c r="A215" s="39"/>
      <c r="B215" s="40"/>
      <c r="C215" s="39"/>
      <c r="D215" s="175" t="s">
        <v>132</v>
      </c>
      <c r="E215" s="39"/>
      <c r="F215" s="176" t="s">
        <v>319</v>
      </c>
      <c r="G215" s="39"/>
      <c r="H215" s="39"/>
      <c r="I215" s="177"/>
      <c r="J215" s="39"/>
      <c r="K215" s="39"/>
      <c r="L215" s="40"/>
      <c r="M215" s="178"/>
      <c r="N215" s="179"/>
      <c r="O215" s="73"/>
      <c r="P215" s="73"/>
      <c r="Q215" s="73"/>
      <c r="R215" s="73"/>
      <c r="S215" s="73"/>
      <c r="T215" s="74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20" t="s">
        <v>132</v>
      </c>
      <c r="AU215" s="20" t="s">
        <v>79</v>
      </c>
    </row>
    <row r="216" s="2" customFormat="1" ht="37.8" customHeight="1">
      <c r="A216" s="39"/>
      <c r="B216" s="161"/>
      <c r="C216" s="162" t="s">
        <v>320</v>
      </c>
      <c r="D216" s="162" t="s">
        <v>126</v>
      </c>
      <c r="E216" s="163" t="s">
        <v>321</v>
      </c>
      <c r="F216" s="164" t="s">
        <v>322</v>
      </c>
      <c r="G216" s="165" t="s">
        <v>168</v>
      </c>
      <c r="H216" s="166">
        <v>26.504000000000001</v>
      </c>
      <c r="I216" s="167"/>
      <c r="J216" s="168">
        <f>ROUND(I216*H216,2)</f>
        <v>0</v>
      </c>
      <c r="K216" s="164" t="s">
        <v>130</v>
      </c>
      <c r="L216" s="40"/>
      <c r="M216" s="169" t="s">
        <v>3</v>
      </c>
      <c r="N216" s="170" t="s">
        <v>40</v>
      </c>
      <c r="O216" s="73"/>
      <c r="P216" s="171">
        <f>O216*H216</f>
        <v>0</v>
      </c>
      <c r="Q216" s="171">
        <v>0</v>
      </c>
      <c r="R216" s="171">
        <f>Q216*H216</f>
        <v>0</v>
      </c>
      <c r="S216" s="171">
        <v>0</v>
      </c>
      <c r="T216" s="172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3" t="s">
        <v>178</v>
      </c>
      <c r="AT216" s="173" t="s">
        <v>126</v>
      </c>
      <c r="AU216" s="173" t="s">
        <v>79</v>
      </c>
      <c r="AY216" s="20" t="s">
        <v>123</v>
      </c>
      <c r="BE216" s="174">
        <f>IF(N216="základní",J216,0)</f>
        <v>0</v>
      </c>
      <c r="BF216" s="174">
        <f>IF(N216="snížená",J216,0)</f>
        <v>0</v>
      </c>
      <c r="BG216" s="174">
        <f>IF(N216="zákl. přenesená",J216,0)</f>
        <v>0</v>
      </c>
      <c r="BH216" s="174">
        <f>IF(N216="sníž. přenesená",J216,0)</f>
        <v>0</v>
      </c>
      <c r="BI216" s="174">
        <f>IF(N216="nulová",J216,0)</f>
        <v>0</v>
      </c>
      <c r="BJ216" s="20" t="s">
        <v>77</v>
      </c>
      <c r="BK216" s="174">
        <f>ROUND(I216*H216,2)</f>
        <v>0</v>
      </c>
      <c r="BL216" s="20" t="s">
        <v>178</v>
      </c>
      <c r="BM216" s="173" t="s">
        <v>323</v>
      </c>
    </row>
    <row r="217" s="2" customFormat="1">
      <c r="A217" s="39"/>
      <c r="B217" s="40"/>
      <c r="C217" s="39"/>
      <c r="D217" s="175" t="s">
        <v>132</v>
      </c>
      <c r="E217" s="39"/>
      <c r="F217" s="176" t="s">
        <v>324</v>
      </c>
      <c r="G217" s="39"/>
      <c r="H217" s="39"/>
      <c r="I217" s="177"/>
      <c r="J217" s="39"/>
      <c r="K217" s="39"/>
      <c r="L217" s="40"/>
      <c r="M217" s="178"/>
      <c r="N217" s="179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132</v>
      </c>
      <c r="AU217" s="20" t="s">
        <v>79</v>
      </c>
    </row>
    <row r="218" s="13" customFormat="1">
      <c r="A218" s="13"/>
      <c r="B218" s="180"/>
      <c r="C218" s="13"/>
      <c r="D218" s="181" t="s">
        <v>137</v>
      </c>
      <c r="E218" s="182" t="s">
        <v>3</v>
      </c>
      <c r="F218" s="183" t="s">
        <v>325</v>
      </c>
      <c r="G218" s="13"/>
      <c r="H218" s="184">
        <v>1.135</v>
      </c>
      <c r="I218" s="185"/>
      <c r="J218" s="13"/>
      <c r="K218" s="13"/>
      <c r="L218" s="180"/>
      <c r="M218" s="186"/>
      <c r="N218" s="187"/>
      <c r="O218" s="187"/>
      <c r="P218" s="187"/>
      <c r="Q218" s="187"/>
      <c r="R218" s="187"/>
      <c r="S218" s="187"/>
      <c r="T218" s="18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2" t="s">
        <v>137</v>
      </c>
      <c r="AU218" s="182" t="s">
        <v>79</v>
      </c>
      <c r="AV218" s="13" t="s">
        <v>79</v>
      </c>
      <c r="AW218" s="13" t="s">
        <v>31</v>
      </c>
      <c r="AX218" s="13" t="s">
        <v>69</v>
      </c>
      <c r="AY218" s="182" t="s">
        <v>123</v>
      </c>
    </row>
    <row r="219" s="13" customFormat="1">
      <c r="A219" s="13"/>
      <c r="B219" s="180"/>
      <c r="C219" s="13"/>
      <c r="D219" s="181" t="s">
        <v>137</v>
      </c>
      <c r="E219" s="182" t="s">
        <v>3</v>
      </c>
      <c r="F219" s="183" t="s">
        <v>326</v>
      </c>
      <c r="G219" s="13"/>
      <c r="H219" s="184">
        <v>1.1499999999999999</v>
      </c>
      <c r="I219" s="185"/>
      <c r="J219" s="13"/>
      <c r="K219" s="13"/>
      <c r="L219" s="180"/>
      <c r="M219" s="186"/>
      <c r="N219" s="187"/>
      <c r="O219" s="187"/>
      <c r="P219" s="187"/>
      <c r="Q219" s="187"/>
      <c r="R219" s="187"/>
      <c r="S219" s="187"/>
      <c r="T219" s="18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2" t="s">
        <v>137</v>
      </c>
      <c r="AU219" s="182" t="s">
        <v>79</v>
      </c>
      <c r="AV219" s="13" t="s">
        <v>79</v>
      </c>
      <c r="AW219" s="13" t="s">
        <v>31</v>
      </c>
      <c r="AX219" s="13" t="s">
        <v>69</v>
      </c>
      <c r="AY219" s="182" t="s">
        <v>123</v>
      </c>
    </row>
    <row r="220" s="13" customFormat="1">
      <c r="A220" s="13"/>
      <c r="B220" s="180"/>
      <c r="C220" s="13"/>
      <c r="D220" s="181" t="s">
        <v>137</v>
      </c>
      <c r="E220" s="182" t="s">
        <v>3</v>
      </c>
      <c r="F220" s="183" t="s">
        <v>327</v>
      </c>
      <c r="G220" s="13"/>
      <c r="H220" s="184">
        <v>1.1419999999999999</v>
      </c>
      <c r="I220" s="185"/>
      <c r="J220" s="13"/>
      <c r="K220" s="13"/>
      <c r="L220" s="180"/>
      <c r="M220" s="186"/>
      <c r="N220" s="187"/>
      <c r="O220" s="187"/>
      <c r="P220" s="187"/>
      <c r="Q220" s="187"/>
      <c r="R220" s="187"/>
      <c r="S220" s="187"/>
      <c r="T220" s="18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2" t="s">
        <v>137</v>
      </c>
      <c r="AU220" s="182" t="s">
        <v>79</v>
      </c>
      <c r="AV220" s="13" t="s">
        <v>79</v>
      </c>
      <c r="AW220" s="13" t="s">
        <v>31</v>
      </c>
      <c r="AX220" s="13" t="s">
        <v>69</v>
      </c>
      <c r="AY220" s="182" t="s">
        <v>123</v>
      </c>
    </row>
    <row r="221" s="13" customFormat="1">
      <c r="A221" s="13"/>
      <c r="B221" s="180"/>
      <c r="C221" s="13"/>
      <c r="D221" s="181" t="s">
        <v>137</v>
      </c>
      <c r="E221" s="182" t="s">
        <v>3</v>
      </c>
      <c r="F221" s="183" t="s">
        <v>328</v>
      </c>
      <c r="G221" s="13"/>
      <c r="H221" s="184">
        <v>1.1499999999999999</v>
      </c>
      <c r="I221" s="185"/>
      <c r="J221" s="13"/>
      <c r="K221" s="13"/>
      <c r="L221" s="180"/>
      <c r="M221" s="186"/>
      <c r="N221" s="187"/>
      <c r="O221" s="187"/>
      <c r="P221" s="187"/>
      <c r="Q221" s="187"/>
      <c r="R221" s="187"/>
      <c r="S221" s="187"/>
      <c r="T221" s="18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2" t="s">
        <v>137</v>
      </c>
      <c r="AU221" s="182" t="s">
        <v>79</v>
      </c>
      <c r="AV221" s="13" t="s">
        <v>79</v>
      </c>
      <c r="AW221" s="13" t="s">
        <v>31</v>
      </c>
      <c r="AX221" s="13" t="s">
        <v>69</v>
      </c>
      <c r="AY221" s="182" t="s">
        <v>123</v>
      </c>
    </row>
    <row r="222" s="13" customFormat="1">
      <c r="A222" s="13"/>
      <c r="B222" s="180"/>
      <c r="C222" s="13"/>
      <c r="D222" s="181" t="s">
        <v>137</v>
      </c>
      <c r="E222" s="182" t="s">
        <v>3</v>
      </c>
      <c r="F222" s="183" t="s">
        <v>329</v>
      </c>
      <c r="G222" s="13"/>
      <c r="H222" s="184">
        <v>1.1599999999999999</v>
      </c>
      <c r="I222" s="185"/>
      <c r="J222" s="13"/>
      <c r="K222" s="13"/>
      <c r="L222" s="180"/>
      <c r="M222" s="186"/>
      <c r="N222" s="187"/>
      <c r="O222" s="187"/>
      <c r="P222" s="187"/>
      <c r="Q222" s="187"/>
      <c r="R222" s="187"/>
      <c r="S222" s="187"/>
      <c r="T222" s="18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2" t="s">
        <v>137</v>
      </c>
      <c r="AU222" s="182" t="s">
        <v>79</v>
      </c>
      <c r="AV222" s="13" t="s">
        <v>79</v>
      </c>
      <c r="AW222" s="13" t="s">
        <v>31</v>
      </c>
      <c r="AX222" s="13" t="s">
        <v>69</v>
      </c>
      <c r="AY222" s="182" t="s">
        <v>123</v>
      </c>
    </row>
    <row r="223" s="13" customFormat="1">
      <c r="A223" s="13"/>
      <c r="B223" s="180"/>
      <c r="C223" s="13"/>
      <c r="D223" s="181" t="s">
        <v>137</v>
      </c>
      <c r="E223" s="182" t="s">
        <v>3</v>
      </c>
      <c r="F223" s="183" t="s">
        <v>330</v>
      </c>
      <c r="G223" s="13"/>
      <c r="H223" s="184">
        <v>1.135</v>
      </c>
      <c r="I223" s="185"/>
      <c r="J223" s="13"/>
      <c r="K223" s="13"/>
      <c r="L223" s="180"/>
      <c r="M223" s="186"/>
      <c r="N223" s="187"/>
      <c r="O223" s="187"/>
      <c r="P223" s="187"/>
      <c r="Q223" s="187"/>
      <c r="R223" s="187"/>
      <c r="S223" s="187"/>
      <c r="T223" s="18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2" t="s">
        <v>137</v>
      </c>
      <c r="AU223" s="182" t="s">
        <v>79</v>
      </c>
      <c r="AV223" s="13" t="s">
        <v>79</v>
      </c>
      <c r="AW223" s="13" t="s">
        <v>31</v>
      </c>
      <c r="AX223" s="13" t="s">
        <v>69</v>
      </c>
      <c r="AY223" s="182" t="s">
        <v>123</v>
      </c>
    </row>
    <row r="224" s="13" customFormat="1">
      <c r="A224" s="13"/>
      <c r="B224" s="180"/>
      <c r="C224" s="13"/>
      <c r="D224" s="181" t="s">
        <v>137</v>
      </c>
      <c r="E224" s="182" t="s">
        <v>3</v>
      </c>
      <c r="F224" s="183" t="s">
        <v>331</v>
      </c>
      <c r="G224" s="13"/>
      <c r="H224" s="184">
        <v>1.1200000000000001</v>
      </c>
      <c r="I224" s="185"/>
      <c r="J224" s="13"/>
      <c r="K224" s="13"/>
      <c r="L224" s="180"/>
      <c r="M224" s="186"/>
      <c r="N224" s="187"/>
      <c r="O224" s="187"/>
      <c r="P224" s="187"/>
      <c r="Q224" s="187"/>
      <c r="R224" s="187"/>
      <c r="S224" s="187"/>
      <c r="T224" s="18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2" t="s">
        <v>137</v>
      </c>
      <c r="AU224" s="182" t="s">
        <v>79</v>
      </c>
      <c r="AV224" s="13" t="s">
        <v>79</v>
      </c>
      <c r="AW224" s="13" t="s">
        <v>31</v>
      </c>
      <c r="AX224" s="13" t="s">
        <v>69</v>
      </c>
      <c r="AY224" s="182" t="s">
        <v>123</v>
      </c>
    </row>
    <row r="225" s="13" customFormat="1">
      <c r="A225" s="13"/>
      <c r="B225" s="180"/>
      <c r="C225" s="13"/>
      <c r="D225" s="181" t="s">
        <v>137</v>
      </c>
      <c r="E225" s="182" t="s">
        <v>3</v>
      </c>
      <c r="F225" s="183" t="s">
        <v>332</v>
      </c>
      <c r="G225" s="13"/>
      <c r="H225" s="184">
        <v>1.135</v>
      </c>
      <c r="I225" s="185"/>
      <c r="J225" s="13"/>
      <c r="K225" s="13"/>
      <c r="L225" s="180"/>
      <c r="M225" s="186"/>
      <c r="N225" s="187"/>
      <c r="O225" s="187"/>
      <c r="P225" s="187"/>
      <c r="Q225" s="187"/>
      <c r="R225" s="187"/>
      <c r="S225" s="187"/>
      <c r="T225" s="18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2" t="s">
        <v>137</v>
      </c>
      <c r="AU225" s="182" t="s">
        <v>79</v>
      </c>
      <c r="AV225" s="13" t="s">
        <v>79</v>
      </c>
      <c r="AW225" s="13" t="s">
        <v>31</v>
      </c>
      <c r="AX225" s="13" t="s">
        <v>69</v>
      </c>
      <c r="AY225" s="182" t="s">
        <v>123</v>
      </c>
    </row>
    <row r="226" s="13" customFormat="1">
      <c r="A226" s="13"/>
      <c r="B226" s="180"/>
      <c r="C226" s="13"/>
      <c r="D226" s="181" t="s">
        <v>137</v>
      </c>
      <c r="E226" s="182" t="s">
        <v>3</v>
      </c>
      <c r="F226" s="183" t="s">
        <v>333</v>
      </c>
      <c r="G226" s="13"/>
      <c r="H226" s="184">
        <v>1.1399999999999999</v>
      </c>
      <c r="I226" s="185"/>
      <c r="J226" s="13"/>
      <c r="K226" s="13"/>
      <c r="L226" s="180"/>
      <c r="M226" s="186"/>
      <c r="N226" s="187"/>
      <c r="O226" s="187"/>
      <c r="P226" s="187"/>
      <c r="Q226" s="187"/>
      <c r="R226" s="187"/>
      <c r="S226" s="187"/>
      <c r="T226" s="18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2" t="s">
        <v>137</v>
      </c>
      <c r="AU226" s="182" t="s">
        <v>79</v>
      </c>
      <c r="AV226" s="13" t="s">
        <v>79</v>
      </c>
      <c r="AW226" s="13" t="s">
        <v>31</v>
      </c>
      <c r="AX226" s="13" t="s">
        <v>69</v>
      </c>
      <c r="AY226" s="182" t="s">
        <v>123</v>
      </c>
    </row>
    <row r="227" s="13" customFormat="1">
      <c r="A227" s="13"/>
      <c r="B227" s="180"/>
      <c r="C227" s="13"/>
      <c r="D227" s="181" t="s">
        <v>137</v>
      </c>
      <c r="E227" s="182" t="s">
        <v>3</v>
      </c>
      <c r="F227" s="183" t="s">
        <v>334</v>
      </c>
      <c r="G227" s="13"/>
      <c r="H227" s="184">
        <v>1.125</v>
      </c>
      <c r="I227" s="185"/>
      <c r="J227" s="13"/>
      <c r="K227" s="13"/>
      <c r="L227" s="180"/>
      <c r="M227" s="186"/>
      <c r="N227" s="187"/>
      <c r="O227" s="187"/>
      <c r="P227" s="187"/>
      <c r="Q227" s="187"/>
      <c r="R227" s="187"/>
      <c r="S227" s="187"/>
      <c r="T227" s="18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2" t="s">
        <v>137</v>
      </c>
      <c r="AU227" s="182" t="s">
        <v>79</v>
      </c>
      <c r="AV227" s="13" t="s">
        <v>79</v>
      </c>
      <c r="AW227" s="13" t="s">
        <v>31</v>
      </c>
      <c r="AX227" s="13" t="s">
        <v>69</v>
      </c>
      <c r="AY227" s="182" t="s">
        <v>123</v>
      </c>
    </row>
    <row r="228" s="13" customFormat="1">
      <c r="A228" s="13"/>
      <c r="B228" s="180"/>
      <c r="C228" s="13"/>
      <c r="D228" s="181" t="s">
        <v>137</v>
      </c>
      <c r="E228" s="182" t="s">
        <v>3</v>
      </c>
      <c r="F228" s="183" t="s">
        <v>335</v>
      </c>
      <c r="G228" s="13"/>
      <c r="H228" s="184">
        <v>1.165</v>
      </c>
      <c r="I228" s="185"/>
      <c r="J228" s="13"/>
      <c r="K228" s="13"/>
      <c r="L228" s="180"/>
      <c r="M228" s="186"/>
      <c r="N228" s="187"/>
      <c r="O228" s="187"/>
      <c r="P228" s="187"/>
      <c r="Q228" s="187"/>
      <c r="R228" s="187"/>
      <c r="S228" s="187"/>
      <c r="T228" s="18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2" t="s">
        <v>137</v>
      </c>
      <c r="AU228" s="182" t="s">
        <v>79</v>
      </c>
      <c r="AV228" s="13" t="s">
        <v>79</v>
      </c>
      <c r="AW228" s="13" t="s">
        <v>31</v>
      </c>
      <c r="AX228" s="13" t="s">
        <v>69</v>
      </c>
      <c r="AY228" s="182" t="s">
        <v>123</v>
      </c>
    </row>
    <row r="229" s="13" customFormat="1">
      <c r="A229" s="13"/>
      <c r="B229" s="180"/>
      <c r="C229" s="13"/>
      <c r="D229" s="181" t="s">
        <v>137</v>
      </c>
      <c r="E229" s="182" t="s">
        <v>3</v>
      </c>
      <c r="F229" s="183" t="s">
        <v>336</v>
      </c>
      <c r="G229" s="13"/>
      <c r="H229" s="184">
        <v>0.85199999999999998</v>
      </c>
      <c r="I229" s="185"/>
      <c r="J229" s="13"/>
      <c r="K229" s="13"/>
      <c r="L229" s="180"/>
      <c r="M229" s="186"/>
      <c r="N229" s="187"/>
      <c r="O229" s="187"/>
      <c r="P229" s="187"/>
      <c r="Q229" s="187"/>
      <c r="R229" s="187"/>
      <c r="S229" s="187"/>
      <c r="T229" s="18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2" t="s">
        <v>137</v>
      </c>
      <c r="AU229" s="182" t="s">
        <v>79</v>
      </c>
      <c r="AV229" s="13" t="s">
        <v>79</v>
      </c>
      <c r="AW229" s="13" t="s">
        <v>31</v>
      </c>
      <c r="AX229" s="13" t="s">
        <v>69</v>
      </c>
      <c r="AY229" s="182" t="s">
        <v>123</v>
      </c>
    </row>
    <row r="230" s="13" customFormat="1">
      <c r="A230" s="13"/>
      <c r="B230" s="180"/>
      <c r="C230" s="13"/>
      <c r="D230" s="181" t="s">
        <v>137</v>
      </c>
      <c r="E230" s="182" t="s">
        <v>3</v>
      </c>
      <c r="F230" s="183" t="s">
        <v>337</v>
      </c>
      <c r="G230" s="13"/>
      <c r="H230" s="184">
        <v>1.159</v>
      </c>
      <c r="I230" s="185"/>
      <c r="J230" s="13"/>
      <c r="K230" s="13"/>
      <c r="L230" s="180"/>
      <c r="M230" s="186"/>
      <c r="N230" s="187"/>
      <c r="O230" s="187"/>
      <c r="P230" s="187"/>
      <c r="Q230" s="187"/>
      <c r="R230" s="187"/>
      <c r="S230" s="187"/>
      <c r="T230" s="18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2" t="s">
        <v>137</v>
      </c>
      <c r="AU230" s="182" t="s">
        <v>79</v>
      </c>
      <c r="AV230" s="13" t="s">
        <v>79</v>
      </c>
      <c r="AW230" s="13" t="s">
        <v>31</v>
      </c>
      <c r="AX230" s="13" t="s">
        <v>69</v>
      </c>
      <c r="AY230" s="182" t="s">
        <v>123</v>
      </c>
    </row>
    <row r="231" s="13" customFormat="1">
      <c r="A231" s="13"/>
      <c r="B231" s="180"/>
      <c r="C231" s="13"/>
      <c r="D231" s="181" t="s">
        <v>137</v>
      </c>
      <c r="E231" s="182" t="s">
        <v>3</v>
      </c>
      <c r="F231" s="183" t="s">
        <v>338</v>
      </c>
      <c r="G231" s="13"/>
      <c r="H231" s="184">
        <v>1.159</v>
      </c>
      <c r="I231" s="185"/>
      <c r="J231" s="13"/>
      <c r="K231" s="13"/>
      <c r="L231" s="180"/>
      <c r="M231" s="186"/>
      <c r="N231" s="187"/>
      <c r="O231" s="187"/>
      <c r="P231" s="187"/>
      <c r="Q231" s="187"/>
      <c r="R231" s="187"/>
      <c r="S231" s="187"/>
      <c r="T231" s="18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2" t="s">
        <v>137</v>
      </c>
      <c r="AU231" s="182" t="s">
        <v>79</v>
      </c>
      <c r="AV231" s="13" t="s">
        <v>79</v>
      </c>
      <c r="AW231" s="13" t="s">
        <v>31</v>
      </c>
      <c r="AX231" s="13" t="s">
        <v>69</v>
      </c>
      <c r="AY231" s="182" t="s">
        <v>123</v>
      </c>
    </row>
    <row r="232" s="13" customFormat="1">
      <c r="A232" s="13"/>
      <c r="B232" s="180"/>
      <c r="C232" s="13"/>
      <c r="D232" s="181" t="s">
        <v>137</v>
      </c>
      <c r="E232" s="182" t="s">
        <v>3</v>
      </c>
      <c r="F232" s="183" t="s">
        <v>339</v>
      </c>
      <c r="G232" s="13"/>
      <c r="H232" s="184">
        <v>1.159</v>
      </c>
      <c r="I232" s="185"/>
      <c r="J232" s="13"/>
      <c r="K232" s="13"/>
      <c r="L232" s="180"/>
      <c r="M232" s="186"/>
      <c r="N232" s="187"/>
      <c r="O232" s="187"/>
      <c r="P232" s="187"/>
      <c r="Q232" s="187"/>
      <c r="R232" s="187"/>
      <c r="S232" s="187"/>
      <c r="T232" s="18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2" t="s">
        <v>137</v>
      </c>
      <c r="AU232" s="182" t="s">
        <v>79</v>
      </c>
      <c r="AV232" s="13" t="s">
        <v>79</v>
      </c>
      <c r="AW232" s="13" t="s">
        <v>31</v>
      </c>
      <c r="AX232" s="13" t="s">
        <v>69</v>
      </c>
      <c r="AY232" s="182" t="s">
        <v>123</v>
      </c>
    </row>
    <row r="233" s="13" customFormat="1">
      <c r="A233" s="13"/>
      <c r="B233" s="180"/>
      <c r="C233" s="13"/>
      <c r="D233" s="181" t="s">
        <v>137</v>
      </c>
      <c r="E233" s="182" t="s">
        <v>3</v>
      </c>
      <c r="F233" s="183" t="s">
        <v>340</v>
      </c>
      <c r="G233" s="13"/>
      <c r="H233" s="184">
        <v>1.159</v>
      </c>
      <c r="I233" s="185"/>
      <c r="J233" s="13"/>
      <c r="K233" s="13"/>
      <c r="L233" s="180"/>
      <c r="M233" s="186"/>
      <c r="N233" s="187"/>
      <c r="O233" s="187"/>
      <c r="P233" s="187"/>
      <c r="Q233" s="187"/>
      <c r="R233" s="187"/>
      <c r="S233" s="187"/>
      <c r="T233" s="18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2" t="s">
        <v>137</v>
      </c>
      <c r="AU233" s="182" t="s">
        <v>79</v>
      </c>
      <c r="AV233" s="13" t="s">
        <v>79</v>
      </c>
      <c r="AW233" s="13" t="s">
        <v>31</v>
      </c>
      <c r="AX233" s="13" t="s">
        <v>69</v>
      </c>
      <c r="AY233" s="182" t="s">
        <v>123</v>
      </c>
    </row>
    <row r="234" s="13" customFormat="1">
      <c r="A234" s="13"/>
      <c r="B234" s="180"/>
      <c r="C234" s="13"/>
      <c r="D234" s="181" t="s">
        <v>137</v>
      </c>
      <c r="E234" s="182" t="s">
        <v>3</v>
      </c>
      <c r="F234" s="183" t="s">
        <v>341</v>
      </c>
      <c r="G234" s="13"/>
      <c r="H234" s="184">
        <v>1.159</v>
      </c>
      <c r="I234" s="185"/>
      <c r="J234" s="13"/>
      <c r="K234" s="13"/>
      <c r="L234" s="180"/>
      <c r="M234" s="186"/>
      <c r="N234" s="187"/>
      <c r="O234" s="187"/>
      <c r="P234" s="187"/>
      <c r="Q234" s="187"/>
      <c r="R234" s="187"/>
      <c r="S234" s="187"/>
      <c r="T234" s="18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2" t="s">
        <v>137</v>
      </c>
      <c r="AU234" s="182" t="s">
        <v>79</v>
      </c>
      <c r="AV234" s="13" t="s">
        <v>79</v>
      </c>
      <c r="AW234" s="13" t="s">
        <v>31</v>
      </c>
      <c r="AX234" s="13" t="s">
        <v>69</v>
      </c>
      <c r="AY234" s="182" t="s">
        <v>123</v>
      </c>
    </row>
    <row r="235" s="13" customFormat="1">
      <c r="A235" s="13"/>
      <c r="B235" s="180"/>
      <c r="C235" s="13"/>
      <c r="D235" s="181" t="s">
        <v>137</v>
      </c>
      <c r="E235" s="182" t="s">
        <v>3</v>
      </c>
      <c r="F235" s="183" t="s">
        <v>342</v>
      </c>
      <c r="G235" s="13"/>
      <c r="H235" s="184">
        <v>1.46</v>
      </c>
      <c r="I235" s="185"/>
      <c r="J235" s="13"/>
      <c r="K235" s="13"/>
      <c r="L235" s="180"/>
      <c r="M235" s="186"/>
      <c r="N235" s="187"/>
      <c r="O235" s="187"/>
      <c r="P235" s="187"/>
      <c r="Q235" s="187"/>
      <c r="R235" s="187"/>
      <c r="S235" s="187"/>
      <c r="T235" s="18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2" t="s">
        <v>137</v>
      </c>
      <c r="AU235" s="182" t="s">
        <v>79</v>
      </c>
      <c r="AV235" s="13" t="s">
        <v>79</v>
      </c>
      <c r="AW235" s="13" t="s">
        <v>31</v>
      </c>
      <c r="AX235" s="13" t="s">
        <v>69</v>
      </c>
      <c r="AY235" s="182" t="s">
        <v>123</v>
      </c>
    </row>
    <row r="236" s="13" customFormat="1">
      <c r="A236" s="13"/>
      <c r="B236" s="180"/>
      <c r="C236" s="13"/>
      <c r="D236" s="181" t="s">
        <v>137</v>
      </c>
      <c r="E236" s="182" t="s">
        <v>3</v>
      </c>
      <c r="F236" s="183" t="s">
        <v>343</v>
      </c>
      <c r="G236" s="13"/>
      <c r="H236" s="184">
        <v>1.46</v>
      </c>
      <c r="I236" s="185"/>
      <c r="J236" s="13"/>
      <c r="K236" s="13"/>
      <c r="L236" s="180"/>
      <c r="M236" s="186"/>
      <c r="N236" s="187"/>
      <c r="O236" s="187"/>
      <c r="P236" s="187"/>
      <c r="Q236" s="187"/>
      <c r="R236" s="187"/>
      <c r="S236" s="187"/>
      <c r="T236" s="18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2" t="s">
        <v>137</v>
      </c>
      <c r="AU236" s="182" t="s">
        <v>79</v>
      </c>
      <c r="AV236" s="13" t="s">
        <v>79</v>
      </c>
      <c r="AW236" s="13" t="s">
        <v>31</v>
      </c>
      <c r="AX236" s="13" t="s">
        <v>69</v>
      </c>
      <c r="AY236" s="182" t="s">
        <v>123</v>
      </c>
    </row>
    <row r="237" s="13" customFormat="1">
      <c r="A237" s="13"/>
      <c r="B237" s="180"/>
      <c r="C237" s="13"/>
      <c r="D237" s="181" t="s">
        <v>137</v>
      </c>
      <c r="E237" s="182" t="s">
        <v>3</v>
      </c>
      <c r="F237" s="183" t="s">
        <v>344</v>
      </c>
      <c r="G237" s="13"/>
      <c r="H237" s="184">
        <v>1.46</v>
      </c>
      <c r="I237" s="185"/>
      <c r="J237" s="13"/>
      <c r="K237" s="13"/>
      <c r="L237" s="180"/>
      <c r="M237" s="186"/>
      <c r="N237" s="187"/>
      <c r="O237" s="187"/>
      <c r="P237" s="187"/>
      <c r="Q237" s="187"/>
      <c r="R237" s="187"/>
      <c r="S237" s="187"/>
      <c r="T237" s="18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2" t="s">
        <v>137</v>
      </c>
      <c r="AU237" s="182" t="s">
        <v>79</v>
      </c>
      <c r="AV237" s="13" t="s">
        <v>79</v>
      </c>
      <c r="AW237" s="13" t="s">
        <v>31</v>
      </c>
      <c r="AX237" s="13" t="s">
        <v>69</v>
      </c>
      <c r="AY237" s="182" t="s">
        <v>123</v>
      </c>
    </row>
    <row r="238" s="13" customFormat="1">
      <c r="A238" s="13"/>
      <c r="B238" s="180"/>
      <c r="C238" s="13"/>
      <c r="D238" s="181" t="s">
        <v>137</v>
      </c>
      <c r="E238" s="182" t="s">
        <v>3</v>
      </c>
      <c r="F238" s="183" t="s">
        <v>345</v>
      </c>
      <c r="G238" s="13"/>
      <c r="H238" s="184">
        <v>1.46</v>
      </c>
      <c r="I238" s="185"/>
      <c r="J238" s="13"/>
      <c r="K238" s="13"/>
      <c r="L238" s="180"/>
      <c r="M238" s="186"/>
      <c r="N238" s="187"/>
      <c r="O238" s="187"/>
      <c r="P238" s="187"/>
      <c r="Q238" s="187"/>
      <c r="R238" s="187"/>
      <c r="S238" s="187"/>
      <c r="T238" s="18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2" t="s">
        <v>137</v>
      </c>
      <c r="AU238" s="182" t="s">
        <v>79</v>
      </c>
      <c r="AV238" s="13" t="s">
        <v>79</v>
      </c>
      <c r="AW238" s="13" t="s">
        <v>31</v>
      </c>
      <c r="AX238" s="13" t="s">
        <v>69</v>
      </c>
      <c r="AY238" s="182" t="s">
        <v>123</v>
      </c>
    </row>
    <row r="239" s="13" customFormat="1">
      <c r="A239" s="13"/>
      <c r="B239" s="180"/>
      <c r="C239" s="13"/>
      <c r="D239" s="181" t="s">
        <v>137</v>
      </c>
      <c r="E239" s="182" t="s">
        <v>3</v>
      </c>
      <c r="F239" s="183" t="s">
        <v>346</v>
      </c>
      <c r="G239" s="13"/>
      <c r="H239" s="184">
        <v>1.46</v>
      </c>
      <c r="I239" s="185"/>
      <c r="J239" s="13"/>
      <c r="K239" s="13"/>
      <c r="L239" s="180"/>
      <c r="M239" s="186"/>
      <c r="N239" s="187"/>
      <c r="O239" s="187"/>
      <c r="P239" s="187"/>
      <c r="Q239" s="187"/>
      <c r="R239" s="187"/>
      <c r="S239" s="187"/>
      <c r="T239" s="18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2" t="s">
        <v>137</v>
      </c>
      <c r="AU239" s="182" t="s">
        <v>79</v>
      </c>
      <c r="AV239" s="13" t="s">
        <v>79</v>
      </c>
      <c r="AW239" s="13" t="s">
        <v>31</v>
      </c>
      <c r="AX239" s="13" t="s">
        <v>69</v>
      </c>
      <c r="AY239" s="182" t="s">
        <v>123</v>
      </c>
    </row>
    <row r="240" s="14" customFormat="1">
      <c r="A240" s="14"/>
      <c r="B240" s="189"/>
      <c r="C240" s="14"/>
      <c r="D240" s="181" t="s">
        <v>137</v>
      </c>
      <c r="E240" s="190" t="s">
        <v>3</v>
      </c>
      <c r="F240" s="191" t="s">
        <v>139</v>
      </c>
      <c r="G240" s="14"/>
      <c r="H240" s="192">
        <v>26.504000000000005</v>
      </c>
      <c r="I240" s="193"/>
      <c r="J240" s="14"/>
      <c r="K240" s="14"/>
      <c r="L240" s="189"/>
      <c r="M240" s="194"/>
      <c r="N240" s="195"/>
      <c r="O240" s="195"/>
      <c r="P240" s="195"/>
      <c r="Q240" s="195"/>
      <c r="R240" s="195"/>
      <c r="S240" s="195"/>
      <c r="T240" s="19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0" t="s">
        <v>137</v>
      </c>
      <c r="AU240" s="190" t="s">
        <v>79</v>
      </c>
      <c r="AV240" s="14" t="s">
        <v>131</v>
      </c>
      <c r="AW240" s="14" t="s">
        <v>31</v>
      </c>
      <c r="AX240" s="14" t="s">
        <v>77</v>
      </c>
      <c r="AY240" s="190" t="s">
        <v>123</v>
      </c>
    </row>
    <row r="241" s="2" customFormat="1" ht="37.8" customHeight="1">
      <c r="A241" s="39"/>
      <c r="B241" s="161"/>
      <c r="C241" s="162" t="s">
        <v>236</v>
      </c>
      <c r="D241" s="162" t="s">
        <v>126</v>
      </c>
      <c r="E241" s="163" t="s">
        <v>347</v>
      </c>
      <c r="F241" s="164" t="s">
        <v>348</v>
      </c>
      <c r="G241" s="165" t="s">
        <v>168</v>
      </c>
      <c r="H241" s="166">
        <v>18.248999999999999</v>
      </c>
      <c r="I241" s="167"/>
      <c r="J241" s="168">
        <f>ROUND(I241*H241,2)</f>
        <v>0</v>
      </c>
      <c r="K241" s="164" t="s">
        <v>130</v>
      </c>
      <c r="L241" s="40"/>
      <c r="M241" s="169" t="s">
        <v>3</v>
      </c>
      <c r="N241" s="170" t="s">
        <v>40</v>
      </c>
      <c r="O241" s="73"/>
      <c r="P241" s="171">
        <f>O241*H241</f>
        <v>0</v>
      </c>
      <c r="Q241" s="171">
        <v>0</v>
      </c>
      <c r="R241" s="171">
        <f>Q241*H241</f>
        <v>0</v>
      </c>
      <c r="S241" s="171">
        <v>0</v>
      </c>
      <c r="T241" s="172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173" t="s">
        <v>178</v>
      </c>
      <c r="AT241" s="173" t="s">
        <v>126</v>
      </c>
      <c r="AU241" s="173" t="s">
        <v>79</v>
      </c>
      <c r="AY241" s="20" t="s">
        <v>123</v>
      </c>
      <c r="BE241" s="174">
        <f>IF(N241="základní",J241,0)</f>
        <v>0</v>
      </c>
      <c r="BF241" s="174">
        <f>IF(N241="snížená",J241,0)</f>
        <v>0</v>
      </c>
      <c r="BG241" s="174">
        <f>IF(N241="zákl. přenesená",J241,0)</f>
        <v>0</v>
      </c>
      <c r="BH241" s="174">
        <f>IF(N241="sníž. přenesená",J241,0)</f>
        <v>0</v>
      </c>
      <c r="BI241" s="174">
        <f>IF(N241="nulová",J241,0)</f>
        <v>0</v>
      </c>
      <c r="BJ241" s="20" t="s">
        <v>77</v>
      </c>
      <c r="BK241" s="174">
        <f>ROUND(I241*H241,2)</f>
        <v>0</v>
      </c>
      <c r="BL241" s="20" t="s">
        <v>178</v>
      </c>
      <c r="BM241" s="173" t="s">
        <v>349</v>
      </c>
    </row>
    <row r="242" s="2" customFormat="1">
      <c r="A242" s="39"/>
      <c r="B242" s="40"/>
      <c r="C242" s="39"/>
      <c r="D242" s="175" t="s">
        <v>132</v>
      </c>
      <c r="E242" s="39"/>
      <c r="F242" s="176" t="s">
        <v>350</v>
      </c>
      <c r="G242" s="39"/>
      <c r="H242" s="39"/>
      <c r="I242" s="177"/>
      <c r="J242" s="39"/>
      <c r="K242" s="39"/>
      <c r="L242" s="40"/>
      <c r="M242" s="178"/>
      <c r="N242" s="179"/>
      <c r="O242" s="73"/>
      <c r="P242" s="73"/>
      <c r="Q242" s="73"/>
      <c r="R242" s="73"/>
      <c r="S242" s="73"/>
      <c r="T242" s="74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20" t="s">
        <v>132</v>
      </c>
      <c r="AU242" s="20" t="s">
        <v>79</v>
      </c>
    </row>
    <row r="243" s="13" customFormat="1">
      <c r="A243" s="13"/>
      <c r="B243" s="180"/>
      <c r="C243" s="13"/>
      <c r="D243" s="181" t="s">
        <v>137</v>
      </c>
      <c r="E243" s="182" t="s">
        <v>3</v>
      </c>
      <c r="F243" s="183" t="s">
        <v>351</v>
      </c>
      <c r="G243" s="13"/>
      <c r="H243" s="184">
        <v>0.25</v>
      </c>
      <c r="I243" s="185"/>
      <c r="J243" s="13"/>
      <c r="K243" s="13"/>
      <c r="L243" s="180"/>
      <c r="M243" s="186"/>
      <c r="N243" s="187"/>
      <c r="O243" s="187"/>
      <c r="P243" s="187"/>
      <c r="Q243" s="187"/>
      <c r="R243" s="187"/>
      <c r="S243" s="187"/>
      <c r="T243" s="18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2" t="s">
        <v>137</v>
      </c>
      <c r="AU243" s="182" t="s">
        <v>79</v>
      </c>
      <c r="AV243" s="13" t="s">
        <v>79</v>
      </c>
      <c r="AW243" s="13" t="s">
        <v>31</v>
      </c>
      <c r="AX243" s="13" t="s">
        <v>69</v>
      </c>
      <c r="AY243" s="182" t="s">
        <v>123</v>
      </c>
    </row>
    <row r="244" s="13" customFormat="1">
      <c r="A244" s="13"/>
      <c r="B244" s="180"/>
      <c r="C244" s="13"/>
      <c r="D244" s="181" t="s">
        <v>137</v>
      </c>
      <c r="E244" s="182" t="s">
        <v>3</v>
      </c>
      <c r="F244" s="183" t="s">
        <v>352</v>
      </c>
      <c r="G244" s="13"/>
      <c r="H244" s="184">
        <v>1.4350000000000001</v>
      </c>
      <c r="I244" s="185"/>
      <c r="J244" s="13"/>
      <c r="K244" s="13"/>
      <c r="L244" s="180"/>
      <c r="M244" s="186"/>
      <c r="N244" s="187"/>
      <c r="O244" s="187"/>
      <c r="P244" s="187"/>
      <c r="Q244" s="187"/>
      <c r="R244" s="187"/>
      <c r="S244" s="187"/>
      <c r="T244" s="18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2" t="s">
        <v>137</v>
      </c>
      <c r="AU244" s="182" t="s">
        <v>79</v>
      </c>
      <c r="AV244" s="13" t="s">
        <v>79</v>
      </c>
      <c r="AW244" s="13" t="s">
        <v>31</v>
      </c>
      <c r="AX244" s="13" t="s">
        <v>69</v>
      </c>
      <c r="AY244" s="182" t="s">
        <v>123</v>
      </c>
    </row>
    <row r="245" s="13" customFormat="1">
      <c r="A245" s="13"/>
      <c r="B245" s="180"/>
      <c r="C245" s="13"/>
      <c r="D245" s="181" t="s">
        <v>137</v>
      </c>
      <c r="E245" s="182" t="s">
        <v>3</v>
      </c>
      <c r="F245" s="183" t="s">
        <v>353</v>
      </c>
      <c r="G245" s="13"/>
      <c r="H245" s="184">
        <v>1.05</v>
      </c>
      <c r="I245" s="185"/>
      <c r="J245" s="13"/>
      <c r="K245" s="13"/>
      <c r="L245" s="180"/>
      <c r="M245" s="186"/>
      <c r="N245" s="187"/>
      <c r="O245" s="187"/>
      <c r="P245" s="187"/>
      <c r="Q245" s="187"/>
      <c r="R245" s="187"/>
      <c r="S245" s="187"/>
      <c r="T245" s="18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2" t="s">
        <v>137</v>
      </c>
      <c r="AU245" s="182" t="s">
        <v>79</v>
      </c>
      <c r="AV245" s="13" t="s">
        <v>79</v>
      </c>
      <c r="AW245" s="13" t="s">
        <v>31</v>
      </c>
      <c r="AX245" s="13" t="s">
        <v>69</v>
      </c>
      <c r="AY245" s="182" t="s">
        <v>123</v>
      </c>
    </row>
    <row r="246" s="13" customFormat="1">
      <c r="A246" s="13"/>
      <c r="B246" s="180"/>
      <c r="C246" s="13"/>
      <c r="D246" s="181" t="s">
        <v>137</v>
      </c>
      <c r="E246" s="182" t="s">
        <v>3</v>
      </c>
      <c r="F246" s="183" t="s">
        <v>354</v>
      </c>
      <c r="G246" s="13"/>
      <c r="H246" s="184">
        <v>0.20000000000000001</v>
      </c>
      <c r="I246" s="185"/>
      <c r="J246" s="13"/>
      <c r="K246" s="13"/>
      <c r="L246" s="180"/>
      <c r="M246" s="186"/>
      <c r="N246" s="187"/>
      <c r="O246" s="187"/>
      <c r="P246" s="187"/>
      <c r="Q246" s="187"/>
      <c r="R246" s="187"/>
      <c r="S246" s="187"/>
      <c r="T246" s="18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2" t="s">
        <v>137</v>
      </c>
      <c r="AU246" s="182" t="s">
        <v>79</v>
      </c>
      <c r="AV246" s="13" t="s">
        <v>79</v>
      </c>
      <c r="AW246" s="13" t="s">
        <v>31</v>
      </c>
      <c r="AX246" s="13" t="s">
        <v>69</v>
      </c>
      <c r="AY246" s="182" t="s">
        <v>123</v>
      </c>
    </row>
    <row r="247" s="13" customFormat="1">
      <c r="A247" s="13"/>
      <c r="B247" s="180"/>
      <c r="C247" s="13"/>
      <c r="D247" s="181" t="s">
        <v>137</v>
      </c>
      <c r="E247" s="182" t="s">
        <v>3</v>
      </c>
      <c r="F247" s="183" t="s">
        <v>355</v>
      </c>
      <c r="G247" s="13"/>
      <c r="H247" s="184">
        <v>0.20000000000000001</v>
      </c>
      <c r="I247" s="185"/>
      <c r="J247" s="13"/>
      <c r="K247" s="13"/>
      <c r="L247" s="180"/>
      <c r="M247" s="186"/>
      <c r="N247" s="187"/>
      <c r="O247" s="187"/>
      <c r="P247" s="187"/>
      <c r="Q247" s="187"/>
      <c r="R247" s="187"/>
      <c r="S247" s="187"/>
      <c r="T247" s="18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2" t="s">
        <v>137</v>
      </c>
      <c r="AU247" s="182" t="s">
        <v>79</v>
      </c>
      <c r="AV247" s="13" t="s">
        <v>79</v>
      </c>
      <c r="AW247" s="13" t="s">
        <v>31</v>
      </c>
      <c r="AX247" s="13" t="s">
        <v>69</v>
      </c>
      <c r="AY247" s="182" t="s">
        <v>123</v>
      </c>
    </row>
    <row r="248" s="13" customFormat="1">
      <c r="A248" s="13"/>
      <c r="B248" s="180"/>
      <c r="C248" s="13"/>
      <c r="D248" s="181" t="s">
        <v>137</v>
      </c>
      <c r="E248" s="182" t="s">
        <v>3</v>
      </c>
      <c r="F248" s="183" t="s">
        <v>356</v>
      </c>
      <c r="G248" s="13"/>
      <c r="H248" s="184">
        <v>0.97999999999999998</v>
      </c>
      <c r="I248" s="185"/>
      <c r="J248" s="13"/>
      <c r="K248" s="13"/>
      <c r="L248" s="180"/>
      <c r="M248" s="186"/>
      <c r="N248" s="187"/>
      <c r="O248" s="187"/>
      <c r="P248" s="187"/>
      <c r="Q248" s="187"/>
      <c r="R248" s="187"/>
      <c r="S248" s="187"/>
      <c r="T248" s="18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2" t="s">
        <v>137</v>
      </c>
      <c r="AU248" s="182" t="s">
        <v>79</v>
      </c>
      <c r="AV248" s="13" t="s">
        <v>79</v>
      </c>
      <c r="AW248" s="13" t="s">
        <v>31</v>
      </c>
      <c r="AX248" s="13" t="s">
        <v>69</v>
      </c>
      <c r="AY248" s="182" t="s">
        <v>123</v>
      </c>
    </row>
    <row r="249" s="13" customFormat="1">
      <c r="A249" s="13"/>
      <c r="B249" s="180"/>
      <c r="C249" s="13"/>
      <c r="D249" s="181" t="s">
        <v>137</v>
      </c>
      <c r="E249" s="182" t="s">
        <v>3</v>
      </c>
      <c r="F249" s="183" t="s">
        <v>357</v>
      </c>
      <c r="G249" s="13"/>
      <c r="H249" s="184">
        <v>1.25</v>
      </c>
      <c r="I249" s="185"/>
      <c r="J249" s="13"/>
      <c r="K249" s="13"/>
      <c r="L249" s="180"/>
      <c r="M249" s="186"/>
      <c r="N249" s="187"/>
      <c r="O249" s="187"/>
      <c r="P249" s="187"/>
      <c r="Q249" s="187"/>
      <c r="R249" s="187"/>
      <c r="S249" s="187"/>
      <c r="T249" s="18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2" t="s">
        <v>137</v>
      </c>
      <c r="AU249" s="182" t="s">
        <v>79</v>
      </c>
      <c r="AV249" s="13" t="s">
        <v>79</v>
      </c>
      <c r="AW249" s="13" t="s">
        <v>31</v>
      </c>
      <c r="AX249" s="13" t="s">
        <v>69</v>
      </c>
      <c r="AY249" s="182" t="s">
        <v>123</v>
      </c>
    </row>
    <row r="250" s="13" customFormat="1">
      <c r="A250" s="13"/>
      <c r="B250" s="180"/>
      <c r="C250" s="13"/>
      <c r="D250" s="181" t="s">
        <v>137</v>
      </c>
      <c r="E250" s="182" t="s">
        <v>3</v>
      </c>
      <c r="F250" s="183" t="s">
        <v>358</v>
      </c>
      <c r="G250" s="13"/>
      <c r="H250" s="184">
        <v>1.24</v>
      </c>
      <c r="I250" s="185"/>
      <c r="J250" s="13"/>
      <c r="K250" s="13"/>
      <c r="L250" s="180"/>
      <c r="M250" s="186"/>
      <c r="N250" s="187"/>
      <c r="O250" s="187"/>
      <c r="P250" s="187"/>
      <c r="Q250" s="187"/>
      <c r="R250" s="187"/>
      <c r="S250" s="187"/>
      <c r="T250" s="18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2" t="s">
        <v>137</v>
      </c>
      <c r="AU250" s="182" t="s">
        <v>79</v>
      </c>
      <c r="AV250" s="13" t="s">
        <v>79</v>
      </c>
      <c r="AW250" s="13" t="s">
        <v>31</v>
      </c>
      <c r="AX250" s="13" t="s">
        <v>69</v>
      </c>
      <c r="AY250" s="182" t="s">
        <v>123</v>
      </c>
    </row>
    <row r="251" s="13" customFormat="1">
      <c r="A251" s="13"/>
      <c r="B251" s="180"/>
      <c r="C251" s="13"/>
      <c r="D251" s="181" t="s">
        <v>137</v>
      </c>
      <c r="E251" s="182" t="s">
        <v>3</v>
      </c>
      <c r="F251" s="183" t="s">
        <v>359</v>
      </c>
      <c r="G251" s="13"/>
      <c r="H251" s="184">
        <v>1.2350000000000001</v>
      </c>
      <c r="I251" s="185"/>
      <c r="J251" s="13"/>
      <c r="K251" s="13"/>
      <c r="L251" s="180"/>
      <c r="M251" s="186"/>
      <c r="N251" s="187"/>
      <c r="O251" s="187"/>
      <c r="P251" s="187"/>
      <c r="Q251" s="187"/>
      <c r="R251" s="187"/>
      <c r="S251" s="187"/>
      <c r="T251" s="18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2" t="s">
        <v>137</v>
      </c>
      <c r="AU251" s="182" t="s">
        <v>79</v>
      </c>
      <c r="AV251" s="13" t="s">
        <v>79</v>
      </c>
      <c r="AW251" s="13" t="s">
        <v>31</v>
      </c>
      <c r="AX251" s="13" t="s">
        <v>69</v>
      </c>
      <c r="AY251" s="182" t="s">
        <v>123</v>
      </c>
    </row>
    <row r="252" s="13" customFormat="1">
      <c r="A252" s="13"/>
      <c r="B252" s="180"/>
      <c r="C252" s="13"/>
      <c r="D252" s="181" t="s">
        <v>137</v>
      </c>
      <c r="E252" s="182" t="s">
        <v>3</v>
      </c>
      <c r="F252" s="183" t="s">
        <v>360</v>
      </c>
      <c r="G252" s="13"/>
      <c r="H252" s="184">
        <v>1.2350000000000001</v>
      </c>
      <c r="I252" s="185"/>
      <c r="J252" s="13"/>
      <c r="K252" s="13"/>
      <c r="L252" s="180"/>
      <c r="M252" s="186"/>
      <c r="N252" s="187"/>
      <c r="O252" s="187"/>
      <c r="P252" s="187"/>
      <c r="Q252" s="187"/>
      <c r="R252" s="187"/>
      <c r="S252" s="187"/>
      <c r="T252" s="18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2" t="s">
        <v>137</v>
      </c>
      <c r="AU252" s="182" t="s">
        <v>79</v>
      </c>
      <c r="AV252" s="13" t="s">
        <v>79</v>
      </c>
      <c r="AW252" s="13" t="s">
        <v>31</v>
      </c>
      <c r="AX252" s="13" t="s">
        <v>69</v>
      </c>
      <c r="AY252" s="182" t="s">
        <v>123</v>
      </c>
    </row>
    <row r="253" s="13" customFormat="1">
      <c r="A253" s="13"/>
      <c r="B253" s="180"/>
      <c r="C253" s="13"/>
      <c r="D253" s="181" t="s">
        <v>137</v>
      </c>
      <c r="E253" s="182" t="s">
        <v>3</v>
      </c>
      <c r="F253" s="183" t="s">
        <v>361</v>
      </c>
      <c r="G253" s="13"/>
      <c r="H253" s="184">
        <v>1.258</v>
      </c>
      <c r="I253" s="185"/>
      <c r="J253" s="13"/>
      <c r="K253" s="13"/>
      <c r="L253" s="180"/>
      <c r="M253" s="186"/>
      <c r="N253" s="187"/>
      <c r="O253" s="187"/>
      <c r="P253" s="187"/>
      <c r="Q253" s="187"/>
      <c r="R253" s="187"/>
      <c r="S253" s="187"/>
      <c r="T253" s="18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2" t="s">
        <v>137</v>
      </c>
      <c r="AU253" s="182" t="s">
        <v>79</v>
      </c>
      <c r="AV253" s="13" t="s">
        <v>79</v>
      </c>
      <c r="AW253" s="13" t="s">
        <v>31</v>
      </c>
      <c r="AX253" s="13" t="s">
        <v>69</v>
      </c>
      <c r="AY253" s="182" t="s">
        <v>123</v>
      </c>
    </row>
    <row r="254" s="13" customFormat="1">
      <c r="A254" s="13"/>
      <c r="B254" s="180"/>
      <c r="C254" s="13"/>
      <c r="D254" s="181" t="s">
        <v>137</v>
      </c>
      <c r="E254" s="182" t="s">
        <v>3</v>
      </c>
      <c r="F254" s="183" t="s">
        <v>362</v>
      </c>
      <c r="G254" s="13"/>
      <c r="H254" s="184">
        <v>1.2450000000000001</v>
      </c>
      <c r="I254" s="185"/>
      <c r="J254" s="13"/>
      <c r="K254" s="13"/>
      <c r="L254" s="180"/>
      <c r="M254" s="186"/>
      <c r="N254" s="187"/>
      <c r="O254" s="187"/>
      <c r="P254" s="187"/>
      <c r="Q254" s="187"/>
      <c r="R254" s="187"/>
      <c r="S254" s="187"/>
      <c r="T254" s="18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2" t="s">
        <v>137</v>
      </c>
      <c r="AU254" s="182" t="s">
        <v>79</v>
      </c>
      <c r="AV254" s="13" t="s">
        <v>79</v>
      </c>
      <c r="AW254" s="13" t="s">
        <v>31</v>
      </c>
      <c r="AX254" s="13" t="s">
        <v>69</v>
      </c>
      <c r="AY254" s="182" t="s">
        <v>123</v>
      </c>
    </row>
    <row r="255" s="13" customFormat="1">
      <c r="A255" s="13"/>
      <c r="B255" s="180"/>
      <c r="C255" s="13"/>
      <c r="D255" s="181" t="s">
        <v>137</v>
      </c>
      <c r="E255" s="182" t="s">
        <v>3</v>
      </c>
      <c r="F255" s="183" t="s">
        <v>363</v>
      </c>
      <c r="G255" s="13"/>
      <c r="H255" s="184">
        <v>1.25</v>
      </c>
      <c r="I255" s="185"/>
      <c r="J255" s="13"/>
      <c r="K255" s="13"/>
      <c r="L255" s="180"/>
      <c r="M255" s="186"/>
      <c r="N255" s="187"/>
      <c r="O255" s="187"/>
      <c r="P255" s="187"/>
      <c r="Q255" s="187"/>
      <c r="R255" s="187"/>
      <c r="S255" s="187"/>
      <c r="T255" s="18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2" t="s">
        <v>137</v>
      </c>
      <c r="AU255" s="182" t="s">
        <v>79</v>
      </c>
      <c r="AV255" s="13" t="s">
        <v>79</v>
      </c>
      <c r="AW255" s="13" t="s">
        <v>31</v>
      </c>
      <c r="AX255" s="13" t="s">
        <v>69</v>
      </c>
      <c r="AY255" s="182" t="s">
        <v>123</v>
      </c>
    </row>
    <row r="256" s="13" customFormat="1">
      <c r="A256" s="13"/>
      <c r="B256" s="180"/>
      <c r="C256" s="13"/>
      <c r="D256" s="181" t="s">
        <v>137</v>
      </c>
      <c r="E256" s="182" t="s">
        <v>3</v>
      </c>
      <c r="F256" s="183" t="s">
        <v>364</v>
      </c>
      <c r="G256" s="13"/>
      <c r="H256" s="184">
        <v>1.24</v>
      </c>
      <c r="I256" s="185"/>
      <c r="J256" s="13"/>
      <c r="K256" s="13"/>
      <c r="L256" s="180"/>
      <c r="M256" s="186"/>
      <c r="N256" s="187"/>
      <c r="O256" s="187"/>
      <c r="P256" s="187"/>
      <c r="Q256" s="187"/>
      <c r="R256" s="187"/>
      <c r="S256" s="187"/>
      <c r="T256" s="18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2" t="s">
        <v>137</v>
      </c>
      <c r="AU256" s="182" t="s">
        <v>79</v>
      </c>
      <c r="AV256" s="13" t="s">
        <v>79</v>
      </c>
      <c r="AW256" s="13" t="s">
        <v>31</v>
      </c>
      <c r="AX256" s="13" t="s">
        <v>69</v>
      </c>
      <c r="AY256" s="182" t="s">
        <v>123</v>
      </c>
    </row>
    <row r="257" s="13" customFormat="1">
      <c r="A257" s="13"/>
      <c r="B257" s="180"/>
      <c r="C257" s="13"/>
      <c r="D257" s="181" t="s">
        <v>137</v>
      </c>
      <c r="E257" s="182" t="s">
        <v>3</v>
      </c>
      <c r="F257" s="183" t="s">
        <v>365</v>
      </c>
      <c r="G257" s="13"/>
      <c r="H257" s="184">
        <v>1.2450000000000001</v>
      </c>
      <c r="I257" s="185"/>
      <c r="J257" s="13"/>
      <c r="K257" s="13"/>
      <c r="L257" s="180"/>
      <c r="M257" s="186"/>
      <c r="N257" s="187"/>
      <c r="O257" s="187"/>
      <c r="P257" s="187"/>
      <c r="Q257" s="187"/>
      <c r="R257" s="187"/>
      <c r="S257" s="187"/>
      <c r="T257" s="18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2" t="s">
        <v>137</v>
      </c>
      <c r="AU257" s="182" t="s">
        <v>79</v>
      </c>
      <c r="AV257" s="13" t="s">
        <v>79</v>
      </c>
      <c r="AW257" s="13" t="s">
        <v>31</v>
      </c>
      <c r="AX257" s="13" t="s">
        <v>69</v>
      </c>
      <c r="AY257" s="182" t="s">
        <v>123</v>
      </c>
    </row>
    <row r="258" s="13" customFormat="1">
      <c r="A258" s="13"/>
      <c r="B258" s="180"/>
      <c r="C258" s="13"/>
      <c r="D258" s="181" t="s">
        <v>137</v>
      </c>
      <c r="E258" s="182" t="s">
        <v>3</v>
      </c>
      <c r="F258" s="183" t="s">
        <v>366</v>
      </c>
      <c r="G258" s="13"/>
      <c r="H258" s="184">
        <v>1.4350000000000001</v>
      </c>
      <c r="I258" s="185"/>
      <c r="J258" s="13"/>
      <c r="K258" s="13"/>
      <c r="L258" s="180"/>
      <c r="M258" s="186"/>
      <c r="N258" s="187"/>
      <c r="O258" s="187"/>
      <c r="P258" s="187"/>
      <c r="Q258" s="187"/>
      <c r="R258" s="187"/>
      <c r="S258" s="187"/>
      <c r="T258" s="18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2" t="s">
        <v>137</v>
      </c>
      <c r="AU258" s="182" t="s">
        <v>79</v>
      </c>
      <c r="AV258" s="13" t="s">
        <v>79</v>
      </c>
      <c r="AW258" s="13" t="s">
        <v>31</v>
      </c>
      <c r="AX258" s="13" t="s">
        <v>69</v>
      </c>
      <c r="AY258" s="182" t="s">
        <v>123</v>
      </c>
    </row>
    <row r="259" s="13" customFormat="1">
      <c r="A259" s="13"/>
      <c r="B259" s="180"/>
      <c r="C259" s="13"/>
      <c r="D259" s="181" t="s">
        <v>137</v>
      </c>
      <c r="E259" s="182" t="s">
        <v>3</v>
      </c>
      <c r="F259" s="183" t="s">
        <v>367</v>
      </c>
      <c r="G259" s="13"/>
      <c r="H259" s="184">
        <v>0.33200000000000002</v>
      </c>
      <c r="I259" s="185"/>
      <c r="J259" s="13"/>
      <c r="K259" s="13"/>
      <c r="L259" s="180"/>
      <c r="M259" s="186"/>
      <c r="N259" s="187"/>
      <c r="O259" s="187"/>
      <c r="P259" s="187"/>
      <c r="Q259" s="187"/>
      <c r="R259" s="187"/>
      <c r="S259" s="187"/>
      <c r="T259" s="18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2" t="s">
        <v>137</v>
      </c>
      <c r="AU259" s="182" t="s">
        <v>79</v>
      </c>
      <c r="AV259" s="13" t="s">
        <v>79</v>
      </c>
      <c r="AW259" s="13" t="s">
        <v>31</v>
      </c>
      <c r="AX259" s="13" t="s">
        <v>69</v>
      </c>
      <c r="AY259" s="182" t="s">
        <v>123</v>
      </c>
    </row>
    <row r="260" s="13" customFormat="1">
      <c r="A260" s="13"/>
      <c r="B260" s="180"/>
      <c r="C260" s="13"/>
      <c r="D260" s="181" t="s">
        <v>137</v>
      </c>
      <c r="E260" s="182" t="s">
        <v>3</v>
      </c>
      <c r="F260" s="183" t="s">
        <v>368</v>
      </c>
      <c r="G260" s="13"/>
      <c r="H260" s="184">
        <v>1.169</v>
      </c>
      <c r="I260" s="185"/>
      <c r="J260" s="13"/>
      <c r="K260" s="13"/>
      <c r="L260" s="180"/>
      <c r="M260" s="186"/>
      <c r="N260" s="187"/>
      <c r="O260" s="187"/>
      <c r="P260" s="187"/>
      <c r="Q260" s="187"/>
      <c r="R260" s="187"/>
      <c r="S260" s="187"/>
      <c r="T260" s="18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2" t="s">
        <v>137</v>
      </c>
      <c r="AU260" s="182" t="s">
        <v>79</v>
      </c>
      <c r="AV260" s="13" t="s">
        <v>79</v>
      </c>
      <c r="AW260" s="13" t="s">
        <v>31</v>
      </c>
      <c r="AX260" s="13" t="s">
        <v>69</v>
      </c>
      <c r="AY260" s="182" t="s">
        <v>123</v>
      </c>
    </row>
    <row r="261" s="14" customFormat="1">
      <c r="A261" s="14"/>
      <c r="B261" s="189"/>
      <c r="C261" s="14"/>
      <c r="D261" s="181" t="s">
        <v>137</v>
      </c>
      <c r="E261" s="190" t="s">
        <v>3</v>
      </c>
      <c r="F261" s="191" t="s">
        <v>139</v>
      </c>
      <c r="G261" s="14"/>
      <c r="H261" s="192">
        <v>18.249000000000002</v>
      </c>
      <c r="I261" s="193"/>
      <c r="J261" s="14"/>
      <c r="K261" s="14"/>
      <c r="L261" s="189"/>
      <c r="M261" s="194"/>
      <c r="N261" s="195"/>
      <c r="O261" s="195"/>
      <c r="P261" s="195"/>
      <c r="Q261" s="195"/>
      <c r="R261" s="195"/>
      <c r="S261" s="195"/>
      <c r="T261" s="19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190" t="s">
        <v>137</v>
      </c>
      <c r="AU261" s="190" t="s">
        <v>79</v>
      </c>
      <c r="AV261" s="14" t="s">
        <v>131</v>
      </c>
      <c r="AW261" s="14" t="s">
        <v>31</v>
      </c>
      <c r="AX261" s="14" t="s">
        <v>77</v>
      </c>
      <c r="AY261" s="190" t="s">
        <v>123</v>
      </c>
    </row>
    <row r="262" s="2" customFormat="1" ht="55.5" customHeight="1">
      <c r="A262" s="39"/>
      <c r="B262" s="161"/>
      <c r="C262" s="162" t="s">
        <v>369</v>
      </c>
      <c r="D262" s="162" t="s">
        <v>126</v>
      </c>
      <c r="E262" s="163" t="s">
        <v>370</v>
      </c>
      <c r="F262" s="164" t="s">
        <v>371</v>
      </c>
      <c r="G262" s="165" t="s">
        <v>266</v>
      </c>
      <c r="H262" s="166">
        <v>28</v>
      </c>
      <c r="I262" s="167"/>
      <c r="J262" s="168">
        <f>ROUND(I262*H262,2)</f>
        <v>0</v>
      </c>
      <c r="K262" s="164" t="s">
        <v>130</v>
      </c>
      <c r="L262" s="40"/>
      <c r="M262" s="169" t="s">
        <v>3</v>
      </c>
      <c r="N262" s="170" t="s">
        <v>40</v>
      </c>
      <c r="O262" s="73"/>
      <c r="P262" s="171">
        <f>O262*H262</f>
        <v>0</v>
      </c>
      <c r="Q262" s="171">
        <v>0</v>
      </c>
      <c r="R262" s="171">
        <f>Q262*H262</f>
        <v>0</v>
      </c>
      <c r="S262" s="171">
        <v>0</v>
      </c>
      <c r="T262" s="172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173" t="s">
        <v>178</v>
      </c>
      <c r="AT262" s="173" t="s">
        <v>126</v>
      </c>
      <c r="AU262" s="173" t="s">
        <v>79</v>
      </c>
      <c r="AY262" s="20" t="s">
        <v>123</v>
      </c>
      <c r="BE262" s="174">
        <f>IF(N262="základní",J262,0)</f>
        <v>0</v>
      </c>
      <c r="BF262" s="174">
        <f>IF(N262="snížená",J262,0)</f>
        <v>0</v>
      </c>
      <c r="BG262" s="174">
        <f>IF(N262="zákl. přenesená",J262,0)</f>
        <v>0</v>
      </c>
      <c r="BH262" s="174">
        <f>IF(N262="sníž. přenesená",J262,0)</f>
        <v>0</v>
      </c>
      <c r="BI262" s="174">
        <f>IF(N262="nulová",J262,0)</f>
        <v>0</v>
      </c>
      <c r="BJ262" s="20" t="s">
        <v>77</v>
      </c>
      <c r="BK262" s="174">
        <f>ROUND(I262*H262,2)</f>
        <v>0</v>
      </c>
      <c r="BL262" s="20" t="s">
        <v>178</v>
      </c>
      <c r="BM262" s="173" t="s">
        <v>372</v>
      </c>
    </row>
    <row r="263" s="2" customFormat="1">
      <c r="A263" s="39"/>
      <c r="B263" s="40"/>
      <c r="C263" s="39"/>
      <c r="D263" s="175" t="s">
        <v>132</v>
      </c>
      <c r="E263" s="39"/>
      <c r="F263" s="176" t="s">
        <v>373</v>
      </c>
      <c r="G263" s="39"/>
      <c r="H263" s="39"/>
      <c r="I263" s="177"/>
      <c r="J263" s="39"/>
      <c r="K263" s="39"/>
      <c r="L263" s="40"/>
      <c r="M263" s="178"/>
      <c r="N263" s="179"/>
      <c r="O263" s="73"/>
      <c r="P263" s="73"/>
      <c r="Q263" s="73"/>
      <c r="R263" s="73"/>
      <c r="S263" s="73"/>
      <c r="T263" s="74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20" t="s">
        <v>132</v>
      </c>
      <c r="AU263" s="20" t="s">
        <v>79</v>
      </c>
    </row>
    <row r="264" s="13" customFormat="1">
      <c r="A264" s="13"/>
      <c r="B264" s="180"/>
      <c r="C264" s="13"/>
      <c r="D264" s="181" t="s">
        <v>137</v>
      </c>
      <c r="E264" s="182" t="s">
        <v>3</v>
      </c>
      <c r="F264" s="183" t="s">
        <v>131</v>
      </c>
      <c r="G264" s="13"/>
      <c r="H264" s="184">
        <v>4</v>
      </c>
      <c r="I264" s="185"/>
      <c r="J264" s="13"/>
      <c r="K264" s="13"/>
      <c r="L264" s="180"/>
      <c r="M264" s="186"/>
      <c r="N264" s="187"/>
      <c r="O264" s="187"/>
      <c r="P264" s="187"/>
      <c r="Q264" s="187"/>
      <c r="R264" s="187"/>
      <c r="S264" s="187"/>
      <c r="T264" s="18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2" t="s">
        <v>137</v>
      </c>
      <c r="AU264" s="182" t="s">
        <v>79</v>
      </c>
      <c r="AV264" s="13" t="s">
        <v>79</v>
      </c>
      <c r="AW264" s="13" t="s">
        <v>31</v>
      </c>
      <c r="AX264" s="13" t="s">
        <v>69</v>
      </c>
      <c r="AY264" s="182" t="s">
        <v>123</v>
      </c>
    </row>
    <row r="265" s="13" customFormat="1">
      <c r="A265" s="13"/>
      <c r="B265" s="180"/>
      <c r="C265" s="13"/>
      <c r="D265" s="181" t="s">
        <v>137</v>
      </c>
      <c r="E265" s="182" t="s">
        <v>3</v>
      </c>
      <c r="F265" s="183" t="s">
        <v>374</v>
      </c>
      <c r="G265" s="13"/>
      <c r="H265" s="184">
        <v>24</v>
      </c>
      <c r="I265" s="185"/>
      <c r="J265" s="13"/>
      <c r="K265" s="13"/>
      <c r="L265" s="180"/>
      <c r="M265" s="186"/>
      <c r="N265" s="187"/>
      <c r="O265" s="187"/>
      <c r="P265" s="187"/>
      <c r="Q265" s="187"/>
      <c r="R265" s="187"/>
      <c r="S265" s="187"/>
      <c r="T265" s="18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2" t="s">
        <v>137</v>
      </c>
      <c r="AU265" s="182" t="s">
        <v>79</v>
      </c>
      <c r="AV265" s="13" t="s">
        <v>79</v>
      </c>
      <c r="AW265" s="13" t="s">
        <v>31</v>
      </c>
      <c r="AX265" s="13" t="s">
        <v>69</v>
      </c>
      <c r="AY265" s="182" t="s">
        <v>123</v>
      </c>
    </row>
    <row r="266" s="14" customFormat="1">
      <c r="A266" s="14"/>
      <c r="B266" s="189"/>
      <c r="C266" s="14"/>
      <c r="D266" s="181" t="s">
        <v>137</v>
      </c>
      <c r="E266" s="190" t="s">
        <v>3</v>
      </c>
      <c r="F266" s="191" t="s">
        <v>139</v>
      </c>
      <c r="G266" s="14"/>
      <c r="H266" s="192">
        <v>28</v>
      </c>
      <c r="I266" s="193"/>
      <c r="J266" s="14"/>
      <c r="K266" s="14"/>
      <c r="L266" s="189"/>
      <c r="M266" s="194"/>
      <c r="N266" s="195"/>
      <c r="O266" s="195"/>
      <c r="P266" s="195"/>
      <c r="Q266" s="195"/>
      <c r="R266" s="195"/>
      <c r="S266" s="195"/>
      <c r="T266" s="19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190" t="s">
        <v>137</v>
      </c>
      <c r="AU266" s="190" t="s">
        <v>79</v>
      </c>
      <c r="AV266" s="14" t="s">
        <v>131</v>
      </c>
      <c r="AW266" s="14" t="s">
        <v>31</v>
      </c>
      <c r="AX266" s="14" t="s">
        <v>77</v>
      </c>
      <c r="AY266" s="190" t="s">
        <v>123</v>
      </c>
    </row>
    <row r="267" s="2" customFormat="1" ht="55.5" customHeight="1">
      <c r="A267" s="39"/>
      <c r="B267" s="161"/>
      <c r="C267" s="162" t="s">
        <v>241</v>
      </c>
      <c r="D267" s="162" t="s">
        <v>126</v>
      </c>
      <c r="E267" s="163" t="s">
        <v>375</v>
      </c>
      <c r="F267" s="164" t="s">
        <v>376</v>
      </c>
      <c r="G267" s="165" t="s">
        <v>266</v>
      </c>
      <c r="H267" s="166">
        <v>20</v>
      </c>
      <c r="I267" s="167"/>
      <c r="J267" s="168">
        <f>ROUND(I267*H267,2)</f>
        <v>0</v>
      </c>
      <c r="K267" s="164" t="s">
        <v>130</v>
      </c>
      <c r="L267" s="40"/>
      <c r="M267" s="169" t="s">
        <v>3</v>
      </c>
      <c r="N267" s="170" t="s">
        <v>40</v>
      </c>
      <c r="O267" s="73"/>
      <c r="P267" s="171">
        <f>O267*H267</f>
        <v>0</v>
      </c>
      <c r="Q267" s="171">
        <v>0</v>
      </c>
      <c r="R267" s="171">
        <f>Q267*H267</f>
        <v>0</v>
      </c>
      <c r="S267" s="171">
        <v>0</v>
      </c>
      <c r="T267" s="172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173" t="s">
        <v>178</v>
      </c>
      <c r="AT267" s="173" t="s">
        <v>126</v>
      </c>
      <c r="AU267" s="173" t="s">
        <v>79</v>
      </c>
      <c r="AY267" s="20" t="s">
        <v>123</v>
      </c>
      <c r="BE267" s="174">
        <f>IF(N267="základní",J267,0)</f>
        <v>0</v>
      </c>
      <c r="BF267" s="174">
        <f>IF(N267="snížená",J267,0)</f>
        <v>0</v>
      </c>
      <c r="BG267" s="174">
        <f>IF(N267="zákl. přenesená",J267,0)</f>
        <v>0</v>
      </c>
      <c r="BH267" s="174">
        <f>IF(N267="sníž. přenesená",J267,0)</f>
        <v>0</v>
      </c>
      <c r="BI267" s="174">
        <f>IF(N267="nulová",J267,0)</f>
        <v>0</v>
      </c>
      <c r="BJ267" s="20" t="s">
        <v>77</v>
      </c>
      <c r="BK267" s="174">
        <f>ROUND(I267*H267,2)</f>
        <v>0</v>
      </c>
      <c r="BL267" s="20" t="s">
        <v>178</v>
      </c>
      <c r="BM267" s="173" t="s">
        <v>377</v>
      </c>
    </row>
    <row r="268" s="2" customFormat="1">
      <c r="A268" s="39"/>
      <c r="B268" s="40"/>
      <c r="C268" s="39"/>
      <c r="D268" s="175" t="s">
        <v>132</v>
      </c>
      <c r="E268" s="39"/>
      <c r="F268" s="176" t="s">
        <v>378</v>
      </c>
      <c r="G268" s="39"/>
      <c r="H268" s="39"/>
      <c r="I268" s="177"/>
      <c r="J268" s="39"/>
      <c r="K268" s="39"/>
      <c r="L268" s="40"/>
      <c r="M268" s="178"/>
      <c r="N268" s="179"/>
      <c r="O268" s="73"/>
      <c r="P268" s="73"/>
      <c r="Q268" s="73"/>
      <c r="R268" s="73"/>
      <c r="S268" s="73"/>
      <c r="T268" s="74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20" t="s">
        <v>132</v>
      </c>
      <c r="AU268" s="20" t="s">
        <v>79</v>
      </c>
    </row>
    <row r="269" s="13" customFormat="1">
      <c r="A269" s="13"/>
      <c r="B269" s="180"/>
      <c r="C269" s="13"/>
      <c r="D269" s="181" t="s">
        <v>137</v>
      </c>
      <c r="E269" s="182" t="s">
        <v>3</v>
      </c>
      <c r="F269" s="183" t="s">
        <v>379</v>
      </c>
      <c r="G269" s="13"/>
      <c r="H269" s="184">
        <v>20</v>
      </c>
      <c r="I269" s="185"/>
      <c r="J269" s="13"/>
      <c r="K269" s="13"/>
      <c r="L269" s="180"/>
      <c r="M269" s="186"/>
      <c r="N269" s="187"/>
      <c r="O269" s="187"/>
      <c r="P269" s="187"/>
      <c r="Q269" s="187"/>
      <c r="R269" s="187"/>
      <c r="S269" s="187"/>
      <c r="T269" s="18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2" t="s">
        <v>137</v>
      </c>
      <c r="AU269" s="182" t="s">
        <v>79</v>
      </c>
      <c r="AV269" s="13" t="s">
        <v>79</v>
      </c>
      <c r="AW269" s="13" t="s">
        <v>31</v>
      </c>
      <c r="AX269" s="13" t="s">
        <v>69</v>
      </c>
      <c r="AY269" s="182" t="s">
        <v>123</v>
      </c>
    </row>
    <row r="270" s="14" customFormat="1">
      <c r="A270" s="14"/>
      <c r="B270" s="189"/>
      <c r="C270" s="14"/>
      <c r="D270" s="181" t="s">
        <v>137</v>
      </c>
      <c r="E270" s="190" t="s">
        <v>3</v>
      </c>
      <c r="F270" s="191" t="s">
        <v>139</v>
      </c>
      <c r="G270" s="14"/>
      <c r="H270" s="192">
        <v>20</v>
      </c>
      <c r="I270" s="193"/>
      <c r="J270" s="14"/>
      <c r="K270" s="14"/>
      <c r="L270" s="189"/>
      <c r="M270" s="194"/>
      <c r="N270" s="195"/>
      <c r="O270" s="195"/>
      <c r="P270" s="195"/>
      <c r="Q270" s="195"/>
      <c r="R270" s="195"/>
      <c r="S270" s="195"/>
      <c r="T270" s="19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190" t="s">
        <v>137</v>
      </c>
      <c r="AU270" s="190" t="s">
        <v>79</v>
      </c>
      <c r="AV270" s="14" t="s">
        <v>131</v>
      </c>
      <c r="AW270" s="14" t="s">
        <v>31</v>
      </c>
      <c r="AX270" s="14" t="s">
        <v>77</v>
      </c>
      <c r="AY270" s="190" t="s">
        <v>123</v>
      </c>
    </row>
    <row r="271" s="12" customFormat="1" ht="22.8" customHeight="1">
      <c r="A271" s="12"/>
      <c r="B271" s="148"/>
      <c r="C271" s="12"/>
      <c r="D271" s="149" t="s">
        <v>68</v>
      </c>
      <c r="E271" s="159" t="s">
        <v>380</v>
      </c>
      <c r="F271" s="159" t="s">
        <v>381</v>
      </c>
      <c r="G271" s="12"/>
      <c r="H271" s="12"/>
      <c r="I271" s="151"/>
      <c r="J271" s="160">
        <f>BK271</f>
        <v>0</v>
      </c>
      <c r="K271" s="12"/>
      <c r="L271" s="148"/>
      <c r="M271" s="153"/>
      <c r="N271" s="154"/>
      <c r="O271" s="154"/>
      <c r="P271" s="155">
        <f>SUM(P272:P307)</f>
        <v>0</v>
      </c>
      <c r="Q271" s="154"/>
      <c r="R271" s="155">
        <f>SUM(R272:R307)</f>
        <v>0</v>
      </c>
      <c r="S271" s="154"/>
      <c r="T271" s="156">
        <f>SUM(T272:T307)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49" t="s">
        <v>79</v>
      </c>
      <c r="AT271" s="157" t="s">
        <v>68</v>
      </c>
      <c r="AU271" s="157" t="s">
        <v>77</v>
      </c>
      <c r="AY271" s="149" t="s">
        <v>123</v>
      </c>
      <c r="BK271" s="158">
        <f>SUM(BK272:BK307)</f>
        <v>0</v>
      </c>
    </row>
    <row r="272" s="2" customFormat="1" ht="33" customHeight="1">
      <c r="A272" s="39"/>
      <c r="B272" s="161"/>
      <c r="C272" s="162" t="s">
        <v>382</v>
      </c>
      <c r="D272" s="162" t="s">
        <v>126</v>
      </c>
      <c r="E272" s="163" t="s">
        <v>383</v>
      </c>
      <c r="F272" s="164" t="s">
        <v>384</v>
      </c>
      <c r="G272" s="165" t="s">
        <v>168</v>
      </c>
      <c r="H272" s="166">
        <v>15.688000000000001</v>
      </c>
      <c r="I272" s="167"/>
      <c r="J272" s="168">
        <f>ROUND(I272*H272,2)</f>
        <v>0</v>
      </c>
      <c r="K272" s="164" t="s">
        <v>130</v>
      </c>
      <c r="L272" s="40"/>
      <c r="M272" s="169" t="s">
        <v>3</v>
      </c>
      <c r="N272" s="170" t="s">
        <v>40</v>
      </c>
      <c r="O272" s="73"/>
      <c r="P272" s="171">
        <f>O272*H272</f>
        <v>0</v>
      </c>
      <c r="Q272" s="171">
        <v>0</v>
      </c>
      <c r="R272" s="171">
        <f>Q272*H272</f>
        <v>0</v>
      </c>
      <c r="S272" s="171">
        <v>0</v>
      </c>
      <c r="T272" s="172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173" t="s">
        <v>178</v>
      </c>
      <c r="AT272" s="173" t="s">
        <v>126</v>
      </c>
      <c r="AU272" s="173" t="s">
        <v>79</v>
      </c>
      <c r="AY272" s="20" t="s">
        <v>123</v>
      </c>
      <c r="BE272" s="174">
        <f>IF(N272="základní",J272,0)</f>
        <v>0</v>
      </c>
      <c r="BF272" s="174">
        <f>IF(N272="snížená",J272,0)</f>
        <v>0</v>
      </c>
      <c r="BG272" s="174">
        <f>IF(N272="zákl. přenesená",J272,0)</f>
        <v>0</v>
      </c>
      <c r="BH272" s="174">
        <f>IF(N272="sníž. přenesená",J272,0)</f>
        <v>0</v>
      </c>
      <c r="BI272" s="174">
        <f>IF(N272="nulová",J272,0)</f>
        <v>0</v>
      </c>
      <c r="BJ272" s="20" t="s">
        <v>77</v>
      </c>
      <c r="BK272" s="174">
        <f>ROUND(I272*H272,2)</f>
        <v>0</v>
      </c>
      <c r="BL272" s="20" t="s">
        <v>178</v>
      </c>
      <c r="BM272" s="173" t="s">
        <v>385</v>
      </c>
    </row>
    <row r="273" s="2" customFormat="1">
      <c r="A273" s="39"/>
      <c r="B273" s="40"/>
      <c r="C273" s="39"/>
      <c r="D273" s="175" t="s">
        <v>132</v>
      </c>
      <c r="E273" s="39"/>
      <c r="F273" s="176" t="s">
        <v>386</v>
      </c>
      <c r="G273" s="39"/>
      <c r="H273" s="39"/>
      <c r="I273" s="177"/>
      <c r="J273" s="39"/>
      <c r="K273" s="39"/>
      <c r="L273" s="40"/>
      <c r="M273" s="178"/>
      <c r="N273" s="179"/>
      <c r="O273" s="73"/>
      <c r="P273" s="73"/>
      <c r="Q273" s="73"/>
      <c r="R273" s="73"/>
      <c r="S273" s="73"/>
      <c r="T273" s="74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20" t="s">
        <v>132</v>
      </c>
      <c r="AU273" s="20" t="s">
        <v>79</v>
      </c>
    </row>
    <row r="274" s="13" customFormat="1">
      <c r="A274" s="13"/>
      <c r="B274" s="180"/>
      <c r="C274" s="13"/>
      <c r="D274" s="181" t="s">
        <v>137</v>
      </c>
      <c r="E274" s="182" t="s">
        <v>3</v>
      </c>
      <c r="F274" s="183" t="s">
        <v>387</v>
      </c>
      <c r="G274" s="13"/>
      <c r="H274" s="184">
        <v>1.425</v>
      </c>
      <c r="I274" s="185"/>
      <c r="J274" s="13"/>
      <c r="K274" s="13"/>
      <c r="L274" s="180"/>
      <c r="M274" s="186"/>
      <c r="N274" s="187"/>
      <c r="O274" s="187"/>
      <c r="P274" s="187"/>
      <c r="Q274" s="187"/>
      <c r="R274" s="187"/>
      <c r="S274" s="187"/>
      <c r="T274" s="18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2" t="s">
        <v>137</v>
      </c>
      <c r="AU274" s="182" t="s">
        <v>79</v>
      </c>
      <c r="AV274" s="13" t="s">
        <v>79</v>
      </c>
      <c r="AW274" s="13" t="s">
        <v>31</v>
      </c>
      <c r="AX274" s="13" t="s">
        <v>69</v>
      </c>
      <c r="AY274" s="182" t="s">
        <v>123</v>
      </c>
    </row>
    <row r="275" s="13" customFormat="1">
      <c r="A275" s="13"/>
      <c r="B275" s="180"/>
      <c r="C275" s="13"/>
      <c r="D275" s="181" t="s">
        <v>137</v>
      </c>
      <c r="E275" s="182" t="s">
        <v>3</v>
      </c>
      <c r="F275" s="183" t="s">
        <v>388</v>
      </c>
      <c r="G275" s="13"/>
      <c r="H275" s="184">
        <v>1.4079999999999999</v>
      </c>
      <c r="I275" s="185"/>
      <c r="J275" s="13"/>
      <c r="K275" s="13"/>
      <c r="L275" s="180"/>
      <c r="M275" s="186"/>
      <c r="N275" s="187"/>
      <c r="O275" s="187"/>
      <c r="P275" s="187"/>
      <c r="Q275" s="187"/>
      <c r="R275" s="187"/>
      <c r="S275" s="187"/>
      <c r="T275" s="18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2" t="s">
        <v>137</v>
      </c>
      <c r="AU275" s="182" t="s">
        <v>79</v>
      </c>
      <c r="AV275" s="13" t="s">
        <v>79</v>
      </c>
      <c r="AW275" s="13" t="s">
        <v>31</v>
      </c>
      <c r="AX275" s="13" t="s">
        <v>69</v>
      </c>
      <c r="AY275" s="182" t="s">
        <v>123</v>
      </c>
    </row>
    <row r="276" s="13" customFormat="1">
      <c r="A276" s="13"/>
      <c r="B276" s="180"/>
      <c r="C276" s="13"/>
      <c r="D276" s="181" t="s">
        <v>137</v>
      </c>
      <c r="E276" s="182" t="s">
        <v>3</v>
      </c>
      <c r="F276" s="183" t="s">
        <v>389</v>
      </c>
      <c r="G276" s="13"/>
      <c r="H276" s="184">
        <v>1.4379999999999999</v>
      </c>
      <c r="I276" s="185"/>
      <c r="J276" s="13"/>
      <c r="K276" s="13"/>
      <c r="L276" s="180"/>
      <c r="M276" s="186"/>
      <c r="N276" s="187"/>
      <c r="O276" s="187"/>
      <c r="P276" s="187"/>
      <c r="Q276" s="187"/>
      <c r="R276" s="187"/>
      <c r="S276" s="187"/>
      <c r="T276" s="18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82" t="s">
        <v>137</v>
      </c>
      <c r="AU276" s="182" t="s">
        <v>79</v>
      </c>
      <c r="AV276" s="13" t="s">
        <v>79</v>
      </c>
      <c r="AW276" s="13" t="s">
        <v>31</v>
      </c>
      <c r="AX276" s="13" t="s">
        <v>69</v>
      </c>
      <c r="AY276" s="182" t="s">
        <v>123</v>
      </c>
    </row>
    <row r="277" s="13" customFormat="1">
      <c r="A277" s="13"/>
      <c r="B277" s="180"/>
      <c r="C277" s="13"/>
      <c r="D277" s="181" t="s">
        <v>137</v>
      </c>
      <c r="E277" s="182" t="s">
        <v>3</v>
      </c>
      <c r="F277" s="183" t="s">
        <v>390</v>
      </c>
      <c r="G277" s="13"/>
      <c r="H277" s="184">
        <v>1.4159999999999999</v>
      </c>
      <c r="I277" s="185"/>
      <c r="J277" s="13"/>
      <c r="K277" s="13"/>
      <c r="L277" s="180"/>
      <c r="M277" s="186"/>
      <c r="N277" s="187"/>
      <c r="O277" s="187"/>
      <c r="P277" s="187"/>
      <c r="Q277" s="187"/>
      <c r="R277" s="187"/>
      <c r="S277" s="187"/>
      <c r="T277" s="18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2" t="s">
        <v>137</v>
      </c>
      <c r="AU277" s="182" t="s">
        <v>79</v>
      </c>
      <c r="AV277" s="13" t="s">
        <v>79</v>
      </c>
      <c r="AW277" s="13" t="s">
        <v>31</v>
      </c>
      <c r="AX277" s="13" t="s">
        <v>69</v>
      </c>
      <c r="AY277" s="182" t="s">
        <v>123</v>
      </c>
    </row>
    <row r="278" s="13" customFormat="1">
      <c r="A278" s="13"/>
      <c r="B278" s="180"/>
      <c r="C278" s="13"/>
      <c r="D278" s="181" t="s">
        <v>137</v>
      </c>
      <c r="E278" s="182" t="s">
        <v>3</v>
      </c>
      <c r="F278" s="183" t="s">
        <v>391</v>
      </c>
      <c r="G278" s="13"/>
      <c r="H278" s="184">
        <v>1.4339999999999999</v>
      </c>
      <c r="I278" s="185"/>
      <c r="J278" s="13"/>
      <c r="K278" s="13"/>
      <c r="L278" s="180"/>
      <c r="M278" s="186"/>
      <c r="N278" s="187"/>
      <c r="O278" s="187"/>
      <c r="P278" s="187"/>
      <c r="Q278" s="187"/>
      <c r="R278" s="187"/>
      <c r="S278" s="187"/>
      <c r="T278" s="18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2" t="s">
        <v>137</v>
      </c>
      <c r="AU278" s="182" t="s">
        <v>79</v>
      </c>
      <c r="AV278" s="13" t="s">
        <v>79</v>
      </c>
      <c r="AW278" s="13" t="s">
        <v>31</v>
      </c>
      <c r="AX278" s="13" t="s">
        <v>69</v>
      </c>
      <c r="AY278" s="182" t="s">
        <v>123</v>
      </c>
    </row>
    <row r="279" s="13" customFormat="1">
      <c r="A279" s="13"/>
      <c r="B279" s="180"/>
      <c r="C279" s="13"/>
      <c r="D279" s="181" t="s">
        <v>137</v>
      </c>
      <c r="E279" s="182" t="s">
        <v>3</v>
      </c>
      <c r="F279" s="183" t="s">
        <v>392</v>
      </c>
      <c r="G279" s="13"/>
      <c r="H279" s="184">
        <v>1.4470000000000001</v>
      </c>
      <c r="I279" s="185"/>
      <c r="J279" s="13"/>
      <c r="K279" s="13"/>
      <c r="L279" s="180"/>
      <c r="M279" s="186"/>
      <c r="N279" s="187"/>
      <c r="O279" s="187"/>
      <c r="P279" s="187"/>
      <c r="Q279" s="187"/>
      <c r="R279" s="187"/>
      <c r="S279" s="187"/>
      <c r="T279" s="18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2" t="s">
        <v>137</v>
      </c>
      <c r="AU279" s="182" t="s">
        <v>79</v>
      </c>
      <c r="AV279" s="13" t="s">
        <v>79</v>
      </c>
      <c r="AW279" s="13" t="s">
        <v>31</v>
      </c>
      <c r="AX279" s="13" t="s">
        <v>69</v>
      </c>
      <c r="AY279" s="182" t="s">
        <v>123</v>
      </c>
    </row>
    <row r="280" s="13" customFormat="1">
      <c r="A280" s="13"/>
      <c r="B280" s="180"/>
      <c r="C280" s="13"/>
      <c r="D280" s="181" t="s">
        <v>137</v>
      </c>
      <c r="E280" s="182" t="s">
        <v>3</v>
      </c>
      <c r="F280" s="183" t="s">
        <v>393</v>
      </c>
      <c r="G280" s="13"/>
      <c r="H280" s="184">
        <v>1.425</v>
      </c>
      <c r="I280" s="185"/>
      <c r="J280" s="13"/>
      <c r="K280" s="13"/>
      <c r="L280" s="180"/>
      <c r="M280" s="186"/>
      <c r="N280" s="187"/>
      <c r="O280" s="187"/>
      <c r="P280" s="187"/>
      <c r="Q280" s="187"/>
      <c r="R280" s="187"/>
      <c r="S280" s="187"/>
      <c r="T280" s="18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2" t="s">
        <v>137</v>
      </c>
      <c r="AU280" s="182" t="s">
        <v>79</v>
      </c>
      <c r="AV280" s="13" t="s">
        <v>79</v>
      </c>
      <c r="AW280" s="13" t="s">
        <v>31</v>
      </c>
      <c r="AX280" s="13" t="s">
        <v>69</v>
      </c>
      <c r="AY280" s="182" t="s">
        <v>123</v>
      </c>
    </row>
    <row r="281" s="13" customFormat="1">
      <c r="A281" s="13"/>
      <c r="B281" s="180"/>
      <c r="C281" s="13"/>
      <c r="D281" s="181" t="s">
        <v>137</v>
      </c>
      <c r="E281" s="182" t="s">
        <v>3</v>
      </c>
      <c r="F281" s="183" t="s">
        <v>394</v>
      </c>
      <c r="G281" s="13"/>
      <c r="H281" s="184">
        <v>1.4370000000000001</v>
      </c>
      <c r="I281" s="185"/>
      <c r="J281" s="13"/>
      <c r="K281" s="13"/>
      <c r="L281" s="180"/>
      <c r="M281" s="186"/>
      <c r="N281" s="187"/>
      <c r="O281" s="187"/>
      <c r="P281" s="187"/>
      <c r="Q281" s="187"/>
      <c r="R281" s="187"/>
      <c r="S281" s="187"/>
      <c r="T281" s="18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2" t="s">
        <v>137</v>
      </c>
      <c r="AU281" s="182" t="s">
        <v>79</v>
      </c>
      <c r="AV281" s="13" t="s">
        <v>79</v>
      </c>
      <c r="AW281" s="13" t="s">
        <v>31</v>
      </c>
      <c r="AX281" s="13" t="s">
        <v>69</v>
      </c>
      <c r="AY281" s="182" t="s">
        <v>123</v>
      </c>
    </row>
    <row r="282" s="13" customFormat="1">
      <c r="A282" s="13"/>
      <c r="B282" s="180"/>
      <c r="C282" s="13"/>
      <c r="D282" s="181" t="s">
        <v>137</v>
      </c>
      <c r="E282" s="182" t="s">
        <v>3</v>
      </c>
      <c r="F282" s="183" t="s">
        <v>395</v>
      </c>
      <c r="G282" s="13"/>
      <c r="H282" s="184">
        <v>1.4330000000000001</v>
      </c>
      <c r="I282" s="185"/>
      <c r="J282" s="13"/>
      <c r="K282" s="13"/>
      <c r="L282" s="180"/>
      <c r="M282" s="186"/>
      <c r="N282" s="187"/>
      <c r="O282" s="187"/>
      <c r="P282" s="187"/>
      <c r="Q282" s="187"/>
      <c r="R282" s="187"/>
      <c r="S282" s="187"/>
      <c r="T282" s="18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2" t="s">
        <v>137</v>
      </c>
      <c r="AU282" s="182" t="s">
        <v>79</v>
      </c>
      <c r="AV282" s="13" t="s">
        <v>79</v>
      </c>
      <c r="AW282" s="13" t="s">
        <v>31</v>
      </c>
      <c r="AX282" s="13" t="s">
        <v>69</v>
      </c>
      <c r="AY282" s="182" t="s">
        <v>123</v>
      </c>
    </row>
    <row r="283" s="13" customFormat="1">
      <c r="A283" s="13"/>
      <c r="B283" s="180"/>
      <c r="C283" s="13"/>
      <c r="D283" s="181" t="s">
        <v>137</v>
      </c>
      <c r="E283" s="182" t="s">
        <v>3</v>
      </c>
      <c r="F283" s="183" t="s">
        <v>396</v>
      </c>
      <c r="G283" s="13"/>
      <c r="H283" s="184">
        <v>1.381</v>
      </c>
      <c r="I283" s="185"/>
      <c r="J283" s="13"/>
      <c r="K283" s="13"/>
      <c r="L283" s="180"/>
      <c r="M283" s="186"/>
      <c r="N283" s="187"/>
      <c r="O283" s="187"/>
      <c r="P283" s="187"/>
      <c r="Q283" s="187"/>
      <c r="R283" s="187"/>
      <c r="S283" s="187"/>
      <c r="T283" s="18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2" t="s">
        <v>137</v>
      </c>
      <c r="AU283" s="182" t="s">
        <v>79</v>
      </c>
      <c r="AV283" s="13" t="s">
        <v>79</v>
      </c>
      <c r="AW283" s="13" t="s">
        <v>31</v>
      </c>
      <c r="AX283" s="13" t="s">
        <v>69</v>
      </c>
      <c r="AY283" s="182" t="s">
        <v>123</v>
      </c>
    </row>
    <row r="284" s="13" customFormat="1">
      <c r="A284" s="13"/>
      <c r="B284" s="180"/>
      <c r="C284" s="13"/>
      <c r="D284" s="181" t="s">
        <v>137</v>
      </c>
      <c r="E284" s="182" t="s">
        <v>3</v>
      </c>
      <c r="F284" s="183" t="s">
        <v>397</v>
      </c>
      <c r="G284" s="13"/>
      <c r="H284" s="184">
        <v>1.444</v>
      </c>
      <c r="I284" s="185"/>
      <c r="J284" s="13"/>
      <c r="K284" s="13"/>
      <c r="L284" s="180"/>
      <c r="M284" s="186"/>
      <c r="N284" s="187"/>
      <c r="O284" s="187"/>
      <c r="P284" s="187"/>
      <c r="Q284" s="187"/>
      <c r="R284" s="187"/>
      <c r="S284" s="187"/>
      <c r="T284" s="18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2" t="s">
        <v>137</v>
      </c>
      <c r="AU284" s="182" t="s">
        <v>79</v>
      </c>
      <c r="AV284" s="13" t="s">
        <v>79</v>
      </c>
      <c r="AW284" s="13" t="s">
        <v>31</v>
      </c>
      <c r="AX284" s="13" t="s">
        <v>69</v>
      </c>
      <c r="AY284" s="182" t="s">
        <v>123</v>
      </c>
    </row>
    <row r="285" s="14" customFormat="1">
      <c r="A285" s="14"/>
      <c r="B285" s="189"/>
      <c r="C285" s="14"/>
      <c r="D285" s="181" t="s">
        <v>137</v>
      </c>
      <c r="E285" s="190" t="s">
        <v>3</v>
      </c>
      <c r="F285" s="191" t="s">
        <v>139</v>
      </c>
      <c r="G285" s="14"/>
      <c r="H285" s="192">
        <v>15.687999999999999</v>
      </c>
      <c r="I285" s="193"/>
      <c r="J285" s="14"/>
      <c r="K285" s="14"/>
      <c r="L285" s="189"/>
      <c r="M285" s="194"/>
      <c r="N285" s="195"/>
      <c r="O285" s="195"/>
      <c r="P285" s="195"/>
      <c r="Q285" s="195"/>
      <c r="R285" s="195"/>
      <c r="S285" s="195"/>
      <c r="T285" s="19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0" t="s">
        <v>137</v>
      </c>
      <c r="AU285" s="190" t="s">
        <v>79</v>
      </c>
      <c r="AV285" s="14" t="s">
        <v>131</v>
      </c>
      <c r="AW285" s="14" t="s">
        <v>31</v>
      </c>
      <c r="AX285" s="14" t="s">
        <v>77</v>
      </c>
      <c r="AY285" s="190" t="s">
        <v>123</v>
      </c>
    </row>
    <row r="286" s="2" customFormat="1" ht="24.15" customHeight="1">
      <c r="A286" s="39"/>
      <c r="B286" s="161"/>
      <c r="C286" s="204" t="s">
        <v>245</v>
      </c>
      <c r="D286" s="204" t="s">
        <v>219</v>
      </c>
      <c r="E286" s="205" t="s">
        <v>398</v>
      </c>
      <c r="F286" s="206" t="s">
        <v>399</v>
      </c>
      <c r="G286" s="207" t="s">
        <v>168</v>
      </c>
      <c r="H286" s="208">
        <v>17.257000000000001</v>
      </c>
      <c r="I286" s="209"/>
      <c r="J286" s="210">
        <f>ROUND(I286*H286,2)</f>
        <v>0</v>
      </c>
      <c r="K286" s="206" t="s">
        <v>400</v>
      </c>
      <c r="L286" s="211"/>
      <c r="M286" s="212" t="s">
        <v>3</v>
      </c>
      <c r="N286" s="213" t="s">
        <v>40</v>
      </c>
      <c r="O286" s="73"/>
      <c r="P286" s="171">
        <f>O286*H286</f>
        <v>0</v>
      </c>
      <c r="Q286" s="171">
        <v>0</v>
      </c>
      <c r="R286" s="171">
        <f>Q286*H286</f>
        <v>0</v>
      </c>
      <c r="S286" s="171">
        <v>0</v>
      </c>
      <c r="T286" s="172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73" t="s">
        <v>226</v>
      </c>
      <c r="AT286" s="173" t="s">
        <v>219</v>
      </c>
      <c r="AU286" s="173" t="s">
        <v>79</v>
      </c>
      <c r="AY286" s="20" t="s">
        <v>123</v>
      </c>
      <c r="BE286" s="174">
        <f>IF(N286="základní",J286,0)</f>
        <v>0</v>
      </c>
      <c r="BF286" s="174">
        <f>IF(N286="snížená",J286,0)</f>
        <v>0</v>
      </c>
      <c r="BG286" s="174">
        <f>IF(N286="zákl. přenesená",J286,0)</f>
        <v>0</v>
      </c>
      <c r="BH286" s="174">
        <f>IF(N286="sníž. přenesená",J286,0)</f>
        <v>0</v>
      </c>
      <c r="BI286" s="174">
        <f>IF(N286="nulová",J286,0)</f>
        <v>0</v>
      </c>
      <c r="BJ286" s="20" t="s">
        <v>77</v>
      </c>
      <c r="BK286" s="174">
        <f>ROUND(I286*H286,2)</f>
        <v>0</v>
      </c>
      <c r="BL286" s="20" t="s">
        <v>178</v>
      </c>
      <c r="BM286" s="173" t="s">
        <v>401</v>
      </c>
    </row>
    <row r="287" s="13" customFormat="1">
      <c r="A287" s="13"/>
      <c r="B287" s="180"/>
      <c r="C287" s="13"/>
      <c r="D287" s="181" t="s">
        <v>137</v>
      </c>
      <c r="E287" s="182" t="s">
        <v>3</v>
      </c>
      <c r="F287" s="183" t="s">
        <v>402</v>
      </c>
      <c r="G287" s="13"/>
      <c r="H287" s="184">
        <v>17.257000000000001</v>
      </c>
      <c r="I287" s="185"/>
      <c r="J287" s="13"/>
      <c r="K287" s="13"/>
      <c r="L287" s="180"/>
      <c r="M287" s="186"/>
      <c r="N287" s="187"/>
      <c r="O287" s="187"/>
      <c r="P287" s="187"/>
      <c r="Q287" s="187"/>
      <c r="R287" s="187"/>
      <c r="S287" s="187"/>
      <c r="T287" s="18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2" t="s">
        <v>137</v>
      </c>
      <c r="AU287" s="182" t="s">
        <v>79</v>
      </c>
      <c r="AV287" s="13" t="s">
        <v>79</v>
      </c>
      <c r="AW287" s="13" t="s">
        <v>31</v>
      </c>
      <c r="AX287" s="13" t="s">
        <v>69</v>
      </c>
      <c r="AY287" s="182" t="s">
        <v>123</v>
      </c>
    </row>
    <row r="288" s="14" customFormat="1">
      <c r="A288" s="14"/>
      <c r="B288" s="189"/>
      <c r="C288" s="14"/>
      <c r="D288" s="181" t="s">
        <v>137</v>
      </c>
      <c r="E288" s="190" t="s">
        <v>3</v>
      </c>
      <c r="F288" s="191" t="s">
        <v>139</v>
      </c>
      <c r="G288" s="14"/>
      <c r="H288" s="192">
        <v>17.257000000000001</v>
      </c>
      <c r="I288" s="193"/>
      <c r="J288" s="14"/>
      <c r="K288" s="14"/>
      <c r="L288" s="189"/>
      <c r="M288" s="194"/>
      <c r="N288" s="195"/>
      <c r="O288" s="195"/>
      <c r="P288" s="195"/>
      <c r="Q288" s="195"/>
      <c r="R288" s="195"/>
      <c r="S288" s="195"/>
      <c r="T288" s="19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190" t="s">
        <v>137</v>
      </c>
      <c r="AU288" s="190" t="s">
        <v>79</v>
      </c>
      <c r="AV288" s="14" t="s">
        <v>131</v>
      </c>
      <c r="AW288" s="14" t="s">
        <v>31</v>
      </c>
      <c r="AX288" s="14" t="s">
        <v>77</v>
      </c>
      <c r="AY288" s="190" t="s">
        <v>123</v>
      </c>
    </row>
    <row r="289" s="2" customFormat="1" ht="33" customHeight="1">
      <c r="A289" s="39"/>
      <c r="B289" s="161"/>
      <c r="C289" s="162" t="s">
        <v>403</v>
      </c>
      <c r="D289" s="162" t="s">
        <v>126</v>
      </c>
      <c r="E289" s="163" t="s">
        <v>404</v>
      </c>
      <c r="F289" s="164" t="s">
        <v>405</v>
      </c>
      <c r="G289" s="165" t="s">
        <v>168</v>
      </c>
      <c r="H289" s="166">
        <v>15.539999999999999</v>
      </c>
      <c r="I289" s="167"/>
      <c r="J289" s="168">
        <f>ROUND(I289*H289,2)</f>
        <v>0</v>
      </c>
      <c r="K289" s="164" t="s">
        <v>130</v>
      </c>
      <c r="L289" s="40"/>
      <c r="M289" s="169" t="s">
        <v>3</v>
      </c>
      <c r="N289" s="170" t="s">
        <v>40</v>
      </c>
      <c r="O289" s="73"/>
      <c r="P289" s="171">
        <f>O289*H289</f>
        <v>0</v>
      </c>
      <c r="Q289" s="171">
        <v>0</v>
      </c>
      <c r="R289" s="171">
        <f>Q289*H289</f>
        <v>0</v>
      </c>
      <c r="S289" s="171">
        <v>0</v>
      </c>
      <c r="T289" s="172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173" t="s">
        <v>178</v>
      </c>
      <c r="AT289" s="173" t="s">
        <v>126</v>
      </c>
      <c r="AU289" s="173" t="s">
        <v>79</v>
      </c>
      <c r="AY289" s="20" t="s">
        <v>123</v>
      </c>
      <c r="BE289" s="174">
        <f>IF(N289="základní",J289,0)</f>
        <v>0</v>
      </c>
      <c r="BF289" s="174">
        <f>IF(N289="snížená",J289,0)</f>
        <v>0</v>
      </c>
      <c r="BG289" s="174">
        <f>IF(N289="zákl. přenesená",J289,0)</f>
        <v>0</v>
      </c>
      <c r="BH289" s="174">
        <f>IF(N289="sníž. přenesená",J289,0)</f>
        <v>0</v>
      </c>
      <c r="BI289" s="174">
        <f>IF(N289="nulová",J289,0)</f>
        <v>0</v>
      </c>
      <c r="BJ289" s="20" t="s">
        <v>77</v>
      </c>
      <c r="BK289" s="174">
        <f>ROUND(I289*H289,2)</f>
        <v>0</v>
      </c>
      <c r="BL289" s="20" t="s">
        <v>178</v>
      </c>
      <c r="BM289" s="173" t="s">
        <v>406</v>
      </c>
    </row>
    <row r="290" s="2" customFormat="1">
      <c r="A290" s="39"/>
      <c r="B290" s="40"/>
      <c r="C290" s="39"/>
      <c r="D290" s="175" t="s">
        <v>132</v>
      </c>
      <c r="E290" s="39"/>
      <c r="F290" s="176" t="s">
        <v>407</v>
      </c>
      <c r="G290" s="39"/>
      <c r="H290" s="39"/>
      <c r="I290" s="177"/>
      <c r="J290" s="39"/>
      <c r="K290" s="39"/>
      <c r="L290" s="40"/>
      <c r="M290" s="178"/>
      <c r="N290" s="179"/>
      <c r="O290" s="73"/>
      <c r="P290" s="73"/>
      <c r="Q290" s="73"/>
      <c r="R290" s="73"/>
      <c r="S290" s="73"/>
      <c r="T290" s="74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20" t="s">
        <v>132</v>
      </c>
      <c r="AU290" s="20" t="s">
        <v>79</v>
      </c>
    </row>
    <row r="291" s="13" customFormat="1">
      <c r="A291" s="13"/>
      <c r="B291" s="180"/>
      <c r="C291" s="13"/>
      <c r="D291" s="181" t="s">
        <v>137</v>
      </c>
      <c r="E291" s="182" t="s">
        <v>3</v>
      </c>
      <c r="F291" s="183" t="s">
        <v>408</v>
      </c>
      <c r="G291" s="13"/>
      <c r="H291" s="184">
        <v>1.284</v>
      </c>
      <c r="I291" s="185"/>
      <c r="J291" s="13"/>
      <c r="K291" s="13"/>
      <c r="L291" s="180"/>
      <c r="M291" s="186"/>
      <c r="N291" s="187"/>
      <c r="O291" s="187"/>
      <c r="P291" s="187"/>
      <c r="Q291" s="187"/>
      <c r="R291" s="187"/>
      <c r="S291" s="187"/>
      <c r="T291" s="18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2" t="s">
        <v>137</v>
      </c>
      <c r="AU291" s="182" t="s">
        <v>79</v>
      </c>
      <c r="AV291" s="13" t="s">
        <v>79</v>
      </c>
      <c r="AW291" s="13" t="s">
        <v>31</v>
      </c>
      <c r="AX291" s="13" t="s">
        <v>69</v>
      </c>
      <c r="AY291" s="182" t="s">
        <v>123</v>
      </c>
    </row>
    <row r="292" s="13" customFormat="1">
      <c r="A292" s="13"/>
      <c r="B292" s="180"/>
      <c r="C292" s="13"/>
      <c r="D292" s="181" t="s">
        <v>137</v>
      </c>
      <c r="E292" s="182" t="s">
        <v>3</v>
      </c>
      <c r="F292" s="183" t="s">
        <v>409</v>
      </c>
      <c r="G292" s="13"/>
      <c r="H292" s="184">
        <v>1.272</v>
      </c>
      <c r="I292" s="185"/>
      <c r="J292" s="13"/>
      <c r="K292" s="13"/>
      <c r="L292" s="180"/>
      <c r="M292" s="186"/>
      <c r="N292" s="187"/>
      <c r="O292" s="187"/>
      <c r="P292" s="187"/>
      <c r="Q292" s="187"/>
      <c r="R292" s="187"/>
      <c r="S292" s="187"/>
      <c r="T292" s="18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2" t="s">
        <v>137</v>
      </c>
      <c r="AU292" s="182" t="s">
        <v>79</v>
      </c>
      <c r="AV292" s="13" t="s">
        <v>79</v>
      </c>
      <c r="AW292" s="13" t="s">
        <v>31</v>
      </c>
      <c r="AX292" s="13" t="s">
        <v>69</v>
      </c>
      <c r="AY292" s="182" t="s">
        <v>123</v>
      </c>
    </row>
    <row r="293" s="13" customFormat="1">
      <c r="A293" s="13"/>
      <c r="B293" s="180"/>
      <c r="C293" s="13"/>
      <c r="D293" s="181" t="s">
        <v>137</v>
      </c>
      <c r="E293" s="182" t="s">
        <v>3</v>
      </c>
      <c r="F293" s="183" t="s">
        <v>410</v>
      </c>
      <c r="G293" s="13"/>
      <c r="H293" s="184">
        <v>1.274</v>
      </c>
      <c r="I293" s="185"/>
      <c r="J293" s="13"/>
      <c r="K293" s="13"/>
      <c r="L293" s="180"/>
      <c r="M293" s="186"/>
      <c r="N293" s="187"/>
      <c r="O293" s="187"/>
      <c r="P293" s="187"/>
      <c r="Q293" s="187"/>
      <c r="R293" s="187"/>
      <c r="S293" s="187"/>
      <c r="T293" s="18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2" t="s">
        <v>137</v>
      </c>
      <c r="AU293" s="182" t="s">
        <v>79</v>
      </c>
      <c r="AV293" s="13" t="s">
        <v>79</v>
      </c>
      <c r="AW293" s="13" t="s">
        <v>31</v>
      </c>
      <c r="AX293" s="13" t="s">
        <v>69</v>
      </c>
      <c r="AY293" s="182" t="s">
        <v>123</v>
      </c>
    </row>
    <row r="294" s="13" customFormat="1">
      <c r="A294" s="13"/>
      <c r="B294" s="180"/>
      <c r="C294" s="13"/>
      <c r="D294" s="181" t="s">
        <v>137</v>
      </c>
      <c r="E294" s="182" t="s">
        <v>3</v>
      </c>
      <c r="F294" s="183" t="s">
        <v>411</v>
      </c>
      <c r="G294" s="13"/>
      <c r="H294" s="184">
        <v>1.26</v>
      </c>
      <c r="I294" s="185"/>
      <c r="J294" s="13"/>
      <c r="K294" s="13"/>
      <c r="L294" s="180"/>
      <c r="M294" s="186"/>
      <c r="N294" s="187"/>
      <c r="O294" s="187"/>
      <c r="P294" s="187"/>
      <c r="Q294" s="187"/>
      <c r="R294" s="187"/>
      <c r="S294" s="187"/>
      <c r="T294" s="18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2" t="s">
        <v>137</v>
      </c>
      <c r="AU294" s="182" t="s">
        <v>79</v>
      </c>
      <c r="AV294" s="13" t="s">
        <v>79</v>
      </c>
      <c r="AW294" s="13" t="s">
        <v>31</v>
      </c>
      <c r="AX294" s="13" t="s">
        <v>69</v>
      </c>
      <c r="AY294" s="182" t="s">
        <v>123</v>
      </c>
    </row>
    <row r="295" s="13" customFormat="1">
      <c r="A295" s="13"/>
      <c r="B295" s="180"/>
      <c r="C295" s="13"/>
      <c r="D295" s="181" t="s">
        <v>137</v>
      </c>
      <c r="E295" s="182" t="s">
        <v>3</v>
      </c>
      <c r="F295" s="183" t="s">
        <v>412</v>
      </c>
      <c r="G295" s="13"/>
      <c r="H295" s="184">
        <v>1.266</v>
      </c>
      <c r="I295" s="185"/>
      <c r="J295" s="13"/>
      <c r="K295" s="13"/>
      <c r="L295" s="180"/>
      <c r="M295" s="186"/>
      <c r="N295" s="187"/>
      <c r="O295" s="187"/>
      <c r="P295" s="187"/>
      <c r="Q295" s="187"/>
      <c r="R295" s="187"/>
      <c r="S295" s="187"/>
      <c r="T295" s="18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2" t="s">
        <v>137</v>
      </c>
      <c r="AU295" s="182" t="s">
        <v>79</v>
      </c>
      <c r="AV295" s="13" t="s">
        <v>79</v>
      </c>
      <c r="AW295" s="13" t="s">
        <v>31</v>
      </c>
      <c r="AX295" s="13" t="s">
        <v>69</v>
      </c>
      <c r="AY295" s="182" t="s">
        <v>123</v>
      </c>
    </row>
    <row r="296" s="13" customFormat="1">
      <c r="A296" s="13"/>
      <c r="B296" s="180"/>
      <c r="C296" s="13"/>
      <c r="D296" s="181" t="s">
        <v>137</v>
      </c>
      <c r="E296" s="182" t="s">
        <v>3</v>
      </c>
      <c r="F296" s="183" t="s">
        <v>413</v>
      </c>
      <c r="G296" s="13"/>
      <c r="H296" s="184">
        <v>1.288</v>
      </c>
      <c r="I296" s="185"/>
      <c r="J296" s="13"/>
      <c r="K296" s="13"/>
      <c r="L296" s="180"/>
      <c r="M296" s="186"/>
      <c r="N296" s="187"/>
      <c r="O296" s="187"/>
      <c r="P296" s="187"/>
      <c r="Q296" s="187"/>
      <c r="R296" s="187"/>
      <c r="S296" s="187"/>
      <c r="T296" s="18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2" t="s">
        <v>137</v>
      </c>
      <c r="AU296" s="182" t="s">
        <v>79</v>
      </c>
      <c r="AV296" s="13" t="s">
        <v>79</v>
      </c>
      <c r="AW296" s="13" t="s">
        <v>31</v>
      </c>
      <c r="AX296" s="13" t="s">
        <v>69</v>
      </c>
      <c r="AY296" s="182" t="s">
        <v>123</v>
      </c>
    </row>
    <row r="297" s="13" customFormat="1">
      <c r="A297" s="13"/>
      <c r="B297" s="180"/>
      <c r="C297" s="13"/>
      <c r="D297" s="181" t="s">
        <v>137</v>
      </c>
      <c r="E297" s="182" t="s">
        <v>3</v>
      </c>
      <c r="F297" s="183" t="s">
        <v>414</v>
      </c>
      <c r="G297" s="13"/>
      <c r="H297" s="184">
        <v>1.589</v>
      </c>
      <c r="I297" s="185"/>
      <c r="J297" s="13"/>
      <c r="K297" s="13"/>
      <c r="L297" s="180"/>
      <c r="M297" s="186"/>
      <c r="N297" s="187"/>
      <c r="O297" s="187"/>
      <c r="P297" s="187"/>
      <c r="Q297" s="187"/>
      <c r="R297" s="187"/>
      <c r="S297" s="187"/>
      <c r="T297" s="18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2" t="s">
        <v>137</v>
      </c>
      <c r="AU297" s="182" t="s">
        <v>79</v>
      </c>
      <c r="AV297" s="13" t="s">
        <v>79</v>
      </c>
      <c r="AW297" s="13" t="s">
        <v>31</v>
      </c>
      <c r="AX297" s="13" t="s">
        <v>69</v>
      </c>
      <c r="AY297" s="182" t="s">
        <v>123</v>
      </c>
    </row>
    <row r="298" s="13" customFormat="1">
      <c r="A298" s="13"/>
      <c r="B298" s="180"/>
      <c r="C298" s="13"/>
      <c r="D298" s="181" t="s">
        <v>137</v>
      </c>
      <c r="E298" s="182" t="s">
        <v>3</v>
      </c>
      <c r="F298" s="183" t="s">
        <v>415</v>
      </c>
      <c r="G298" s="13"/>
      <c r="H298" s="184">
        <v>1.5629999999999999</v>
      </c>
      <c r="I298" s="185"/>
      <c r="J298" s="13"/>
      <c r="K298" s="13"/>
      <c r="L298" s="180"/>
      <c r="M298" s="186"/>
      <c r="N298" s="187"/>
      <c r="O298" s="187"/>
      <c r="P298" s="187"/>
      <c r="Q298" s="187"/>
      <c r="R298" s="187"/>
      <c r="S298" s="187"/>
      <c r="T298" s="18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2" t="s">
        <v>137</v>
      </c>
      <c r="AU298" s="182" t="s">
        <v>79</v>
      </c>
      <c r="AV298" s="13" t="s">
        <v>79</v>
      </c>
      <c r="AW298" s="13" t="s">
        <v>31</v>
      </c>
      <c r="AX298" s="13" t="s">
        <v>69</v>
      </c>
      <c r="AY298" s="182" t="s">
        <v>123</v>
      </c>
    </row>
    <row r="299" s="13" customFormat="1">
      <c r="A299" s="13"/>
      <c r="B299" s="180"/>
      <c r="C299" s="13"/>
      <c r="D299" s="181" t="s">
        <v>137</v>
      </c>
      <c r="E299" s="182" t="s">
        <v>3</v>
      </c>
      <c r="F299" s="183" t="s">
        <v>416</v>
      </c>
      <c r="G299" s="13"/>
      <c r="H299" s="184">
        <v>1.573</v>
      </c>
      <c r="I299" s="185"/>
      <c r="J299" s="13"/>
      <c r="K299" s="13"/>
      <c r="L299" s="180"/>
      <c r="M299" s="186"/>
      <c r="N299" s="187"/>
      <c r="O299" s="187"/>
      <c r="P299" s="187"/>
      <c r="Q299" s="187"/>
      <c r="R299" s="187"/>
      <c r="S299" s="187"/>
      <c r="T299" s="18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2" t="s">
        <v>137</v>
      </c>
      <c r="AU299" s="182" t="s">
        <v>79</v>
      </c>
      <c r="AV299" s="13" t="s">
        <v>79</v>
      </c>
      <c r="AW299" s="13" t="s">
        <v>31</v>
      </c>
      <c r="AX299" s="13" t="s">
        <v>69</v>
      </c>
      <c r="AY299" s="182" t="s">
        <v>123</v>
      </c>
    </row>
    <row r="300" s="13" customFormat="1">
      <c r="A300" s="13"/>
      <c r="B300" s="180"/>
      <c r="C300" s="13"/>
      <c r="D300" s="181" t="s">
        <v>137</v>
      </c>
      <c r="E300" s="182" t="s">
        <v>3</v>
      </c>
      <c r="F300" s="183" t="s">
        <v>417</v>
      </c>
      <c r="G300" s="13"/>
      <c r="H300" s="184">
        <v>1.5660000000000001</v>
      </c>
      <c r="I300" s="185"/>
      <c r="J300" s="13"/>
      <c r="K300" s="13"/>
      <c r="L300" s="180"/>
      <c r="M300" s="186"/>
      <c r="N300" s="187"/>
      <c r="O300" s="187"/>
      <c r="P300" s="187"/>
      <c r="Q300" s="187"/>
      <c r="R300" s="187"/>
      <c r="S300" s="187"/>
      <c r="T300" s="18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2" t="s">
        <v>137</v>
      </c>
      <c r="AU300" s="182" t="s">
        <v>79</v>
      </c>
      <c r="AV300" s="13" t="s">
        <v>79</v>
      </c>
      <c r="AW300" s="13" t="s">
        <v>31</v>
      </c>
      <c r="AX300" s="13" t="s">
        <v>69</v>
      </c>
      <c r="AY300" s="182" t="s">
        <v>123</v>
      </c>
    </row>
    <row r="301" s="13" customFormat="1">
      <c r="A301" s="13"/>
      <c r="B301" s="180"/>
      <c r="C301" s="13"/>
      <c r="D301" s="181" t="s">
        <v>137</v>
      </c>
      <c r="E301" s="182" t="s">
        <v>3</v>
      </c>
      <c r="F301" s="183" t="s">
        <v>418</v>
      </c>
      <c r="G301" s="13"/>
      <c r="H301" s="184">
        <v>1.605</v>
      </c>
      <c r="I301" s="185"/>
      <c r="J301" s="13"/>
      <c r="K301" s="13"/>
      <c r="L301" s="180"/>
      <c r="M301" s="186"/>
      <c r="N301" s="187"/>
      <c r="O301" s="187"/>
      <c r="P301" s="187"/>
      <c r="Q301" s="187"/>
      <c r="R301" s="187"/>
      <c r="S301" s="187"/>
      <c r="T301" s="18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2" t="s">
        <v>137</v>
      </c>
      <c r="AU301" s="182" t="s">
        <v>79</v>
      </c>
      <c r="AV301" s="13" t="s">
        <v>79</v>
      </c>
      <c r="AW301" s="13" t="s">
        <v>31</v>
      </c>
      <c r="AX301" s="13" t="s">
        <v>69</v>
      </c>
      <c r="AY301" s="182" t="s">
        <v>123</v>
      </c>
    </row>
    <row r="302" s="14" customFormat="1">
      <c r="A302" s="14"/>
      <c r="B302" s="189"/>
      <c r="C302" s="14"/>
      <c r="D302" s="181" t="s">
        <v>137</v>
      </c>
      <c r="E302" s="190" t="s">
        <v>3</v>
      </c>
      <c r="F302" s="191" t="s">
        <v>139</v>
      </c>
      <c r="G302" s="14"/>
      <c r="H302" s="192">
        <v>15.540000000000003</v>
      </c>
      <c r="I302" s="193"/>
      <c r="J302" s="14"/>
      <c r="K302" s="14"/>
      <c r="L302" s="189"/>
      <c r="M302" s="194"/>
      <c r="N302" s="195"/>
      <c r="O302" s="195"/>
      <c r="P302" s="195"/>
      <c r="Q302" s="195"/>
      <c r="R302" s="195"/>
      <c r="S302" s="195"/>
      <c r="T302" s="19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190" t="s">
        <v>137</v>
      </c>
      <c r="AU302" s="190" t="s">
        <v>79</v>
      </c>
      <c r="AV302" s="14" t="s">
        <v>131</v>
      </c>
      <c r="AW302" s="14" t="s">
        <v>31</v>
      </c>
      <c r="AX302" s="14" t="s">
        <v>77</v>
      </c>
      <c r="AY302" s="190" t="s">
        <v>123</v>
      </c>
    </row>
    <row r="303" s="2" customFormat="1" ht="24.15" customHeight="1">
      <c r="A303" s="39"/>
      <c r="B303" s="161"/>
      <c r="C303" s="204" t="s">
        <v>249</v>
      </c>
      <c r="D303" s="204" t="s">
        <v>219</v>
      </c>
      <c r="E303" s="205" t="s">
        <v>419</v>
      </c>
      <c r="F303" s="206" t="s">
        <v>420</v>
      </c>
      <c r="G303" s="207" t="s">
        <v>168</v>
      </c>
      <c r="H303" s="208">
        <v>17.094000000000001</v>
      </c>
      <c r="I303" s="209"/>
      <c r="J303" s="210">
        <f>ROUND(I303*H303,2)</f>
        <v>0</v>
      </c>
      <c r="K303" s="206" t="s">
        <v>400</v>
      </c>
      <c r="L303" s="211"/>
      <c r="M303" s="212" t="s">
        <v>3</v>
      </c>
      <c r="N303" s="213" t="s">
        <v>40</v>
      </c>
      <c r="O303" s="73"/>
      <c r="P303" s="171">
        <f>O303*H303</f>
        <v>0</v>
      </c>
      <c r="Q303" s="171">
        <v>0</v>
      </c>
      <c r="R303" s="171">
        <f>Q303*H303</f>
        <v>0</v>
      </c>
      <c r="S303" s="171">
        <v>0</v>
      </c>
      <c r="T303" s="172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73" t="s">
        <v>226</v>
      </c>
      <c r="AT303" s="173" t="s">
        <v>219</v>
      </c>
      <c r="AU303" s="173" t="s">
        <v>79</v>
      </c>
      <c r="AY303" s="20" t="s">
        <v>123</v>
      </c>
      <c r="BE303" s="174">
        <f>IF(N303="základní",J303,0)</f>
        <v>0</v>
      </c>
      <c r="BF303" s="174">
        <f>IF(N303="snížená",J303,0)</f>
        <v>0</v>
      </c>
      <c r="BG303" s="174">
        <f>IF(N303="zákl. přenesená",J303,0)</f>
        <v>0</v>
      </c>
      <c r="BH303" s="174">
        <f>IF(N303="sníž. přenesená",J303,0)</f>
        <v>0</v>
      </c>
      <c r="BI303" s="174">
        <f>IF(N303="nulová",J303,0)</f>
        <v>0</v>
      </c>
      <c r="BJ303" s="20" t="s">
        <v>77</v>
      </c>
      <c r="BK303" s="174">
        <f>ROUND(I303*H303,2)</f>
        <v>0</v>
      </c>
      <c r="BL303" s="20" t="s">
        <v>178</v>
      </c>
      <c r="BM303" s="173" t="s">
        <v>421</v>
      </c>
    </row>
    <row r="304" s="13" customFormat="1">
      <c r="A304" s="13"/>
      <c r="B304" s="180"/>
      <c r="C304" s="13"/>
      <c r="D304" s="181" t="s">
        <v>137</v>
      </c>
      <c r="E304" s="182" t="s">
        <v>3</v>
      </c>
      <c r="F304" s="183" t="s">
        <v>422</v>
      </c>
      <c r="G304" s="13"/>
      <c r="H304" s="184">
        <v>17.094000000000001</v>
      </c>
      <c r="I304" s="185"/>
      <c r="J304" s="13"/>
      <c r="K304" s="13"/>
      <c r="L304" s="180"/>
      <c r="M304" s="186"/>
      <c r="N304" s="187"/>
      <c r="O304" s="187"/>
      <c r="P304" s="187"/>
      <c r="Q304" s="187"/>
      <c r="R304" s="187"/>
      <c r="S304" s="187"/>
      <c r="T304" s="18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2" t="s">
        <v>137</v>
      </c>
      <c r="AU304" s="182" t="s">
        <v>79</v>
      </c>
      <c r="AV304" s="13" t="s">
        <v>79</v>
      </c>
      <c r="AW304" s="13" t="s">
        <v>31</v>
      </c>
      <c r="AX304" s="13" t="s">
        <v>69</v>
      </c>
      <c r="AY304" s="182" t="s">
        <v>123</v>
      </c>
    </row>
    <row r="305" s="14" customFormat="1">
      <c r="A305" s="14"/>
      <c r="B305" s="189"/>
      <c r="C305" s="14"/>
      <c r="D305" s="181" t="s">
        <v>137</v>
      </c>
      <c r="E305" s="190" t="s">
        <v>3</v>
      </c>
      <c r="F305" s="191" t="s">
        <v>139</v>
      </c>
      <c r="G305" s="14"/>
      <c r="H305" s="192">
        <v>17.094000000000001</v>
      </c>
      <c r="I305" s="193"/>
      <c r="J305" s="14"/>
      <c r="K305" s="14"/>
      <c r="L305" s="189"/>
      <c r="M305" s="194"/>
      <c r="N305" s="195"/>
      <c r="O305" s="195"/>
      <c r="P305" s="195"/>
      <c r="Q305" s="195"/>
      <c r="R305" s="195"/>
      <c r="S305" s="195"/>
      <c r="T305" s="19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190" t="s">
        <v>137</v>
      </c>
      <c r="AU305" s="190" t="s">
        <v>79</v>
      </c>
      <c r="AV305" s="14" t="s">
        <v>131</v>
      </c>
      <c r="AW305" s="14" t="s">
        <v>31</v>
      </c>
      <c r="AX305" s="14" t="s">
        <v>77</v>
      </c>
      <c r="AY305" s="190" t="s">
        <v>123</v>
      </c>
    </row>
    <row r="306" s="2" customFormat="1" ht="49.05" customHeight="1">
      <c r="A306" s="39"/>
      <c r="B306" s="161"/>
      <c r="C306" s="162" t="s">
        <v>423</v>
      </c>
      <c r="D306" s="162" t="s">
        <v>126</v>
      </c>
      <c r="E306" s="163" t="s">
        <v>424</v>
      </c>
      <c r="F306" s="164" t="s">
        <v>425</v>
      </c>
      <c r="G306" s="165" t="s">
        <v>426</v>
      </c>
      <c r="H306" s="214"/>
      <c r="I306" s="167"/>
      <c r="J306" s="168">
        <f>ROUND(I306*H306,2)</f>
        <v>0</v>
      </c>
      <c r="K306" s="164" t="s">
        <v>130</v>
      </c>
      <c r="L306" s="40"/>
      <c r="M306" s="169" t="s">
        <v>3</v>
      </c>
      <c r="N306" s="170" t="s">
        <v>40</v>
      </c>
      <c r="O306" s="73"/>
      <c r="P306" s="171">
        <f>O306*H306</f>
        <v>0</v>
      </c>
      <c r="Q306" s="171">
        <v>0</v>
      </c>
      <c r="R306" s="171">
        <f>Q306*H306</f>
        <v>0</v>
      </c>
      <c r="S306" s="171">
        <v>0</v>
      </c>
      <c r="T306" s="172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173" t="s">
        <v>178</v>
      </c>
      <c r="AT306" s="173" t="s">
        <v>126</v>
      </c>
      <c r="AU306" s="173" t="s">
        <v>79</v>
      </c>
      <c r="AY306" s="20" t="s">
        <v>123</v>
      </c>
      <c r="BE306" s="174">
        <f>IF(N306="základní",J306,0)</f>
        <v>0</v>
      </c>
      <c r="BF306" s="174">
        <f>IF(N306="snížená",J306,0)</f>
        <v>0</v>
      </c>
      <c r="BG306" s="174">
        <f>IF(N306="zákl. přenesená",J306,0)</f>
        <v>0</v>
      </c>
      <c r="BH306" s="174">
        <f>IF(N306="sníž. přenesená",J306,0)</f>
        <v>0</v>
      </c>
      <c r="BI306" s="174">
        <f>IF(N306="nulová",J306,0)</f>
        <v>0</v>
      </c>
      <c r="BJ306" s="20" t="s">
        <v>77</v>
      </c>
      <c r="BK306" s="174">
        <f>ROUND(I306*H306,2)</f>
        <v>0</v>
      </c>
      <c r="BL306" s="20" t="s">
        <v>178</v>
      </c>
      <c r="BM306" s="173" t="s">
        <v>427</v>
      </c>
    </row>
    <row r="307" s="2" customFormat="1">
      <c r="A307" s="39"/>
      <c r="B307" s="40"/>
      <c r="C307" s="39"/>
      <c r="D307" s="175" t="s">
        <v>132</v>
      </c>
      <c r="E307" s="39"/>
      <c r="F307" s="176" t="s">
        <v>428</v>
      </c>
      <c r="G307" s="39"/>
      <c r="H307" s="39"/>
      <c r="I307" s="177"/>
      <c r="J307" s="39"/>
      <c r="K307" s="39"/>
      <c r="L307" s="40"/>
      <c r="M307" s="178"/>
      <c r="N307" s="179"/>
      <c r="O307" s="73"/>
      <c r="P307" s="73"/>
      <c r="Q307" s="73"/>
      <c r="R307" s="73"/>
      <c r="S307" s="73"/>
      <c r="T307" s="74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20" t="s">
        <v>132</v>
      </c>
      <c r="AU307" s="20" t="s">
        <v>79</v>
      </c>
    </row>
    <row r="308" s="12" customFormat="1" ht="22.8" customHeight="1">
      <c r="A308" s="12"/>
      <c r="B308" s="148"/>
      <c r="C308" s="12"/>
      <c r="D308" s="149" t="s">
        <v>68</v>
      </c>
      <c r="E308" s="159" t="s">
        <v>429</v>
      </c>
      <c r="F308" s="159" t="s">
        <v>430</v>
      </c>
      <c r="G308" s="12"/>
      <c r="H308" s="12"/>
      <c r="I308" s="151"/>
      <c r="J308" s="160">
        <f>BK308</f>
        <v>0</v>
      </c>
      <c r="K308" s="12"/>
      <c r="L308" s="148"/>
      <c r="M308" s="153"/>
      <c r="N308" s="154"/>
      <c r="O308" s="154"/>
      <c r="P308" s="155">
        <f>SUM(P309:P311)</f>
        <v>0</v>
      </c>
      <c r="Q308" s="154"/>
      <c r="R308" s="155">
        <f>SUM(R309:R311)</f>
        <v>0</v>
      </c>
      <c r="S308" s="154"/>
      <c r="T308" s="156">
        <f>SUM(T309:T311)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49" t="s">
        <v>77</v>
      </c>
      <c r="AT308" s="157" t="s">
        <v>68</v>
      </c>
      <c r="AU308" s="157" t="s">
        <v>77</v>
      </c>
      <c r="AY308" s="149" t="s">
        <v>123</v>
      </c>
      <c r="BK308" s="158">
        <f>SUM(BK309:BK311)</f>
        <v>0</v>
      </c>
    </row>
    <row r="309" s="2" customFormat="1" ht="24.15" customHeight="1">
      <c r="A309" s="39"/>
      <c r="B309" s="161"/>
      <c r="C309" s="162" t="s">
        <v>253</v>
      </c>
      <c r="D309" s="162" t="s">
        <v>126</v>
      </c>
      <c r="E309" s="163" t="s">
        <v>431</v>
      </c>
      <c r="F309" s="164" t="s">
        <v>432</v>
      </c>
      <c r="G309" s="165" t="s">
        <v>433</v>
      </c>
      <c r="H309" s="166">
        <v>1</v>
      </c>
      <c r="I309" s="167"/>
      <c r="J309" s="168">
        <f>ROUND(I309*H309,2)</f>
        <v>0</v>
      </c>
      <c r="K309" s="164" t="s">
        <v>434</v>
      </c>
      <c r="L309" s="40"/>
      <c r="M309" s="169" t="s">
        <v>3</v>
      </c>
      <c r="N309" s="170" t="s">
        <v>40</v>
      </c>
      <c r="O309" s="73"/>
      <c r="P309" s="171">
        <f>O309*H309</f>
        <v>0</v>
      </c>
      <c r="Q309" s="171">
        <v>0</v>
      </c>
      <c r="R309" s="171">
        <f>Q309*H309</f>
        <v>0</v>
      </c>
      <c r="S309" s="171">
        <v>0</v>
      </c>
      <c r="T309" s="172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3" t="s">
        <v>131</v>
      </c>
      <c r="AT309" s="173" t="s">
        <v>126</v>
      </c>
      <c r="AU309" s="173" t="s">
        <v>79</v>
      </c>
      <c r="AY309" s="20" t="s">
        <v>123</v>
      </c>
      <c r="BE309" s="174">
        <f>IF(N309="základní",J309,0)</f>
        <v>0</v>
      </c>
      <c r="BF309" s="174">
        <f>IF(N309="snížená",J309,0)</f>
        <v>0</v>
      </c>
      <c r="BG309" s="174">
        <f>IF(N309="zákl. přenesená",J309,0)</f>
        <v>0</v>
      </c>
      <c r="BH309" s="174">
        <f>IF(N309="sníž. přenesená",J309,0)</f>
        <v>0</v>
      </c>
      <c r="BI309" s="174">
        <f>IF(N309="nulová",J309,0)</f>
        <v>0</v>
      </c>
      <c r="BJ309" s="20" t="s">
        <v>77</v>
      </c>
      <c r="BK309" s="174">
        <f>ROUND(I309*H309,2)</f>
        <v>0</v>
      </c>
      <c r="BL309" s="20" t="s">
        <v>131</v>
      </c>
      <c r="BM309" s="173" t="s">
        <v>435</v>
      </c>
    </row>
    <row r="310" s="2" customFormat="1" ht="24.15" customHeight="1">
      <c r="A310" s="39"/>
      <c r="B310" s="161"/>
      <c r="C310" s="162" t="s">
        <v>436</v>
      </c>
      <c r="D310" s="162" t="s">
        <v>126</v>
      </c>
      <c r="E310" s="163" t="s">
        <v>437</v>
      </c>
      <c r="F310" s="164" t="s">
        <v>438</v>
      </c>
      <c r="G310" s="165" t="s">
        <v>433</v>
      </c>
      <c r="H310" s="166">
        <v>1</v>
      </c>
      <c r="I310" s="167"/>
      <c r="J310" s="168">
        <f>ROUND(I310*H310,2)</f>
        <v>0</v>
      </c>
      <c r="K310" s="164" t="s">
        <v>434</v>
      </c>
      <c r="L310" s="40"/>
      <c r="M310" s="169" t="s">
        <v>3</v>
      </c>
      <c r="N310" s="170" t="s">
        <v>40</v>
      </c>
      <c r="O310" s="73"/>
      <c r="P310" s="171">
        <f>O310*H310</f>
        <v>0</v>
      </c>
      <c r="Q310" s="171">
        <v>0</v>
      </c>
      <c r="R310" s="171">
        <f>Q310*H310</f>
        <v>0</v>
      </c>
      <c r="S310" s="171">
        <v>0</v>
      </c>
      <c r="T310" s="172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173" t="s">
        <v>131</v>
      </c>
      <c r="AT310" s="173" t="s">
        <v>126</v>
      </c>
      <c r="AU310" s="173" t="s">
        <v>79</v>
      </c>
      <c r="AY310" s="20" t="s">
        <v>123</v>
      </c>
      <c r="BE310" s="174">
        <f>IF(N310="základní",J310,0)</f>
        <v>0</v>
      </c>
      <c r="BF310" s="174">
        <f>IF(N310="snížená",J310,0)</f>
        <v>0</v>
      </c>
      <c r="BG310" s="174">
        <f>IF(N310="zákl. přenesená",J310,0)</f>
        <v>0</v>
      </c>
      <c r="BH310" s="174">
        <f>IF(N310="sníž. přenesená",J310,0)</f>
        <v>0</v>
      </c>
      <c r="BI310" s="174">
        <f>IF(N310="nulová",J310,0)</f>
        <v>0</v>
      </c>
      <c r="BJ310" s="20" t="s">
        <v>77</v>
      </c>
      <c r="BK310" s="174">
        <f>ROUND(I310*H310,2)</f>
        <v>0</v>
      </c>
      <c r="BL310" s="20" t="s">
        <v>131</v>
      </c>
      <c r="BM310" s="173" t="s">
        <v>439</v>
      </c>
    </row>
    <row r="311" s="2" customFormat="1" ht="21.75" customHeight="1">
      <c r="A311" s="39"/>
      <c r="B311" s="161"/>
      <c r="C311" s="162" t="s">
        <v>435</v>
      </c>
      <c r="D311" s="162" t="s">
        <v>126</v>
      </c>
      <c r="E311" s="163" t="s">
        <v>440</v>
      </c>
      <c r="F311" s="164" t="s">
        <v>441</v>
      </c>
      <c r="G311" s="165" t="s">
        <v>433</v>
      </c>
      <c r="H311" s="166">
        <v>1</v>
      </c>
      <c r="I311" s="167"/>
      <c r="J311" s="168">
        <f>ROUND(I311*H311,2)</f>
        <v>0</v>
      </c>
      <c r="K311" s="164" t="s">
        <v>434</v>
      </c>
      <c r="L311" s="40"/>
      <c r="M311" s="169" t="s">
        <v>3</v>
      </c>
      <c r="N311" s="170" t="s">
        <v>40</v>
      </c>
      <c r="O311" s="73"/>
      <c r="P311" s="171">
        <f>O311*H311</f>
        <v>0</v>
      </c>
      <c r="Q311" s="171">
        <v>0</v>
      </c>
      <c r="R311" s="171">
        <f>Q311*H311</f>
        <v>0</v>
      </c>
      <c r="S311" s="171">
        <v>0</v>
      </c>
      <c r="T311" s="172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173" t="s">
        <v>131</v>
      </c>
      <c r="AT311" s="173" t="s">
        <v>126</v>
      </c>
      <c r="AU311" s="173" t="s">
        <v>79</v>
      </c>
      <c r="AY311" s="20" t="s">
        <v>123</v>
      </c>
      <c r="BE311" s="174">
        <f>IF(N311="základní",J311,0)</f>
        <v>0</v>
      </c>
      <c r="BF311" s="174">
        <f>IF(N311="snížená",J311,0)</f>
        <v>0</v>
      </c>
      <c r="BG311" s="174">
        <f>IF(N311="zákl. přenesená",J311,0)</f>
        <v>0</v>
      </c>
      <c r="BH311" s="174">
        <f>IF(N311="sníž. přenesená",J311,0)</f>
        <v>0</v>
      </c>
      <c r="BI311" s="174">
        <f>IF(N311="nulová",J311,0)</f>
        <v>0</v>
      </c>
      <c r="BJ311" s="20" t="s">
        <v>77</v>
      </c>
      <c r="BK311" s="174">
        <f>ROUND(I311*H311,2)</f>
        <v>0</v>
      </c>
      <c r="BL311" s="20" t="s">
        <v>131</v>
      </c>
      <c r="BM311" s="173" t="s">
        <v>442</v>
      </c>
    </row>
    <row r="312" s="12" customFormat="1" ht="22.8" customHeight="1">
      <c r="A312" s="12"/>
      <c r="B312" s="148"/>
      <c r="C312" s="12"/>
      <c r="D312" s="149" t="s">
        <v>68</v>
      </c>
      <c r="E312" s="159" t="s">
        <v>443</v>
      </c>
      <c r="F312" s="159" t="s">
        <v>444</v>
      </c>
      <c r="G312" s="12"/>
      <c r="H312" s="12"/>
      <c r="I312" s="151"/>
      <c r="J312" s="160">
        <f>BK312</f>
        <v>0</v>
      </c>
      <c r="K312" s="12"/>
      <c r="L312" s="148"/>
      <c r="M312" s="153"/>
      <c r="N312" s="154"/>
      <c r="O312" s="154"/>
      <c r="P312" s="155">
        <f>SUM(P313:P335)</f>
        <v>0</v>
      </c>
      <c r="Q312" s="154"/>
      <c r="R312" s="155">
        <f>SUM(R313:R335)</f>
        <v>0</v>
      </c>
      <c r="S312" s="154"/>
      <c r="T312" s="156">
        <f>SUM(T313:T335)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49" t="s">
        <v>77</v>
      </c>
      <c r="AT312" s="157" t="s">
        <v>68</v>
      </c>
      <c r="AU312" s="157" t="s">
        <v>77</v>
      </c>
      <c r="AY312" s="149" t="s">
        <v>123</v>
      </c>
      <c r="BK312" s="158">
        <f>SUM(BK313:BK335)</f>
        <v>0</v>
      </c>
    </row>
    <row r="313" s="2" customFormat="1" ht="37.8" customHeight="1">
      <c r="A313" s="39"/>
      <c r="B313" s="161"/>
      <c r="C313" s="162" t="s">
        <v>258</v>
      </c>
      <c r="D313" s="162" t="s">
        <v>126</v>
      </c>
      <c r="E313" s="163" t="s">
        <v>445</v>
      </c>
      <c r="F313" s="164" t="s">
        <v>446</v>
      </c>
      <c r="G313" s="165" t="s">
        <v>433</v>
      </c>
      <c r="H313" s="166">
        <v>1</v>
      </c>
      <c r="I313" s="167"/>
      <c r="J313" s="168">
        <f>ROUND(I313*H313,2)</f>
        <v>0</v>
      </c>
      <c r="K313" s="164" t="s">
        <v>434</v>
      </c>
      <c r="L313" s="40"/>
      <c r="M313" s="169" t="s">
        <v>3</v>
      </c>
      <c r="N313" s="170" t="s">
        <v>40</v>
      </c>
      <c r="O313" s="73"/>
      <c r="P313" s="171">
        <f>O313*H313</f>
        <v>0</v>
      </c>
      <c r="Q313" s="171">
        <v>0</v>
      </c>
      <c r="R313" s="171">
        <f>Q313*H313</f>
        <v>0</v>
      </c>
      <c r="S313" s="171">
        <v>0</v>
      </c>
      <c r="T313" s="172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173" t="s">
        <v>131</v>
      </c>
      <c r="AT313" s="173" t="s">
        <v>126</v>
      </c>
      <c r="AU313" s="173" t="s">
        <v>79</v>
      </c>
      <c r="AY313" s="20" t="s">
        <v>123</v>
      </c>
      <c r="BE313" s="174">
        <f>IF(N313="základní",J313,0)</f>
        <v>0</v>
      </c>
      <c r="BF313" s="174">
        <f>IF(N313="snížená",J313,0)</f>
        <v>0</v>
      </c>
      <c r="BG313" s="174">
        <f>IF(N313="zákl. přenesená",J313,0)</f>
        <v>0</v>
      </c>
      <c r="BH313" s="174">
        <f>IF(N313="sníž. přenesená",J313,0)</f>
        <v>0</v>
      </c>
      <c r="BI313" s="174">
        <f>IF(N313="nulová",J313,0)</f>
        <v>0</v>
      </c>
      <c r="BJ313" s="20" t="s">
        <v>77</v>
      </c>
      <c r="BK313" s="174">
        <f>ROUND(I313*H313,2)</f>
        <v>0</v>
      </c>
      <c r="BL313" s="20" t="s">
        <v>131</v>
      </c>
      <c r="BM313" s="173" t="s">
        <v>447</v>
      </c>
    </row>
    <row r="314" s="2" customFormat="1" ht="37.8" customHeight="1">
      <c r="A314" s="39"/>
      <c r="B314" s="161"/>
      <c r="C314" s="162" t="s">
        <v>448</v>
      </c>
      <c r="D314" s="162" t="s">
        <v>126</v>
      </c>
      <c r="E314" s="163" t="s">
        <v>449</v>
      </c>
      <c r="F314" s="164" t="s">
        <v>450</v>
      </c>
      <c r="G314" s="165" t="s">
        <v>433</v>
      </c>
      <c r="H314" s="166">
        <v>1</v>
      </c>
      <c r="I314" s="167"/>
      <c r="J314" s="168">
        <f>ROUND(I314*H314,2)</f>
        <v>0</v>
      </c>
      <c r="K314" s="164" t="s">
        <v>434</v>
      </c>
      <c r="L314" s="40"/>
      <c r="M314" s="169" t="s">
        <v>3</v>
      </c>
      <c r="N314" s="170" t="s">
        <v>40</v>
      </c>
      <c r="O314" s="73"/>
      <c r="P314" s="171">
        <f>O314*H314</f>
        <v>0</v>
      </c>
      <c r="Q314" s="171">
        <v>0</v>
      </c>
      <c r="R314" s="171">
        <f>Q314*H314</f>
        <v>0</v>
      </c>
      <c r="S314" s="171">
        <v>0</v>
      </c>
      <c r="T314" s="172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173" t="s">
        <v>131</v>
      </c>
      <c r="AT314" s="173" t="s">
        <v>126</v>
      </c>
      <c r="AU314" s="173" t="s">
        <v>79</v>
      </c>
      <c r="AY314" s="20" t="s">
        <v>123</v>
      </c>
      <c r="BE314" s="174">
        <f>IF(N314="základní",J314,0)</f>
        <v>0</v>
      </c>
      <c r="BF314" s="174">
        <f>IF(N314="snížená",J314,0)</f>
        <v>0</v>
      </c>
      <c r="BG314" s="174">
        <f>IF(N314="zákl. přenesená",J314,0)</f>
        <v>0</v>
      </c>
      <c r="BH314" s="174">
        <f>IF(N314="sníž. přenesená",J314,0)</f>
        <v>0</v>
      </c>
      <c r="BI314" s="174">
        <f>IF(N314="nulová",J314,0)</f>
        <v>0</v>
      </c>
      <c r="BJ314" s="20" t="s">
        <v>77</v>
      </c>
      <c r="BK314" s="174">
        <f>ROUND(I314*H314,2)</f>
        <v>0</v>
      </c>
      <c r="BL314" s="20" t="s">
        <v>131</v>
      </c>
      <c r="BM314" s="173" t="s">
        <v>289</v>
      </c>
    </row>
    <row r="315" s="2" customFormat="1" ht="37.8" customHeight="1">
      <c r="A315" s="39"/>
      <c r="B315" s="161"/>
      <c r="C315" s="162" t="s">
        <v>261</v>
      </c>
      <c r="D315" s="162" t="s">
        <v>126</v>
      </c>
      <c r="E315" s="163" t="s">
        <v>451</v>
      </c>
      <c r="F315" s="164" t="s">
        <v>452</v>
      </c>
      <c r="G315" s="165" t="s">
        <v>433</v>
      </c>
      <c r="H315" s="166">
        <v>1</v>
      </c>
      <c r="I315" s="167"/>
      <c r="J315" s="168">
        <f>ROUND(I315*H315,2)</f>
        <v>0</v>
      </c>
      <c r="K315" s="164" t="s">
        <v>434</v>
      </c>
      <c r="L315" s="40"/>
      <c r="M315" s="169" t="s">
        <v>3</v>
      </c>
      <c r="N315" s="170" t="s">
        <v>40</v>
      </c>
      <c r="O315" s="73"/>
      <c r="P315" s="171">
        <f>O315*H315</f>
        <v>0</v>
      </c>
      <c r="Q315" s="171">
        <v>0</v>
      </c>
      <c r="R315" s="171">
        <f>Q315*H315</f>
        <v>0</v>
      </c>
      <c r="S315" s="171">
        <v>0</v>
      </c>
      <c r="T315" s="172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173" t="s">
        <v>131</v>
      </c>
      <c r="AT315" s="173" t="s">
        <v>126</v>
      </c>
      <c r="AU315" s="173" t="s">
        <v>79</v>
      </c>
      <c r="AY315" s="20" t="s">
        <v>123</v>
      </c>
      <c r="BE315" s="174">
        <f>IF(N315="základní",J315,0)</f>
        <v>0</v>
      </c>
      <c r="BF315" s="174">
        <f>IF(N315="snížená",J315,0)</f>
        <v>0</v>
      </c>
      <c r="BG315" s="174">
        <f>IF(N315="zákl. přenesená",J315,0)</f>
        <v>0</v>
      </c>
      <c r="BH315" s="174">
        <f>IF(N315="sníž. přenesená",J315,0)</f>
        <v>0</v>
      </c>
      <c r="BI315" s="174">
        <f>IF(N315="nulová",J315,0)</f>
        <v>0</v>
      </c>
      <c r="BJ315" s="20" t="s">
        <v>77</v>
      </c>
      <c r="BK315" s="174">
        <f>ROUND(I315*H315,2)</f>
        <v>0</v>
      </c>
      <c r="BL315" s="20" t="s">
        <v>131</v>
      </c>
      <c r="BM315" s="173" t="s">
        <v>453</v>
      </c>
    </row>
    <row r="316" s="2" customFormat="1" ht="37.8" customHeight="1">
      <c r="A316" s="39"/>
      <c r="B316" s="161"/>
      <c r="C316" s="162" t="s">
        <v>454</v>
      </c>
      <c r="D316" s="162" t="s">
        <v>126</v>
      </c>
      <c r="E316" s="163" t="s">
        <v>455</v>
      </c>
      <c r="F316" s="164" t="s">
        <v>456</v>
      </c>
      <c r="G316" s="165" t="s">
        <v>433</v>
      </c>
      <c r="H316" s="166">
        <v>1</v>
      </c>
      <c r="I316" s="167"/>
      <c r="J316" s="168">
        <f>ROUND(I316*H316,2)</f>
        <v>0</v>
      </c>
      <c r="K316" s="164" t="s">
        <v>434</v>
      </c>
      <c r="L316" s="40"/>
      <c r="M316" s="169" t="s">
        <v>3</v>
      </c>
      <c r="N316" s="170" t="s">
        <v>40</v>
      </c>
      <c r="O316" s="73"/>
      <c r="P316" s="171">
        <f>O316*H316</f>
        <v>0</v>
      </c>
      <c r="Q316" s="171">
        <v>0</v>
      </c>
      <c r="R316" s="171">
        <f>Q316*H316</f>
        <v>0</v>
      </c>
      <c r="S316" s="171">
        <v>0</v>
      </c>
      <c r="T316" s="172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173" t="s">
        <v>131</v>
      </c>
      <c r="AT316" s="173" t="s">
        <v>126</v>
      </c>
      <c r="AU316" s="173" t="s">
        <v>79</v>
      </c>
      <c r="AY316" s="20" t="s">
        <v>123</v>
      </c>
      <c r="BE316" s="174">
        <f>IF(N316="základní",J316,0)</f>
        <v>0</v>
      </c>
      <c r="BF316" s="174">
        <f>IF(N316="snížená",J316,0)</f>
        <v>0</v>
      </c>
      <c r="BG316" s="174">
        <f>IF(N316="zákl. přenesená",J316,0)</f>
        <v>0</v>
      </c>
      <c r="BH316" s="174">
        <f>IF(N316="sníž. přenesená",J316,0)</f>
        <v>0</v>
      </c>
      <c r="BI316" s="174">
        <f>IF(N316="nulová",J316,0)</f>
        <v>0</v>
      </c>
      <c r="BJ316" s="20" t="s">
        <v>77</v>
      </c>
      <c r="BK316" s="174">
        <f>ROUND(I316*H316,2)</f>
        <v>0</v>
      </c>
      <c r="BL316" s="20" t="s">
        <v>131</v>
      </c>
      <c r="BM316" s="173" t="s">
        <v>457</v>
      </c>
    </row>
    <row r="317" s="2" customFormat="1" ht="37.8" customHeight="1">
      <c r="A317" s="39"/>
      <c r="B317" s="161"/>
      <c r="C317" s="162" t="s">
        <v>263</v>
      </c>
      <c r="D317" s="162" t="s">
        <v>126</v>
      </c>
      <c r="E317" s="163" t="s">
        <v>458</v>
      </c>
      <c r="F317" s="164" t="s">
        <v>459</v>
      </c>
      <c r="G317" s="165" t="s">
        <v>433</v>
      </c>
      <c r="H317" s="166">
        <v>1</v>
      </c>
      <c r="I317" s="167"/>
      <c r="J317" s="168">
        <f>ROUND(I317*H317,2)</f>
        <v>0</v>
      </c>
      <c r="K317" s="164" t="s">
        <v>434</v>
      </c>
      <c r="L317" s="40"/>
      <c r="M317" s="169" t="s">
        <v>3</v>
      </c>
      <c r="N317" s="170" t="s">
        <v>40</v>
      </c>
      <c r="O317" s="73"/>
      <c r="P317" s="171">
        <f>O317*H317</f>
        <v>0</v>
      </c>
      <c r="Q317" s="171">
        <v>0</v>
      </c>
      <c r="R317" s="171">
        <f>Q317*H317</f>
        <v>0</v>
      </c>
      <c r="S317" s="171">
        <v>0</v>
      </c>
      <c r="T317" s="172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173" t="s">
        <v>131</v>
      </c>
      <c r="AT317" s="173" t="s">
        <v>126</v>
      </c>
      <c r="AU317" s="173" t="s">
        <v>79</v>
      </c>
      <c r="AY317" s="20" t="s">
        <v>123</v>
      </c>
      <c r="BE317" s="174">
        <f>IF(N317="základní",J317,0)</f>
        <v>0</v>
      </c>
      <c r="BF317" s="174">
        <f>IF(N317="snížená",J317,0)</f>
        <v>0</v>
      </c>
      <c r="BG317" s="174">
        <f>IF(N317="zákl. přenesená",J317,0)</f>
        <v>0</v>
      </c>
      <c r="BH317" s="174">
        <f>IF(N317="sníž. přenesená",J317,0)</f>
        <v>0</v>
      </c>
      <c r="BI317" s="174">
        <f>IF(N317="nulová",J317,0)</f>
        <v>0</v>
      </c>
      <c r="BJ317" s="20" t="s">
        <v>77</v>
      </c>
      <c r="BK317" s="174">
        <f>ROUND(I317*H317,2)</f>
        <v>0</v>
      </c>
      <c r="BL317" s="20" t="s">
        <v>131</v>
      </c>
      <c r="BM317" s="173" t="s">
        <v>460</v>
      </c>
    </row>
    <row r="318" s="2" customFormat="1" ht="37.8" customHeight="1">
      <c r="A318" s="39"/>
      <c r="B318" s="161"/>
      <c r="C318" s="162" t="s">
        <v>461</v>
      </c>
      <c r="D318" s="162" t="s">
        <v>126</v>
      </c>
      <c r="E318" s="163" t="s">
        <v>462</v>
      </c>
      <c r="F318" s="164" t="s">
        <v>463</v>
      </c>
      <c r="G318" s="165" t="s">
        <v>433</v>
      </c>
      <c r="H318" s="166">
        <v>1</v>
      </c>
      <c r="I318" s="167"/>
      <c r="J318" s="168">
        <f>ROUND(I318*H318,2)</f>
        <v>0</v>
      </c>
      <c r="K318" s="164" t="s">
        <v>434</v>
      </c>
      <c r="L318" s="40"/>
      <c r="M318" s="169" t="s">
        <v>3</v>
      </c>
      <c r="N318" s="170" t="s">
        <v>40</v>
      </c>
      <c r="O318" s="73"/>
      <c r="P318" s="171">
        <f>O318*H318</f>
        <v>0</v>
      </c>
      <c r="Q318" s="171">
        <v>0</v>
      </c>
      <c r="R318" s="171">
        <f>Q318*H318</f>
        <v>0</v>
      </c>
      <c r="S318" s="171">
        <v>0</v>
      </c>
      <c r="T318" s="172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173" t="s">
        <v>131</v>
      </c>
      <c r="AT318" s="173" t="s">
        <v>126</v>
      </c>
      <c r="AU318" s="173" t="s">
        <v>79</v>
      </c>
      <c r="AY318" s="20" t="s">
        <v>123</v>
      </c>
      <c r="BE318" s="174">
        <f>IF(N318="základní",J318,0)</f>
        <v>0</v>
      </c>
      <c r="BF318" s="174">
        <f>IF(N318="snížená",J318,0)</f>
        <v>0</v>
      </c>
      <c r="BG318" s="174">
        <f>IF(N318="zákl. přenesená",J318,0)</f>
        <v>0</v>
      </c>
      <c r="BH318" s="174">
        <f>IF(N318="sníž. přenesená",J318,0)</f>
        <v>0</v>
      </c>
      <c r="BI318" s="174">
        <f>IF(N318="nulová",J318,0)</f>
        <v>0</v>
      </c>
      <c r="BJ318" s="20" t="s">
        <v>77</v>
      </c>
      <c r="BK318" s="174">
        <f>ROUND(I318*H318,2)</f>
        <v>0</v>
      </c>
      <c r="BL318" s="20" t="s">
        <v>131</v>
      </c>
      <c r="BM318" s="173" t="s">
        <v>464</v>
      </c>
    </row>
    <row r="319" s="2" customFormat="1" ht="37.8" customHeight="1">
      <c r="A319" s="39"/>
      <c r="B319" s="161"/>
      <c r="C319" s="162" t="s">
        <v>267</v>
      </c>
      <c r="D319" s="162" t="s">
        <v>126</v>
      </c>
      <c r="E319" s="163" t="s">
        <v>465</v>
      </c>
      <c r="F319" s="164" t="s">
        <v>466</v>
      </c>
      <c r="G319" s="165" t="s">
        <v>433</v>
      </c>
      <c r="H319" s="166">
        <v>1</v>
      </c>
      <c r="I319" s="167"/>
      <c r="J319" s="168">
        <f>ROUND(I319*H319,2)</f>
        <v>0</v>
      </c>
      <c r="K319" s="164" t="s">
        <v>434</v>
      </c>
      <c r="L319" s="40"/>
      <c r="M319" s="169" t="s">
        <v>3</v>
      </c>
      <c r="N319" s="170" t="s">
        <v>40</v>
      </c>
      <c r="O319" s="73"/>
      <c r="P319" s="171">
        <f>O319*H319</f>
        <v>0</v>
      </c>
      <c r="Q319" s="171">
        <v>0</v>
      </c>
      <c r="R319" s="171">
        <f>Q319*H319</f>
        <v>0</v>
      </c>
      <c r="S319" s="171">
        <v>0</v>
      </c>
      <c r="T319" s="172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173" t="s">
        <v>131</v>
      </c>
      <c r="AT319" s="173" t="s">
        <v>126</v>
      </c>
      <c r="AU319" s="173" t="s">
        <v>79</v>
      </c>
      <c r="AY319" s="20" t="s">
        <v>123</v>
      </c>
      <c r="BE319" s="174">
        <f>IF(N319="základní",J319,0)</f>
        <v>0</v>
      </c>
      <c r="BF319" s="174">
        <f>IF(N319="snížená",J319,0)</f>
        <v>0</v>
      </c>
      <c r="BG319" s="174">
        <f>IF(N319="zákl. přenesená",J319,0)</f>
        <v>0</v>
      </c>
      <c r="BH319" s="174">
        <f>IF(N319="sníž. přenesená",J319,0)</f>
        <v>0</v>
      </c>
      <c r="BI319" s="174">
        <f>IF(N319="nulová",J319,0)</f>
        <v>0</v>
      </c>
      <c r="BJ319" s="20" t="s">
        <v>77</v>
      </c>
      <c r="BK319" s="174">
        <f>ROUND(I319*H319,2)</f>
        <v>0</v>
      </c>
      <c r="BL319" s="20" t="s">
        <v>131</v>
      </c>
      <c r="BM319" s="173" t="s">
        <v>467</v>
      </c>
    </row>
    <row r="320" s="2" customFormat="1" ht="37.8" customHeight="1">
      <c r="A320" s="39"/>
      <c r="B320" s="161"/>
      <c r="C320" s="162" t="s">
        <v>468</v>
      </c>
      <c r="D320" s="162" t="s">
        <v>126</v>
      </c>
      <c r="E320" s="163" t="s">
        <v>469</v>
      </c>
      <c r="F320" s="164" t="s">
        <v>470</v>
      </c>
      <c r="G320" s="165" t="s">
        <v>433</v>
      </c>
      <c r="H320" s="166">
        <v>1</v>
      </c>
      <c r="I320" s="167"/>
      <c r="J320" s="168">
        <f>ROUND(I320*H320,2)</f>
        <v>0</v>
      </c>
      <c r="K320" s="164" t="s">
        <v>434</v>
      </c>
      <c r="L320" s="40"/>
      <c r="M320" s="169" t="s">
        <v>3</v>
      </c>
      <c r="N320" s="170" t="s">
        <v>40</v>
      </c>
      <c r="O320" s="73"/>
      <c r="P320" s="171">
        <f>O320*H320</f>
        <v>0</v>
      </c>
      <c r="Q320" s="171">
        <v>0</v>
      </c>
      <c r="R320" s="171">
        <f>Q320*H320</f>
        <v>0</v>
      </c>
      <c r="S320" s="171">
        <v>0</v>
      </c>
      <c r="T320" s="172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173" t="s">
        <v>131</v>
      </c>
      <c r="AT320" s="173" t="s">
        <v>126</v>
      </c>
      <c r="AU320" s="173" t="s">
        <v>79</v>
      </c>
      <c r="AY320" s="20" t="s">
        <v>123</v>
      </c>
      <c r="BE320" s="174">
        <f>IF(N320="základní",J320,0)</f>
        <v>0</v>
      </c>
      <c r="BF320" s="174">
        <f>IF(N320="snížená",J320,0)</f>
        <v>0</v>
      </c>
      <c r="BG320" s="174">
        <f>IF(N320="zákl. přenesená",J320,0)</f>
        <v>0</v>
      </c>
      <c r="BH320" s="174">
        <f>IF(N320="sníž. přenesená",J320,0)</f>
        <v>0</v>
      </c>
      <c r="BI320" s="174">
        <f>IF(N320="nulová",J320,0)</f>
        <v>0</v>
      </c>
      <c r="BJ320" s="20" t="s">
        <v>77</v>
      </c>
      <c r="BK320" s="174">
        <f>ROUND(I320*H320,2)</f>
        <v>0</v>
      </c>
      <c r="BL320" s="20" t="s">
        <v>131</v>
      </c>
      <c r="BM320" s="173" t="s">
        <v>471</v>
      </c>
    </row>
    <row r="321" s="2" customFormat="1" ht="37.8" customHeight="1">
      <c r="A321" s="39"/>
      <c r="B321" s="161"/>
      <c r="C321" s="162" t="s">
        <v>273</v>
      </c>
      <c r="D321" s="162" t="s">
        <v>126</v>
      </c>
      <c r="E321" s="163" t="s">
        <v>472</v>
      </c>
      <c r="F321" s="164" t="s">
        <v>473</v>
      </c>
      <c r="G321" s="165" t="s">
        <v>433</v>
      </c>
      <c r="H321" s="166">
        <v>1</v>
      </c>
      <c r="I321" s="167"/>
      <c r="J321" s="168">
        <f>ROUND(I321*H321,2)</f>
        <v>0</v>
      </c>
      <c r="K321" s="164" t="s">
        <v>434</v>
      </c>
      <c r="L321" s="40"/>
      <c r="M321" s="169" t="s">
        <v>3</v>
      </c>
      <c r="N321" s="170" t="s">
        <v>40</v>
      </c>
      <c r="O321" s="73"/>
      <c r="P321" s="171">
        <f>O321*H321</f>
        <v>0</v>
      </c>
      <c r="Q321" s="171">
        <v>0</v>
      </c>
      <c r="R321" s="171">
        <f>Q321*H321</f>
        <v>0</v>
      </c>
      <c r="S321" s="171">
        <v>0</v>
      </c>
      <c r="T321" s="172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173" t="s">
        <v>131</v>
      </c>
      <c r="AT321" s="173" t="s">
        <v>126</v>
      </c>
      <c r="AU321" s="173" t="s">
        <v>79</v>
      </c>
      <c r="AY321" s="20" t="s">
        <v>123</v>
      </c>
      <c r="BE321" s="174">
        <f>IF(N321="základní",J321,0)</f>
        <v>0</v>
      </c>
      <c r="BF321" s="174">
        <f>IF(N321="snížená",J321,0)</f>
        <v>0</v>
      </c>
      <c r="BG321" s="174">
        <f>IF(N321="zákl. přenesená",J321,0)</f>
        <v>0</v>
      </c>
      <c r="BH321" s="174">
        <f>IF(N321="sníž. přenesená",J321,0)</f>
        <v>0</v>
      </c>
      <c r="BI321" s="174">
        <f>IF(N321="nulová",J321,0)</f>
        <v>0</v>
      </c>
      <c r="BJ321" s="20" t="s">
        <v>77</v>
      </c>
      <c r="BK321" s="174">
        <f>ROUND(I321*H321,2)</f>
        <v>0</v>
      </c>
      <c r="BL321" s="20" t="s">
        <v>131</v>
      </c>
      <c r="BM321" s="173" t="s">
        <v>474</v>
      </c>
    </row>
    <row r="322" s="2" customFormat="1" ht="37.8" customHeight="1">
      <c r="A322" s="39"/>
      <c r="B322" s="161"/>
      <c r="C322" s="162" t="s">
        <v>475</v>
      </c>
      <c r="D322" s="162" t="s">
        <v>126</v>
      </c>
      <c r="E322" s="163" t="s">
        <v>476</v>
      </c>
      <c r="F322" s="164" t="s">
        <v>477</v>
      </c>
      <c r="G322" s="165" t="s">
        <v>433</v>
      </c>
      <c r="H322" s="166">
        <v>1</v>
      </c>
      <c r="I322" s="167"/>
      <c r="J322" s="168">
        <f>ROUND(I322*H322,2)</f>
        <v>0</v>
      </c>
      <c r="K322" s="164" t="s">
        <v>434</v>
      </c>
      <c r="L322" s="40"/>
      <c r="M322" s="169" t="s">
        <v>3</v>
      </c>
      <c r="N322" s="170" t="s">
        <v>40</v>
      </c>
      <c r="O322" s="73"/>
      <c r="P322" s="171">
        <f>O322*H322</f>
        <v>0</v>
      </c>
      <c r="Q322" s="171">
        <v>0</v>
      </c>
      <c r="R322" s="171">
        <f>Q322*H322</f>
        <v>0</v>
      </c>
      <c r="S322" s="171">
        <v>0</v>
      </c>
      <c r="T322" s="172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173" t="s">
        <v>131</v>
      </c>
      <c r="AT322" s="173" t="s">
        <v>126</v>
      </c>
      <c r="AU322" s="173" t="s">
        <v>79</v>
      </c>
      <c r="AY322" s="20" t="s">
        <v>123</v>
      </c>
      <c r="BE322" s="174">
        <f>IF(N322="základní",J322,0)</f>
        <v>0</v>
      </c>
      <c r="BF322" s="174">
        <f>IF(N322="snížená",J322,0)</f>
        <v>0</v>
      </c>
      <c r="BG322" s="174">
        <f>IF(N322="zákl. přenesená",J322,0)</f>
        <v>0</v>
      </c>
      <c r="BH322" s="174">
        <f>IF(N322="sníž. přenesená",J322,0)</f>
        <v>0</v>
      </c>
      <c r="BI322" s="174">
        <f>IF(N322="nulová",J322,0)</f>
        <v>0</v>
      </c>
      <c r="BJ322" s="20" t="s">
        <v>77</v>
      </c>
      <c r="BK322" s="174">
        <f>ROUND(I322*H322,2)</f>
        <v>0</v>
      </c>
      <c r="BL322" s="20" t="s">
        <v>131</v>
      </c>
      <c r="BM322" s="173" t="s">
        <v>478</v>
      </c>
    </row>
    <row r="323" s="2" customFormat="1" ht="37.8" customHeight="1">
      <c r="A323" s="39"/>
      <c r="B323" s="161"/>
      <c r="C323" s="162" t="s">
        <v>277</v>
      </c>
      <c r="D323" s="162" t="s">
        <v>126</v>
      </c>
      <c r="E323" s="163" t="s">
        <v>479</v>
      </c>
      <c r="F323" s="164" t="s">
        <v>480</v>
      </c>
      <c r="G323" s="165" t="s">
        <v>433</v>
      </c>
      <c r="H323" s="166">
        <v>1</v>
      </c>
      <c r="I323" s="167"/>
      <c r="J323" s="168">
        <f>ROUND(I323*H323,2)</f>
        <v>0</v>
      </c>
      <c r="K323" s="164" t="s">
        <v>434</v>
      </c>
      <c r="L323" s="40"/>
      <c r="M323" s="169" t="s">
        <v>3</v>
      </c>
      <c r="N323" s="170" t="s">
        <v>40</v>
      </c>
      <c r="O323" s="73"/>
      <c r="P323" s="171">
        <f>O323*H323</f>
        <v>0</v>
      </c>
      <c r="Q323" s="171">
        <v>0</v>
      </c>
      <c r="R323" s="171">
        <f>Q323*H323</f>
        <v>0</v>
      </c>
      <c r="S323" s="171">
        <v>0</v>
      </c>
      <c r="T323" s="172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173" t="s">
        <v>131</v>
      </c>
      <c r="AT323" s="173" t="s">
        <v>126</v>
      </c>
      <c r="AU323" s="173" t="s">
        <v>79</v>
      </c>
      <c r="AY323" s="20" t="s">
        <v>123</v>
      </c>
      <c r="BE323" s="174">
        <f>IF(N323="základní",J323,0)</f>
        <v>0</v>
      </c>
      <c r="BF323" s="174">
        <f>IF(N323="snížená",J323,0)</f>
        <v>0</v>
      </c>
      <c r="BG323" s="174">
        <f>IF(N323="zákl. přenesená",J323,0)</f>
        <v>0</v>
      </c>
      <c r="BH323" s="174">
        <f>IF(N323="sníž. přenesená",J323,0)</f>
        <v>0</v>
      </c>
      <c r="BI323" s="174">
        <f>IF(N323="nulová",J323,0)</f>
        <v>0</v>
      </c>
      <c r="BJ323" s="20" t="s">
        <v>77</v>
      </c>
      <c r="BK323" s="174">
        <f>ROUND(I323*H323,2)</f>
        <v>0</v>
      </c>
      <c r="BL323" s="20" t="s">
        <v>131</v>
      </c>
      <c r="BM323" s="173" t="s">
        <v>481</v>
      </c>
    </row>
    <row r="324" s="2" customFormat="1" ht="37.8" customHeight="1">
      <c r="A324" s="39"/>
      <c r="B324" s="161"/>
      <c r="C324" s="162" t="s">
        <v>482</v>
      </c>
      <c r="D324" s="162" t="s">
        <v>126</v>
      </c>
      <c r="E324" s="163" t="s">
        <v>483</v>
      </c>
      <c r="F324" s="164" t="s">
        <v>484</v>
      </c>
      <c r="G324" s="165" t="s">
        <v>433</v>
      </c>
      <c r="H324" s="166">
        <v>1</v>
      </c>
      <c r="I324" s="167"/>
      <c r="J324" s="168">
        <f>ROUND(I324*H324,2)</f>
        <v>0</v>
      </c>
      <c r="K324" s="164" t="s">
        <v>434</v>
      </c>
      <c r="L324" s="40"/>
      <c r="M324" s="169" t="s">
        <v>3</v>
      </c>
      <c r="N324" s="170" t="s">
        <v>40</v>
      </c>
      <c r="O324" s="73"/>
      <c r="P324" s="171">
        <f>O324*H324</f>
        <v>0</v>
      </c>
      <c r="Q324" s="171">
        <v>0</v>
      </c>
      <c r="R324" s="171">
        <f>Q324*H324</f>
        <v>0</v>
      </c>
      <c r="S324" s="171">
        <v>0</v>
      </c>
      <c r="T324" s="172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173" t="s">
        <v>131</v>
      </c>
      <c r="AT324" s="173" t="s">
        <v>126</v>
      </c>
      <c r="AU324" s="173" t="s">
        <v>79</v>
      </c>
      <c r="AY324" s="20" t="s">
        <v>123</v>
      </c>
      <c r="BE324" s="174">
        <f>IF(N324="základní",J324,0)</f>
        <v>0</v>
      </c>
      <c r="BF324" s="174">
        <f>IF(N324="snížená",J324,0)</f>
        <v>0</v>
      </c>
      <c r="BG324" s="174">
        <f>IF(N324="zákl. přenesená",J324,0)</f>
        <v>0</v>
      </c>
      <c r="BH324" s="174">
        <f>IF(N324="sníž. přenesená",J324,0)</f>
        <v>0</v>
      </c>
      <c r="BI324" s="174">
        <f>IF(N324="nulová",J324,0)</f>
        <v>0</v>
      </c>
      <c r="BJ324" s="20" t="s">
        <v>77</v>
      </c>
      <c r="BK324" s="174">
        <f>ROUND(I324*H324,2)</f>
        <v>0</v>
      </c>
      <c r="BL324" s="20" t="s">
        <v>131</v>
      </c>
      <c r="BM324" s="173" t="s">
        <v>485</v>
      </c>
    </row>
    <row r="325" s="2" customFormat="1" ht="37.8" customHeight="1">
      <c r="A325" s="39"/>
      <c r="B325" s="161"/>
      <c r="C325" s="162" t="s">
        <v>283</v>
      </c>
      <c r="D325" s="162" t="s">
        <v>126</v>
      </c>
      <c r="E325" s="163" t="s">
        <v>486</v>
      </c>
      <c r="F325" s="164" t="s">
        <v>487</v>
      </c>
      <c r="G325" s="165" t="s">
        <v>433</v>
      </c>
      <c r="H325" s="166">
        <v>1</v>
      </c>
      <c r="I325" s="167"/>
      <c r="J325" s="168">
        <f>ROUND(I325*H325,2)</f>
        <v>0</v>
      </c>
      <c r="K325" s="164" t="s">
        <v>434</v>
      </c>
      <c r="L325" s="40"/>
      <c r="M325" s="169" t="s">
        <v>3</v>
      </c>
      <c r="N325" s="170" t="s">
        <v>40</v>
      </c>
      <c r="O325" s="73"/>
      <c r="P325" s="171">
        <f>O325*H325</f>
        <v>0</v>
      </c>
      <c r="Q325" s="171">
        <v>0</v>
      </c>
      <c r="R325" s="171">
        <f>Q325*H325</f>
        <v>0</v>
      </c>
      <c r="S325" s="171">
        <v>0</v>
      </c>
      <c r="T325" s="172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173" t="s">
        <v>131</v>
      </c>
      <c r="AT325" s="173" t="s">
        <v>126</v>
      </c>
      <c r="AU325" s="173" t="s">
        <v>79</v>
      </c>
      <c r="AY325" s="20" t="s">
        <v>123</v>
      </c>
      <c r="BE325" s="174">
        <f>IF(N325="základní",J325,0)</f>
        <v>0</v>
      </c>
      <c r="BF325" s="174">
        <f>IF(N325="snížená",J325,0)</f>
        <v>0</v>
      </c>
      <c r="BG325" s="174">
        <f>IF(N325="zákl. přenesená",J325,0)</f>
        <v>0</v>
      </c>
      <c r="BH325" s="174">
        <f>IF(N325="sníž. přenesená",J325,0)</f>
        <v>0</v>
      </c>
      <c r="BI325" s="174">
        <f>IF(N325="nulová",J325,0)</f>
        <v>0</v>
      </c>
      <c r="BJ325" s="20" t="s">
        <v>77</v>
      </c>
      <c r="BK325" s="174">
        <f>ROUND(I325*H325,2)</f>
        <v>0</v>
      </c>
      <c r="BL325" s="20" t="s">
        <v>131</v>
      </c>
      <c r="BM325" s="173" t="s">
        <v>488</v>
      </c>
    </row>
    <row r="326" s="2" customFormat="1" ht="37.8" customHeight="1">
      <c r="A326" s="39"/>
      <c r="B326" s="161"/>
      <c r="C326" s="162" t="s">
        <v>489</v>
      </c>
      <c r="D326" s="162" t="s">
        <v>126</v>
      </c>
      <c r="E326" s="163" t="s">
        <v>490</v>
      </c>
      <c r="F326" s="164" t="s">
        <v>491</v>
      </c>
      <c r="G326" s="165" t="s">
        <v>433</v>
      </c>
      <c r="H326" s="166">
        <v>1</v>
      </c>
      <c r="I326" s="167"/>
      <c r="J326" s="168">
        <f>ROUND(I326*H326,2)</f>
        <v>0</v>
      </c>
      <c r="K326" s="164" t="s">
        <v>434</v>
      </c>
      <c r="L326" s="40"/>
      <c r="M326" s="169" t="s">
        <v>3</v>
      </c>
      <c r="N326" s="170" t="s">
        <v>40</v>
      </c>
      <c r="O326" s="73"/>
      <c r="P326" s="171">
        <f>O326*H326</f>
        <v>0</v>
      </c>
      <c r="Q326" s="171">
        <v>0</v>
      </c>
      <c r="R326" s="171">
        <f>Q326*H326</f>
        <v>0</v>
      </c>
      <c r="S326" s="171">
        <v>0</v>
      </c>
      <c r="T326" s="172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173" t="s">
        <v>131</v>
      </c>
      <c r="AT326" s="173" t="s">
        <v>126</v>
      </c>
      <c r="AU326" s="173" t="s">
        <v>79</v>
      </c>
      <c r="AY326" s="20" t="s">
        <v>123</v>
      </c>
      <c r="BE326" s="174">
        <f>IF(N326="základní",J326,0)</f>
        <v>0</v>
      </c>
      <c r="BF326" s="174">
        <f>IF(N326="snížená",J326,0)</f>
        <v>0</v>
      </c>
      <c r="BG326" s="174">
        <f>IF(N326="zákl. přenesená",J326,0)</f>
        <v>0</v>
      </c>
      <c r="BH326" s="174">
        <f>IF(N326="sníž. přenesená",J326,0)</f>
        <v>0</v>
      </c>
      <c r="BI326" s="174">
        <f>IF(N326="nulová",J326,0)</f>
        <v>0</v>
      </c>
      <c r="BJ326" s="20" t="s">
        <v>77</v>
      </c>
      <c r="BK326" s="174">
        <f>ROUND(I326*H326,2)</f>
        <v>0</v>
      </c>
      <c r="BL326" s="20" t="s">
        <v>131</v>
      </c>
      <c r="BM326" s="173" t="s">
        <v>492</v>
      </c>
    </row>
    <row r="327" s="2" customFormat="1" ht="37.8" customHeight="1">
      <c r="A327" s="39"/>
      <c r="B327" s="161"/>
      <c r="C327" s="162" t="s">
        <v>293</v>
      </c>
      <c r="D327" s="162" t="s">
        <v>126</v>
      </c>
      <c r="E327" s="163" t="s">
        <v>493</v>
      </c>
      <c r="F327" s="164" t="s">
        <v>494</v>
      </c>
      <c r="G327" s="165" t="s">
        <v>433</v>
      </c>
      <c r="H327" s="166">
        <v>1</v>
      </c>
      <c r="I327" s="167"/>
      <c r="J327" s="168">
        <f>ROUND(I327*H327,2)</f>
        <v>0</v>
      </c>
      <c r="K327" s="164" t="s">
        <v>434</v>
      </c>
      <c r="L327" s="40"/>
      <c r="M327" s="169" t="s">
        <v>3</v>
      </c>
      <c r="N327" s="170" t="s">
        <v>40</v>
      </c>
      <c r="O327" s="73"/>
      <c r="P327" s="171">
        <f>O327*H327</f>
        <v>0</v>
      </c>
      <c r="Q327" s="171">
        <v>0</v>
      </c>
      <c r="R327" s="171">
        <f>Q327*H327</f>
        <v>0</v>
      </c>
      <c r="S327" s="171">
        <v>0</v>
      </c>
      <c r="T327" s="172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173" t="s">
        <v>131</v>
      </c>
      <c r="AT327" s="173" t="s">
        <v>126</v>
      </c>
      <c r="AU327" s="173" t="s">
        <v>79</v>
      </c>
      <c r="AY327" s="20" t="s">
        <v>123</v>
      </c>
      <c r="BE327" s="174">
        <f>IF(N327="základní",J327,0)</f>
        <v>0</v>
      </c>
      <c r="BF327" s="174">
        <f>IF(N327="snížená",J327,0)</f>
        <v>0</v>
      </c>
      <c r="BG327" s="174">
        <f>IF(N327="zákl. přenesená",J327,0)</f>
        <v>0</v>
      </c>
      <c r="BH327" s="174">
        <f>IF(N327="sníž. přenesená",J327,0)</f>
        <v>0</v>
      </c>
      <c r="BI327" s="174">
        <f>IF(N327="nulová",J327,0)</f>
        <v>0</v>
      </c>
      <c r="BJ327" s="20" t="s">
        <v>77</v>
      </c>
      <c r="BK327" s="174">
        <f>ROUND(I327*H327,2)</f>
        <v>0</v>
      </c>
      <c r="BL327" s="20" t="s">
        <v>131</v>
      </c>
      <c r="BM327" s="173" t="s">
        <v>495</v>
      </c>
    </row>
    <row r="328" s="2" customFormat="1" ht="37.8" customHeight="1">
      <c r="A328" s="39"/>
      <c r="B328" s="161"/>
      <c r="C328" s="162" t="s">
        <v>212</v>
      </c>
      <c r="D328" s="162" t="s">
        <v>126</v>
      </c>
      <c r="E328" s="163" t="s">
        <v>496</v>
      </c>
      <c r="F328" s="164" t="s">
        <v>497</v>
      </c>
      <c r="G328" s="165" t="s">
        <v>433</v>
      </c>
      <c r="H328" s="166">
        <v>1</v>
      </c>
      <c r="I328" s="167"/>
      <c r="J328" s="168">
        <f>ROUND(I328*H328,2)</f>
        <v>0</v>
      </c>
      <c r="K328" s="164" t="s">
        <v>434</v>
      </c>
      <c r="L328" s="40"/>
      <c r="M328" s="169" t="s">
        <v>3</v>
      </c>
      <c r="N328" s="170" t="s">
        <v>40</v>
      </c>
      <c r="O328" s="73"/>
      <c r="P328" s="171">
        <f>O328*H328</f>
        <v>0</v>
      </c>
      <c r="Q328" s="171">
        <v>0</v>
      </c>
      <c r="R328" s="171">
        <f>Q328*H328</f>
        <v>0</v>
      </c>
      <c r="S328" s="171">
        <v>0</v>
      </c>
      <c r="T328" s="172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173" t="s">
        <v>131</v>
      </c>
      <c r="AT328" s="173" t="s">
        <v>126</v>
      </c>
      <c r="AU328" s="173" t="s">
        <v>79</v>
      </c>
      <c r="AY328" s="20" t="s">
        <v>123</v>
      </c>
      <c r="BE328" s="174">
        <f>IF(N328="základní",J328,0)</f>
        <v>0</v>
      </c>
      <c r="BF328" s="174">
        <f>IF(N328="snížená",J328,0)</f>
        <v>0</v>
      </c>
      <c r="BG328" s="174">
        <f>IF(N328="zákl. přenesená",J328,0)</f>
        <v>0</v>
      </c>
      <c r="BH328" s="174">
        <f>IF(N328="sníž. přenesená",J328,0)</f>
        <v>0</v>
      </c>
      <c r="BI328" s="174">
        <f>IF(N328="nulová",J328,0)</f>
        <v>0</v>
      </c>
      <c r="BJ328" s="20" t="s">
        <v>77</v>
      </c>
      <c r="BK328" s="174">
        <f>ROUND(I328*H328,2)</f>
        <v>0</v>
      </c>
      <c r="BL328" s="20" t="s">
        <v>131</v>
      </c>
      <c r="BM328" s="173" t="s">
        <v>498</v>
      </c>
    </row>
    <row r="329" s="2" customFormat="1" ht="37.8" customHeight="1">
      <c r="A329" s="39"/>
      <c r="B329" s="161"/>
      <c r="C329" s="162" t="s">
        <v>255</v>
      </c>
      <c r="D329" s="162" t="s">
        <v>126</v>
      </c>
      <c r="E329" s="163" t="s">
        <v>499</v>
      </c>
      <c r="F329" s="164" t="s">
        <v>500</v>
      </c>
      <c r="G329" s="165" t="s">
        <v>433</v>
      </c>
      <c r="H329" s="166">
        <v>1</v>
      </c>
      <c r="I329" s="167"/>
      <c r="J329" s="168">
        <f>ROUND(I329*H329,2)</f>
        <v>0</v>
      </c>
      <c r="K329" s="164" t="s">
        <v>434</v>
      </c>
      <c r="L329" s="40"/>
      <c r="M329" s="169" t="s">
        <v>3</v>
      </c>
      <c r="N329" s="170" t="s">
        <v>40</v>
      </c>
      <c r="O329" s="73"/>
      <c r="P329" s="171">
        <f>O329*H329</f>
        <v>0</v>
      </c>
      <c r="Q329" s="171">
        <v>0</v>
      </c>
      <c r="R329" s="171">
        <f>Q329*H329</f>
        <v>0</v>
      </c>
      <c r="S329" s="171">
        <v>0</v>
      </c>
      <c r="T329" s="172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173" t="s">
        <v>131</v>
      </c>
      <c r="AT329" s="173" t="s">
        <v>126</v>
      </c>
      <c r="AU329" s="173" t="s">
        <v>79</v>
      </c>
      <c r="AY329" s="20" t="s">
        <v>123</v>
      </c>
      <c r="BE329" s="174">
        <f>IF(N329="základní",J329,0)</f>
        <v>0</v>
      </c>
      <c r="BF329" s="174">
        <f>IF(N329="snížená",J329,0)</f>
        <v>0</v>
      </c>
      <c r="BG329" s="174">
        <f>IF(N329="zákl. přenesená",J329,0)</f>
        <v>0</v>
      </c>
      <c r="BH329" s="174">
        <f>IF(N329="sníž. přenesená",J329,0)</f>
        <v>0</v>
      </c>
      <c r="BI329" s="174">
        <f>IF(N329="nulová",J329,0)</f>
        <v>0</v>
      </c>
      <c r="BJ329" s="20" t="s">
        <v>77</v>
      </c>
      <c r="BK329" s="174">
        <f>ROUND(I329*H329,2)</f>
        <v>0</v>
      </c>
      <c r="BL329" s="20" t="s">
        <v>131</v>
      </c>
      <c r="BM329" s="173" t="s">
        <v>501</v>
      </c>
    </row>
    <row r="330" s="2" customFormat="1" ht="37.8" customHeight="1">
      <c r="A330" s="39"/>
      <c r="B330" s="161"/>
      <c r="C330" s="162" t="s">
        <v>502</v>
      </c>
      <c r="D330" s="162" t="s">
        <v>126</v>
      </c>
      <c r="E330" s="163" t="s">
        <v>503</v>
      </c>
      <c r="F330" s="164" t="s">
        <v>504</v>
      </c>
      <c r="G330" s="165" t="s">
        <v>433</v>
      </c>
      <c r="H330" s="166">
        <v>1</v>
      </c>
      <c r="I330" s="167"/>
      <c r="J330" s="168">
        <f>ROUND(I330*H330,2)</f>
        <v>0</v>
      </c>
      <c r="K330" s="164" t="s">
        <v>434</v>
      </c>
      <c r="L330" s="40"/>
      <c r="M330" s="169" t="s">
        <v>3</v>
      </c>
      <c r="N330" s="170" t="s">
        <v>40</v>
      </c>
      <c r="O330" s="73"/>
      <c r="P330" s="171">
        <f>O330*H330</f>
        <v>0</v>
      </c>
      <c r="Q330" s="171">
        <v>0</v>
      </c>
      <c r="R330" s="171">
        <f>Q330*H330</f>
        <v>0</v>
      </c>
      <c r="S330" s="171">
        <v>0</v>
      </c>
      <c r="T330" s="172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173" t="s">
        <v>131</v>
      </c>
      <c r="AT330" s="173" t="s">
        <v>126</v>
      </c>
      <c r="AU330" s="173" t="s">
        <v>79</v>
      </c>
      <c r="AY330" s="20" t="s">
        <v>123</v>
      </c>
      <c r="BE330" s="174">
        <f>IF(N330="základní",J330,0)</f>
        <v>0</v>
      </c>
      <c r="BF330" s="174">
        <f>IF(N330="snížená",J330,0)</f>
        <v>0</v>
      </c>
      <c r="BG330" s="174">
        <f>IF(N330="zákl. přenesená",J330,0)</f>
        <v>0</v>
      </c>
      <c r="BH330" s="174">
        <f>IF(N330="sníž. přenesená",J330,0)</f>
        <v>0</v>
      </c>
      <c r="BI330" s="174">
        <f>IF(N330="nulová",J330,0)</f>
        <v>0</v>
      </c>
      <c r="BJ330" s="20" t="s">
        <v>77</v>
      </c>
      <c r="BK330" s="174">
        <f>ROUND(I330*H330,2)</f>
        <v>0</v>
      </c>
      <c r="BL330" s="20" t="s">
        <v>131</v>
      </c>
      <c r="BM330" s="173" t="s">
        <v>505</v>
      </c>
    </row>
    <row r="331" s="2" customFormat="1" ht="37.8" customHeight="1">
      <c r="A331" s="39"/>
      <c r="B331" s="161"/>
      <c r="C331" s="162" t="s">
        <v>303</v>
      </c>
      <c r="D331" s="162" t="s">
        <v>126</v>
      </c>
      <c r="E331" s="163" t="s">
        <v>506</v>
      </c>
      <c r="F331" s="164" t="s">
        <v>507</v>
      </c>
      <c r="G331" s="165" t="s">
        <v>433</v>
      </c>
      <c r="H331" s="166">
        <v>1</v>
      </c>
      <c r="I331" s="167"/>
      <c r="J331" s="168">
        <f>ROUND(I331*H331,2)</f>
        <v>0</v>
      </c>
      <c r="K331" s="164" t="s">
        <v>434</v>
      </c>
      <c r="L331" s="40"/>
      <c r="M331" s="169" t="s">
        <v>3</v>
      </c>
      <c r="N331" s="170" t="s">
        <v>40</v>
      </c>
      <c r="O331" s="73"/>
      <c r="P331" s="171">
        <f>O331*H331</f>
        <v>0</v>
      </c>
      <c r="Q331" s="171">
        <v>0</v>
      </c>
      <c r="R331" s="171">
        <f>Q331*H331</f>
        <v>0</v>
      </c>
      <c r="S331" s="171">
        <v>0</v>
      </c>
      <c r="T331" s="172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173" t="s">
        <v>131</v>
      </c>
      <c r="AT331" s="173" t="s">
        <v>126</v>
      </c>
      <c r="AU331" s="173" t="s">
        <v>79</v>
      </c>
      <c r="AY331" s="20" t="s">
        <v>123</v>
      </c>
      <c r="BE331" s="174">
        <f>IF(N331="základní",J331,0)</f>
        <v>0</v>
      </c>
      <c r="BF331" s="174">
        <f>IF(N331="snížená",J331,0)</f>
        <v>0</v>
      </c>
      <c r="BG331" s="174">
        <f>IF(N331="zákl. přenesená",J331,0)</f>
        <v>0</v>
      </c>
      <c r="BH331" s="174">
        <f>IF(N331="sníž. přenesená",J331,0)</f>
        <v>0</v>
      </c>
      <c r="BI331" s="174">
        <f>IF(N331="nulová",J331,0)</f>
        <v>0</v>
      </c>
      <c r="BJ331" s="20" t="s">
        <v>77</v>
      </c>
      <c r="BK331" s="174">
        <f>ROUND(I331*H331,2)</f>
        <v>0</v>
      </c>
      <c r="BL331" s="20" t="s">
        <v>131</v>
      </c>
      <c r="BM331" s="173" t="s">
        <v>508</v>
      </c>
    </row>
    <row r="332" s="2" customFormat="1" ht="37.8" customHeight="1">
      <c r="A332" s="39"/>
      <c r="B332" s="161"/>
      <c r="C332" s="162" t="s">
        <v>509</v>
      </c>
      <c r="D332" s="162" t="s">
        <v>126</v>
      </c>
      <c r="E332" s="163" t="s">
        <v>510</v>
      </c>
      <c r="F332" s="164" t="s">
        <v>511</v>
      </c>
      <c r="G332" s="165" t="s">
        <v>433</v>
      </c>
      <c r="H332" s="166">
        <v>1</v>
      </c>
      <c r="I332" s="167"/>
      <c r="J332" s="168">
        <f>ROUND(I332*H332,2)</f>
        <v>0</v>
      </c>
      <c r="K332" s="164" t="s">
        <v>434</v>
      </c>
      <c r="L332" s="40"/>
      <c r="M332" s="169" t="s">
        <v>3</v>
      </c>
      <c r="N332" s="170" t="s">
        <v>40</v>
      </c>
      <c r="O332" s="73"/>
      <c r="P332" s="171">
        <f>O332*H332</f>
        <v>0</v>
      </c>
      <c r="Q332" s="171">
        <v>0</v>
      </c>
      <c r="R332" s="171">
        <f>Q332*H332</f>
        <v>0</v>
      </c>
      <c r="S332" s="171">
        <v>0</v>
      </c>
      <c r="T332" s="172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173" t="s">
        <v>131</v>
      </c>
      <c r="AT332" s="173" t="s">
        <v>126</v>
      </c>
      <c r="AU332" s="173" t="s">
        <v>79</v>
      </c>
      <c r="AY332" s="20" t="s">
        <v>123</v>
      </c>
      <c r="BE332" s="174">
        <f>IF(N332="základní",J332,0)</f>
        <v>0</v>
      </c>
      <c r="BF332" s="174">
        <f>IF(N332="snížená",J332,0)</f>
        <v>0</v>
      </c>
      <c r="BG332" s="174">
        <f>IF(N332="zákl. přenesená",J332,0)</f>
        <v>0</v>
      </c>
      <c r="BH332" s="174">
        <f>IF(N332="sníž. přenesená",J332,0)</f>
        <v>0</v>
      </c>
      <c r="BI332" s="174">
        <f>IF(N332="nulová",J332,0)</f>
        <v>0</v>
      </c>
      <c r="BJ332" s="20" t="s">
        <v>77</v>
      </c>
      <c r="BK332" s="174">
        <f>ROUND(I332*H332,2)</f>
        <v>0</v>
      </c>
      <c r="BL332" s="20" t="s">
        <v>131</v>
      </c>
      <c r="BM332" s="173" t="s">
        <v>512</v>
      </c>
    </row>
    <row r="333" s="2" customFormat="1" ht="37.8" customHeight="1">
      <c r="A333" s="39"/>
      <c r="B333" s="161"/>
      <c r="C333" s="162" t="s">
        <v>310</v>
      </c>
      <c r="D333" s="162" t="s">
        <v>126</v>
      </c>
      <c r="E333" s="163" t="s">
        <v>513</v>
      </c>
      <c r="F333" s="164" t="s">
        <v>514</v>
      </c>
      <c r="G333" s="165" t="s">
        <v>433</v>
      </c>
      <c r="H333" s="166">
        <v>1</v>
      </c>
      <c r="I333" s="167"/>
      <c r="J333" s="168">
        <f>ROUND(I333*H333,2)</f>
        <v>0</v>
      </c>
      <c r="K333" s="164" t="s">
        <v>434</v>
      </c>
      <c r="L333" s="40"/>
      <c r="M333" s="169" t="s">
        <v>3</v>
      </c>
      <c r="N333" s="170" t="s">
        <v>40</v>
      </c>
      <c r="O333" s="73"/>
      <c r="P333" s="171">
        <f>O333*H333</f>
        <v>0</v>
      </c>
      <c r="Q333" s="171">
        <v>0</v>
      </c>
      <c r="R333" s="171">
        <f>Q333*H333</f>
        <v>0</v>
      </c>
      <c r="S333" s="171">
        <v>0</v>
      </c>
      <c r="T333" s="172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173" t="s">
        <v>131</v>
      </c>
      <c r="AT333" s="173" t="s">
        <v>126</v>
      </c>
      <c r="AU333" s="173" t="s">
        <v>79</v>
      </c>
      <c r="AY333" s="20" t="s">
        <v>123</v>
      </c>
      <c r="BE333" s="174">
        <f>IF(N333="základní",J333,0)</f>
        <v>0</v>
      </c>
      <c r="BF333" s="174">
        <f>IF(N333="snížená",J333,0)</f>
        <v>0</v>
      </c>
      <c r="BG333" s="174">
        <f>IF(N333="zákl. přenesená",J333,0)</f>
        <v>0</v>
      </c>
      <c r="BH333" s="174">
        <f>IF(N333="sníž. přenesená",J333,0)</f>
        <v>0</v>
      </c>
      <c r="BI333" s="174">
        <f>IF(N333="nulová",J333,0)</f>
        <v>0</v>
      </c>
      <c r="BJ333" s="20" t="s">
        <v>77</v>
      </c>
      <c r="BK333" s="174">
        <f>ROUND(I333*H333,2)</f>
        <v>0</v>
      </c>
      <c r="BL333" s="20" t="s">
        <v>131</v>
      </c>
      <c r="BM333" s="173" t="s">
        <v>515</v>
      </c>
    </row>
    <row r="334" s="2" customFormat="1" ht="37.8" customHeight="1">
      <c r="A334" s="39"/>
      <c r="B334" s="161"/>
      <c r="C334" s="162" t="s">
        <v>516</v>
      </c>
      <c r="D334" s="162" t="s">
        <v>126</v>
      </c>
      <c r="E334" s="163" t="s">
        <v>517</v>
      </c>
      <c r="F334" s="164" t="s">
        <v>518</v>
      </c>
      <c r="G334" s="165" t="s">
        <v>433</v>
      </c>
      <c r="H334" s="166">
        <v>1</v>
      </c>
      <c r="I334" s="167"/>
      <c r="J334" s="168">
        <f>ROUND(I334*H334,2)</f>
        <v>0</v>
      </c>
      <c r="K334" s="164" t="s">
        <v>434</v>
      </c>
      <c r="L334" s="40"/>
      <c r="M334" s="169" t="s">
        <v>3</v>
      </c>
      <c r="N334" s="170" t="s">
        <v>40</v>
      </c>
      <c r="O334" s="73"/>
      <c r="P334" s="171">
        <f>O334*H334</f>
        <v>0</v>
      </c>
      <c r="Q334" s="171">
        <v>0</v>
      </c>
      <c r="R334" s="171">
        <f>Q334*H334</f>
        <v>0</v>
      </c>
      <c r="S334" s="171">
        <v>0</v>
      </c>
      <c r="T334" s="172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173" t="s">
        <v>131</v>
      </c>
      <c r="AT334" s="173" t="s">
        <v>126</v>
      </c>
      <c r="AU334" s="173" t="s">
        <v>79</v>
      </c>
      <c r="AY334" s="20" t="s">
        <v>123</v>
      </c>
      <c r="BE334" s="174">
        <f>IF(N334="základní",J334,0)</f>
        <v>0</v>
      </c>
      <c r="BF334" s="174">
        <f>IF(N334="snížená",J334,0)</f>
        <v>0</v>
      </c>
      <c r="BG334" s="174">
        <f>IF(N334="zákl. přenesená",J334,0)</f>
        <v>0</v>
      </c>
      <c r="BH334" s="174">
        <f>IF(N334="sníž. přenesená",J334,0)</f>
        <v>0</v>
      </c>
      <c r="BI334" s="174">
        <f>IF(N334="nulová",J334,0)</f>
        <v>0</v>
      </c>
      <c r="BJ334" s="20" t="s">
        <v>77</v>
      </c>
      <c r="BK334" s="174">
        <f>ROUND(I334*H334,2)</f>
        <v>0</v>
      </c>
      <c r="BL334" s="20" t="s">
        <v>131</v>
      </c>
      <c r="BM334" s="173" t="s">
        <v>519</v>
      </c>
    </row>
    <row r="335" s="2" customFormat="1" ht="37.8" customHeight="1">
      <c r="A335" s="39"/>
      <c r="B335" s="161"/>
      <c r="C335" s="162" t="s">
        <v>318</v>
      </c>
      <c r="D335" s="162" t="s">
        <v>126</v>
      </c>
      <c r="E335" s="163" t="s">
        <v>520</v>
      </c>
      <c r="F335" s="164" t="s">
        <v>521</v>
      </c>
      <c r="G335" s="165" t="s">
        <v>433</v>
      </c>
      <c r="H335" s="166">
        <v>1</v>
      </c>
      <c r="I335" s="167"/>
      <c r="J335" s="168">
        <f>ROUND(I335*H335,2)</f>
        <v>0</v>
      </c>
      <c r="K335" s="164" t="s">
        <v>434</v>
      </c>
      <c r="L335" s="40"/>
      <c r="M335" s="169" t="s">
        <v>3</v>
      </c>
      <c r="N335" s="170" t="s">
        <v>40</v>
      </c>
      <c r="O335" s="73"/>
      <c r="P335" s="171">
        <f>O335*H335</f>
        <v>0</v>
      </c>
      <c r="Q335" s="171">
        <v>0</v>
      </c>
      <c r="R335" s="171">
        <f>Q335*H335</f>
        <v>0</v>
      </c>
      <c r="S335" s="171">
        <v>0</v>
      </c>
      <c r="T335" s="172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173" t="s">
        <v>131</v>
      </c>
      <c r="AT335" s="173" t="s">
        <v>126</v>
      </c>
      <c r="AU335" s="173" t="s">
        <v>79</v>
      </c>
      <c r="AY335" s="20" t="s">
        <v>123</v>
      </c>
      <c r="BE335" s="174">
        <f>IF(N335="základní",J335,0)</f>
        <v>0</v>
      </c>
      <c r="BF335" s="174">
        <f>IF(N335="snížená",J335,0)</f>
        <v>0</v>
      </c>
      <c r="BG335" s="174">
        <f>IF(N335="zákl. přenesená",J335,0)</f>
        <v>0</v>
      </c>
      <c r="BH335" s="174">
        <f>IF(N335="sníž. přenesená",J335,0)</f>
        <v>0</v>
      </c>
      <c r="BI335" s="174">
        <f>IF(N335="nulová",J335,0)</f>
        <v>0</v>
      </c>
      <c r="BJ335" s="20" t="s">
        <v>77</v>
      </c>
      <c r="BK335" s="174">
        <f>ROUND(I335*H335,2)</f>
        <v>0</v>
      </c>
      <c r="BL335" s="20" t="s">
        <v>131</v>
      </c>
      <c r="BM335" s="173" t="s">
        <v>522</v>
      </c>
    </row>
    <row r="336" s="12" customFormat="1" ht="22.8" customHeight="1">
      <c r="A336" s="12"/>
      <c r="B336" s="148"/>
      <c r="C336" s="12"/>
      <c r="D336" s="149" t="s">
        <v>68</v>
      </c>
      <c r="E336" s="159" t="s">
        <v>523</v>
      </c>
      <c r="F336" s="159" t="s">
        <v>524</v>
      </c>
      <c r="G336" s="12"/>
      <c r="H336" s="12"/>
      <c r="I336" s="151"/>
      <c r="J336" s="160">
        <f>BK336</f>
        <v>0</v>
      </c>
      <c r="K336" s="12"/>
      <c r="L336" s="148"/>
      <c r="M336" s="153"/>
      <c r="N336" s="154"/>
      <c r="O336" s="154"/>
      <c r="P336" s="155">
        <f>SUM(P337:P338)</f>
        <v>0</v>
      </c>
      <c r="Q336" s="154"/>
      <c r="R336" s="155">
        <f>SUM(R337:R338)</f>
        <v>0</v>
      </c>
      <c r="S336" s="154"/>
      <c r="T336" s="156">
        <f>SUM(T337:T338)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49" t="s">
        <v>77</v>
      </c>
      <c r="AT336" s="157" t="s">
        <v>68</v>
      </c>
      <c r="AU336" s="157" t="s">
        <v>77</v>
      </c>
      <c r="AY336" s="149" t="s">
        <v>123</v>
      </c>
      <c r="BK336" s="158">
        <f>SUM(BK337:BK338)</f>
        <v>0</v>
      </c>
    </row>
    <row r="337" s="2" customFormat="1" ht="24.15" customHeight="1">
      <c r="A337" s="39"/>
      <c r="B337" s="161"/>
      <c r="C337" s="162" t="s">
        <v>525</v>
      </c>
      <c r="D337" s="162" t="s">
        <v>126</v>
      </c>
      <c r="E337" s="163" t="s">
        <v>526</v>
      </c>
      <c r="F337" s="164" t="s">
        <v>527</v>
      </c>
      <c r="G337" s="165" t="s">
        <v>433</v>
      </c>
      <c r="H337" s="166">
        <v>11</v>
      </c>
      <c r="I337" s="167"/>
      <c r="J337" s="168">
        <f>ROUND(I337*H337,2)</f>
        <v>0</v>
      </c>
      <c r="K337" s="164" t="s">
        <v>434</v>
      </c>
      <c r="L337" s="40"/>
      <c r="M337" s="169" t="s">
        <v>3</v>
      </c>
      <c r="N337" s="170" t="s">
        <v>40</v>
      </c>
      <c r="O337" s="73"/>
      <c r="P337" s="171">
        <f>O337*H337</f>
        <v>0</v>
      </c>
      <c r="Q337" s="171">
        <v>0</v>
      </c>
      <c r="R337" s="171">
        <f>Q337*H337</f>
        <v>0</v>
      </c>
      <c r="S337" s="171">
        <v>0</v>
      </c>
      <c r="T337" s="172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173" t="s">
        <v>131</v>
      </c>
      <c r="AT337" s="173" t="s">
        <v>126</v>
      </c>
      <c r="AU337" s="173" t="s">
        <v>79</v>
      </c>
      <c r="AY337" s="20" t="s">
        <v>123</v>
      </c>
      <c r="BE337" s="174">
        <f>IF(N337="základní",J337,0)</f>
        <v>0</v>
      </c>
      <c r="BF337" s="174">
        <f>IF(N337="snížená",J337,0)</f>
        <v>0</v>
      </c>
      <c r="BG337" s="174">
        <f>IF(N337="zákl. přenesená",J337,0)</f>
        <v>0</v>
      </c>
      <c r="BH337" s="174">
        <f>IF(N337="sníž. přenesená",J337,0)</f>
        <v>0</v>
      </c>
      <c r="BI337" s="174">
        <f>IF(N337="nulová",J337,0)</f>
        <v>0</v>
      </c>
      <c r="BJ337" s="20" t="s">
        <v>77</v>
      </c>
      <c r="BK337" s="174">
        <f>ROUND(I337*H337,2)</f>
        <v>0</v>
      </c>
      <c r="BL337" s="20" t="s">
        <v>131</v>
      </c>
      <c r="BM337" s="173" t="s">
        <v>528</v>
      </c>
    </row>
    <row r="338" s="2" customFormat="1" ht="24.15" customHeight="1">
      <c r="A338" s="39"/>
      <c r="B338" s="161"/>
      <c r="C338" s="162" t="s">
        <v>323</v>
      </c>
      <c r="D338" s="162" t="s">
        <v>126</v>
      </c>
      <c r="E338" s="163" t="s">
        <v>529</v>
      </c>
      <c r="F338" s="164" t="s">
        <v>530</v>
      </c>
      <c r="G338" s="165" t="s">
        <v>433</v>
      </c>
      <c r="H338" s="166">
        <v>8</v>
      </c>
      <c r="I338" s="167"/>
      <c r="J338" s="168">
        <f>ROUND(I338*H338,2)</f>
        <v>0</v>
      </c>
      <c r="K338" s="164" t="s">
        <v>434</v>
      </c>
      <c r="L338" s="40"/>
      <c r="M338" s="169" t="s">
        <v>3</v>
      </c>
      <c r="N338" s="170" t="s">
        <v>40</v>
      </c>
      <c r="O338" s="73"/>
      <c r="P338" s="171">
        <f>O338*H338</f>
        <v>0</v>
      </c>
      <c r="Q338" s="171">
        <v>0</v>
      </c>
      <c r="R338" s="171">
        <f>Q338*H338</f>
        <v>0</v>
      </c>
      <c r="S338" s="171">
        <v>0</v>
      </c>
      <c r="T338" s="172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173" t="s">
        <v>131</v>
      </c>
      <c r="AT338" s="173" t="s">
        <v>126</v>
      </c>
      <c r="AU338" s="173" t="s">
        <v>79</v>
      </c>
      <c r="AY338" s="20" t="s">
        <v>123</v>
      </c>
      <c r="BE338" s="174">
        <f>IF(N338="základní",J338,0)</f>
        <v>0</v>
      </c>
      <c r="BF338" s="174">
        <f>IF(N338="snížená",J338,0)</f>
        <v>0</v>
      </c>
      <c r="BG338" s="174">
        <f>IF(N338="zákl. přenesená",J338,0)</f>
        <v>0</v>
      </c>
      <c r="BH338" s="174">
        <f>IF(N338="sníž. přenesená",J338,0)</f>
        <v>0</v>
      </c>
      <c r="BI338" s="174">
        <f>IF(N338="nulová",J338,0)</f>
        <v>0</v>
      </c>
      <c r="BJ338" s="20" t="s">
        <v>77</v>
      </c>
      <c r="BK338" s="174">
        <f>ROUND(I338*H338,2)</f>
        <v>0</v>
      </c>
      <c r="BL338" s="20" t="s">
        <v>131</v>
      </c>
      <c r="BM338" s="173" t="s">
        <v>531</v>
      </c>
    </row>
    <row r="339" s="12" customFormat="1" ht="22.8" customHeight="1">
      <c r="A339" s="12"/>
      <c r="B339" s="148"/>
      <c r="C339" s="12"/>
      <c r="D339" s="149" t="s">
        <v>68</v>
      </c>
      <c r="E339" s="159" t="s">
        <v>532</v>
      </c>
      <c r="F339" s="159" t="s">
        <v>533</v>
      </c>
      <c r="G339" s="12"/>
      <c r="H339" s="12"/>
      <c r="I339" s="151"/>
      <c r="J339" s="160">
        <f>BK339</f>
        <v>0</v>
      </c>
      <c r="K339" s="12"/>
      <c r="L339" s="148"/>
      <c r="M339" s="153"/>
      <c r="N339" s="154"/>
      <c r="O339" s="154"/>
      <c r="P339" s="155">
        <f>SUM(P340:P346)</f>
        <v>0</v>
      </c>
      <c r="Q339" s="154"/>
      <c r="R339" s="155">
        <f>SUM(R340:R346)</f>
        <v>0</v>
      </c>
      <c r="S339" s="154"/>
      <c r="T339" s="156">
        <f>SUM(T340:T346)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49" t="s">
        <v>79</v>
      </c>
      <c r="AT339" s="157" t="s">
        <v>68</v>
      </c>
      <c r="AU339" s="157" t="s">
        <v>77</v>
      </c>
      <c r="AY339" s="149" t="s">
        <v>123</v>
      </c>
      <c r="BK339" s="158">
        <f>SUM(BK340:BK346)</f>
        <v>0</v>
      </c>
    </row>
    <row r="340" s="2" customFormat="1" ht="55.5" customHeight="1">
      <c r="A340" s="39"/>
      <c r="B340" s="161"/>
      <c r="C340" s="162" t="s">
        <v>534</v>
      </c>
      <c r="D340" s="162" t="s">
        <v>126</v>
      </c>
      <c r="E340" s="163" t="s">
        <v>535</v>
      </c>
      <c r="F340" s="164" t="s">
        <v>536</v>
      </c>
      <c r="G340" s="165" t="s">
        <v>426</v>
      </c>
      <c r="H340" s="214"/>
      <c r="I340" s="167"/>
      <c r="J340" s="168">
        <f>ROUND(I340*H340,2)</f>
        <v>0</v>
      </c>
      <c r="K340" s="164" t="s">
        <v>130</v>
      </c>
      <c r="L340" s="40"/>
      <c r="M340" s="169" t="s">
        <v>3</v>
      </c>
      <c r="N340" s="170" t="s">
        <v>40</v>
      </c>
      <c r="O340" s="73"/>
      <c r="P340" s="171">
        <f>O340*H340</f>
        <v>0</v>
      </c>
      <c r="Q340" s="171">
        <v>0</v>
      </c>
      <c r="R340" s="171">
        <f>Q340*H340</f>
        <v>0</v>
      </c>
      <c r="S340" s="171">
        <v>0</v>
      </c>
      <c r="T340" s="172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173" t="s">
        <v>178</v>
      </c>
      <c r="AT340" s="173" t="s">
        <v>126</v>
      </c>
      <c r="AU340" s="173" t="s">
        <v>79</v>
      </c>
      <c r="AY340" s="20" t="s">
        <v>123</v>
      </c>
      <c r="BE340" s="174">
        <f>IF(N340="základní",J340,0)</f>
        <v>0</v>
      </c>
      <c r="BF340" s="174">
        <f>IF(N340="snížená",J340,0)</f>
        <v>0</v>
      </c>
      <c r="BG340" s="174">
        <f>IF(N340="zákl. přenesená",J340,0)</f>
        <v>0</v>
      </c>
      <c r="BH340" s="174">
        <f>IF(N340="sníž. přenesená",J340,0)</f>
        <v>0</v>
      </c>
      <c r="BI340" s="174">
        <f>IF(N340="nulová",J340,0)</f>
        <v>0</v>
      </c>
      <c r="BJ340" s="20" t="s">
        <v>77</v>
      </c>
      <c r="BK340" s="174">
        <f>ROUND(I340*H340,2)</f>
        <v>0</v>
      </c>
      <c r="BL340" s="20" t="s">
        <v>178</v>
      </c>
      <c r="BM340" s="173" t="s">
        <v>537</v>
      </c>
    </row>
    <row r="341" s="2" customFormat="1">
      <c r="A341" s="39"/>
      <c r="B341" s="40"/>
      <c r="C341" s="39"/>
      <c r="D341" s="175" t="s">
        <v>132</v>
      </c>
      <c r="E341" s="39"/>
      <c r="F341" s="176" t="s">
        <v>538</v>
      </c>
      <c r="G341" s="39"/>
      <c r="H341" s="39"/>
      <c r="I341" s="177"/>
      <c r="J341" s="39"/>
      <c r="K341" s="39"/>
      <c r="L341" s="40"/>
      <c r="M341" s="178"/>
      <c r="N341" s="179"/>
      <c r="O341" s="73"/>
      <c r="P341" s="73"/>
      <c r="Q341" s="73"/>
      <c r="R341" s="73"/>
      <c r="S341" s="73"/>
      <c r="T341" s="74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20" t="s">
        <v>132</v>
      </c>
      <c r="AU341" s="20" t="s">
        <v>79</v>
      </c>
    </row>
    <row r="342" s="2" customFormat="1" ht="24.15" customHeight="1">
      <c r="A342" s="39"/>
      <c r="B342" s="161"/>
      <c r="C342" s="162" t="s">
        <v>349</v>
      </c>
      <c r="D342" s="162" t="s">
        <v>126</v>
      </c>
      <c r="E342" s="163" t="s">
        <v>539</v>
      </c>
      <c r="F342" s="164" t="s">
        <v>540</v>
      </c>
      <c r="G342" s="165" t="s">
        <v>433</v>
      </c>
      <c r="H342" s="166">
        <v>1</v>
      </c>
      <c r="I342" s="167"/>
      <c r="J342" s="168">
        <f>ROUND(I342*H342,2)</f>
        <v>0</v>
      </c>
      <c r="K342" s="164" t="s">
        <v>434</v>
      </c>
      <c r="L342" s="40"/>
      <c r="M342" s="169" t="s">
        <v>3</v>
      </c>
      <c r="N342" s="170" t="s">
        <v>40</v>
      </c>
      <c r="O342" s="73"/>
      <c r="P342" s="171">
        <f>O342*H342</f>
        <v>0</v>
      </c>
      <c r="Q342" s="171">
        <v>0</v>
      </c>
      <c r="R342" s="171">
        <f>Q342*H342</f>
        <v>0</v>
      </c>
      <c r="S342" s="171">
        <v>0</v>
      </c>
      <c r="T342" s="172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173" t="s">
        <v>178</v>
      </c>
      <c r="AT342" s="173" t="s">
        <v>126</v>
      </c>
      <c r="AU342" s="173" t="s">
        <v>79</v>
      </c>
      <c r="AY342" s="20" t="s">
        <v>123</v>
      </c>
      <c r="BE342" s="174">
        <f>IF(N342="základní",J342,0)</f>
        <v>0</v>
      </c>
      <c r="BF342" s="174">
        <f>IF(N342="snížená",J342,0)</f>
        <v>0</v>
      </c>
      <c r="BG342" s="174">
        <f>IF(N342="zákl. přenesená",J342,0)</f>
        <v>0</v>
      </c>
      <c r="BH342" s="174">
        <f>IF(N342="sníž. přenesená",J342,0)</f>
        <v>0</v>
      </c>
      <c r="BI342" s="174">
        <f>IF(N342="nulová",J342,0)</f>
        <v>0</v>
      </c>
      <c r="BJ342" s="20" t="s">
        <v>77</v>
      </c>
      <c r="BK342" s="174">
        <f>ROUND(I342*H342,2)</f>
        <v>0</v>
      </c>
      <c r="BL342" s="20" t="s">
        <v>178</v>
      </c>
      <c r="BM342" s="173" t="s">
        <v>541</v>
      </c>
    </row>
    <row r="343" s="2" customFormat="1" ht="24.15" customHeight="1">
      <c r="A343" s="39"/>
      <c r="B343" s="161"/>
      <c r="C343" s="162" t="s">
        <v>542</v>
      </c>
      <c r="D343" s="162" t="s">
        <v>126</v>
      </c>
      <c r="E343" s="163" t="s">
        <v>543</v>
      </c>
      <c r="F343" s="164" t="s">
        <v>544</v>
      </c>
      <c r="G343" s="165" t="s">
        <v>433</v>
      </c>
      <c r="H343" s="166">
        <v>11</v>
      </c>
      <c r="I343" s="167"/>
      <c r="J343" s="168">
        <f>ROUND(I343*H343,2)</f>
        <v>0</v>
      </c>
      <c r="K343" s="164" t="s">
        <v>434</v>
      </c>
      <c r="L343" s="40"/>
      <c r="M343" s="169" t="s">
        <v>3</v>
      </c>
      <c r="N343" s="170" t="s">
        <v>40</v>
      </c>
      <c r="O343" s="73"/>
      <c r="P343" s="171">
        <f>O343*H343</f>
        <v>0</v>
      </c>
      <c r="Q343" s="171">
        <v>0</v>
      </c>
      <c r="R343" s="171">
        <f>Q343*H343</f>
        <v>0</v>
      </c>
      <c r="S343" s="171">
        <v>0</v>
      </c>
      <c r="T343" s="172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173" t="s">
        <v>178</v>
      </c>
      <c r="AT343" s="173" t="s">
        <v>126</v>
      </c>
      <c r="AU343" s="173" t="s">
        <v>79</v>
      </c>
      <c r="AY343" s="20" t="s">
        <v>123</v>
      </c>
      <c r="BE343" s="174">
        <f>IF(N343="základní",J343,0)</f>
        <v>0</v>
      </c>
      <c r="BF343" s="174">
        <f>IF(N343="snížená",J343,0)</f>
        <v>0</v>
      </c>
      <c r="BG343" s="174">
        <f>IF(N343="zákl. přenesená",J343,0)</f>
        <v>0</v>
      </c>
      <c r="BH343" s="174">
        <f>IF(N343="sníž. přenesená",J343,0)</f>
        <v>0</v>
      </c>
      <c r="BI343" s="174">
        <f>IF(N343="nulová",J343,0)</f>
        <v>0</v>
      </c>
      <c r="BJ343" s="20" t="s">
        <v>77</v>
      </c>
      <c r="BK343" s="174">
        <f>ROUND(I343*H343,2)</f>
        <v>0</v>
      </c>
      <c r="BL343" s="20" t="s">
        <v>178</v>
      </c>
      <c r="BM343" s="173" t="s">
        <v>545</v>
      </c>
    </row>
    <row r="344" s="2" customFormat="1" ht="24.15" customHeight="1">
      <c r="A344" s="39"/>
      <c r="B344" s="161"/>
      <c r="C344" s="162" t="s">
        <v>372</v>
      </c>
      <c r="D344" s="162" t="s">
        <v>126</v>
      </c>
      <c r="E344" s="163" t="s">
        <v>546</v>
      </c>
      <c r="F344" s="164" t="s">
        <v>547</v>
      </c>
      <c r="G344" s="165" t="s">
        <v>266</v>
      </c>
      <c r="H344" s="166">
        <v>2</v>
      </c>
      <c r="I344" s="167"/>
      <c r="J344" s="168">
        <f>ROUND(I344*H344,2)</f>
        <v>0</v>
      </c>
      <c r="K344" s="164" t="s">
        <v>130</v>
      </c>
      <c r="L344" s="40"/>
      <c r="M344" s="169" t="s">
        <v>3</v>
      </c>
      <c r="N344" s="170" t="s">
        <v>40</v>
      </c>
      <c r="O344" s="73"/>
      <c r="P344" s="171">
        <f>O344*H344</f>
        <v>0</v>
      </c>
      <c r="Q344" s="171">
        <v>0</v>
      </c>
      <c r="R344" s="171">
        <f>Q344*H344</f>
        <v>0</v>
      </c>
      <c r="S344" s="171">
        <v>0</v>
      </c>
      <c r="T344" s="172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173" t="s">
        <v>178</v>
      </c>
      <c r="AT344" s="173" t="s">
        <v>126</v>
      </c>
      <c r="AU344" s="173" t="s">
        <v>79</v>
      </c>
      <c r="AY344" s="20" t="s">
        <v>123</v>
      </c>
      <c r="BE344" s="174">
        <f>IF(N344="základní",J344,0)</f>
        <v>0</v>
      </c>
      <c r="BF344" s="174">
        <f>IF(N344="snížená",J344,0)</f>
        <v>0</v>
      </c>
      <c r="BG344" s="174">
        <f>IF(N344="zákl. přenesená",J344,0)</f>
        <v>0</v>
      </c>
      <c r="BH344" s="174">
        <f>IF(N344="sníž. přenesená",J344,0)</f>
        <v>0</v>
      </c>
      <c r="BI344" s="174">
        <f>IF(N344="nulová",J344,0)</f>
        <v>0</v>
      </c>
      <c r="BJ344" s="20" t="s">
        <v>77</v>
      </c>
      <c r="BK344" s="174">
        <f>ROUND(I344*H344,2)</f>
        <v>0</v>
      </c>
      <c r="BL344" s="20" t="s">
        <v>178</v>
      </c>
      <c r="BM344" s="173" t="s">
        <v>548</v>
      </c>
    </row>
    <row r="345" s="2" customFormat="1">
      <c r="A345" s="39"/>
      <c r="B345" s="40"/>
      <c r="C345" s="39"/>
      <c r="D345" s="175" t="s">
        <v>132</v>
      </c>
      <c r="E345" s="39"/>
      <c r="F345" s="176" t="s">
        <v>549</v>
      </c>
      <c r="G345" s="39"/>
      <c r="H345" s="39"/>
      <c r="I345" s="177"/>
      <c r="J345" s="39"/>
      <c r="K345" s="39"/>
      <c r="L345" s="40"/>
      <c r="M345" s="178"/>
      <c r="N345" s="179"/>
      <c r="O345" s="73"/>
      <c r="P345" s="73"/>
      <c r="Q345" s="73"/>
      <c r="R345" s="73"/>
      <c r="S345" s="73"/>
      <c r="T345" s="74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20" t="s">
        <v>132</v>
      </c>
      <c r="AU345" s="20" t="s">
        <v>79</v>
      </c>
    </row>
    <row r="346" s="2" customFormat="1" ht="16.5" customHeight="1">
      <c r="A346" s="39"/>
      <c r="B346" s="161"/>
      <c r="C346" s="204" t="s">
        <v>550</v>
      </c>
      <c r="D346" s="204" t="s">
        <v>219</v>
      </c>
      <c r="E346" s="205" t="s">
        <v>551</v>
      </c>
      <c r="F346" s="206" t="s">
        <v>552</v>
      </c>
      <c r="G346" s="207" t="s">
        <v>266</v>
      </c>
      <c r="H346" s="208">
        <v>2</v>
      </c>
      <c r="I346" s="209"/>
      <c r="J346" s="210">
        <f>ROUND(I346*H346,2)</f>
        <v>0</v>
      </c>
      <c r="K346" s="206" t="s">
        <v>130</v>
      </c>
      <c r="L346" s="211"/>
      <c r="M346" s="212" t="s">
        <v>3</v>
      </c>
      <c r="N346" s="213" t="s">
        <v>40</v>
      </c>
      <c r="O346" s="73"/>
      <c r="P346" s="171">
        <f>O346*H346</f>
        <v>0</v>
      </c>
      <c r="Q346" s="171">
        <v>0</v>
      </c>
      <c r="R346" s="171">
        <f>Q346*H346</f>
        <v>0</v>
      </c>
      <c r="S346" s="171">
        <v>0</v>
      </c>
      <c r="T346" s="172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173" t="s">
        <v>226</v>
      </c>
      <c r="AT346" s="173" t="s">
        <v>219</v>
      </c>
      <c r="AU346" s="173" t="s">
        <v>79</v>
      </c>
      <c r="AY346" s="20" t="s">
        <v>123</v>
      </c>
      <c r="BE346" s="174">
        <f>IF(N346="základní",J346,0)</f>
        <v>0</v>
      </c>
      <c r="BF346" s="174">
        <f>IF(N346="snížená",J346,0)</f>
        <v>0</v>
      </c>
      <c r="BG346" s="174">
        <f>IF(N346="zákl. přenesená",J346,0)</f>
        <v>0</v>
      </c>
      <c r="BH346" s="174">
        <f>IF(N346="sníž. přenesená",J346,0)</f>
        <v>0</v>
      </c>
      <c r="BI346" s="174">
        <f>IF(N346="nulová",J346,0)</f>
        <v>0</v>
      </c>
      <c r="BJ346" s="20" t="s">
        <v>77</v>
      </c>
      <c r="BK346" s="174">
        <f>ROUND(I346*H346,2)</f>
        <v>0</v>
      </c>
      <c r="BL346" s="20" t="s">
        <v>178</v>
      </c>
      <c r="BM346" s="173" t="s">
        <v>553</v>
      </c>
    </row>
    <row r="347" s="12" customFormat="1" ht="22.8" customHeight="1">
      <c r="A347" s="12"/>
      <c r="B347" s="148"/>
      <c r="C347" s="12"/>
      <c r="D347" s="149" t="s">
        <v>68</v>
      </c>
      <c r="E347" s="159" t="s">
        <v>554</v>
      </c>
      <c r="F347" s="159" t="s">
        <v>555</v>
      </c>
      <c r="G347" s="12"/>
      <c r="H347" s="12"/>
      <c r="I347" s="151"/>
      <c r="J347" s="160">
        <f>BK347</f>
        <v>0</v>
      </c>
      <c r="K347" s="12"/>
      <c r="L347" s="148"/>
      <c r="M347" s="153"/>
      <c r="N347" s="154"/>
      <c r="O347" s="154"/>
      <c r="P347" s="155">
        <f>SUM(P348:P362)</f>
        <v>0</v>
      </c>
      <c r="Q347" s="154"/>
      <c r="R347" s="155">
        <f>SUM(R348:R362)</f>
        <v>0</v>
      </c>
      <c r="S347" s="154"/>
      <c r="T347" s="156">
        <f>SUM(T348:T362)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49" t="s">
        <v>79</v>
      </c>
      <c r="AT347" s="157" t="s">
        <v>68</v>
      </c>
      <c r="AU347" s="157" t="s">
        <v>77</v>
      </c>
      <c r="AY347" s="149" t="s">
        <v>123</v>
      </c>
      <c r="BK347" s="158">
        <f>SUM(BK348:BK362)</f>
        <v>0</v>
      </c>
    </row>
    <row r="348" s="2" customFormat="1" ht="24.15" customHeight="1">
      <c r="A348" s="39"/>
      <c r="B348" s="161"/>
      <c r="C348" s="162" t="s">
        <v>377</v>
      </c>
      <c r="D348" s="162" t="s">
        <v>126</v>
      </c>
      <c r="E348" s="163" t="s">
        <v>556</v>
      </c>
      <c r="F348" s="164" t="s">
        <v>557</v>
      </c>
      <c r="G348" s="165" t="s">
        <v>129</v>
      </c>
      <c r="H348" s="166">
        <v>10.25</v>
      </c>
      <c r="I348" s="167"/>
      <c r="J348" s="168">
        <f>ROUND(I348*H348,2)</f>
        <v>0</v>
      </c>
      <c r="K348" s="164" t="s">
        <v>130</v>
      </c>
      <c r="L348" s="40"/>
      <c r="M348" s="169" t="s">
        <v>3</v>
      </c>
      <c r="N348" s="170" t="s">
        <v>40</v>
      </c>
      <c r="O348" s="73"/>
      <c r="P348" s="171">
        <f>O348*H348</f>
        <v>0</v>
      </c>
      <c r="Q348" s="171">
        <v>0</v>
      </c>
      <c r="R348" s="171">
        <f>Q348*H348</f>
        <v>0</v>
      </c>
      <c r="S348" s="171">
        <v>0</v>
      </c>
      <c r="T348" s="172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173" t="s">
        <v>178</v>
      </c>
      <c r="AT348" s="173" t="s">
        <v>126</v>
      </c>
      <c r="AU348" s="173" t="s">
        <v>79</v>
      </c>
      <c r="AY348" s="20" t="s">
        <v>123</v>
      </c>
      <c r="BE348" s="174">
        <f>IF(N348="základní",J348,0)</f>
        <v>0</v>
      </c>
      <c r="BF348" s="174">
        <f>IF(N348="snížená",J348,0)</f>
        <v>0</v>
      </c>
      <c r="BG348" s="174">
        <f>IF(N348="zákl. přenesená",J348,0)</f>
        <v>0</v>
      </c>
      <c r="BH348" s="174">
        <f>IF(N348="sníž. přenesená",J348,0)</f>
        <v>0</v>
      </c>
      <c r="BI348" s="174">
        <f>IF(N348="nulová",J348,0)</f>
        <v>0</v>
      </c>
      <c r="BJ348" s="20" t="s">
        <v>77</v>
      </c>
      <c r="BK348" s="174">
        <f>ROUND(I348*H348,2)</f>
        <v>0</v>
      </c>
      <c r="BL348" s="20" t="s">
        <v>178</v>
      </c>
      <c r="BM348" s="173" t="s">
        <v>558</v>
      </c>
    </row>
    <row r="349" s="2" customFormat="1">
      <c r="A349" s="39"/>
      <c r="B349" s="40"/>
      <c r="C349" s="39"/>
      <c r="D349" s="175" t="s">
        <v>132</v>
      </c>
      <c r="E349" s="39"/>
      <c r="F349" s="176" t="s">
        <v>559</v>
      </c>
      <c r="G349" s="39"/>
      <c r="H349" s="39"/>
      <c r="I349" s="177"/>
      <c r="J349" s="39"/>
      <c r="K349" s="39"/>
      <c r="L349" s="40"/>
      <c r="M349" s="178"/>
      <c r="N349" s="179"/>
      <c r="O349" s="73"/>
      <c r="P349" s="73"/>
      <c r="Q349" s="73"/>
      <c r="R349" s="73"/>
      <c r="S349" s="73"/>
      <c r="T349" s="74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20" t="s">
        <v>132</v>
      </c>
      <c r="AU349" s="20" t="s">
        <v>79</v>
      </c>
    </row>
    <row r="350" s="2" customFormat="1" ht="24.15" customHeight="1">
      <c r="A350" s="39"/>
      <c r="B350" s="161"/>
      <c r="C350" s="162" t="s">
        <v>560</v>
      </c>
      <c r="D350" s="162" t="s">
        <v>126</v>
      </c>
      <c r="E350" s="163" t="s">
        <v>561</v>
      </c>
      <c r="F350" s="164" t="s">
        <v>562</v>
      </c>
      <c r="G350" s="165" t="s">
        <v>129</v>
      </c>
      <c r="H350" s="166">
        <v>10.25</v>
      </c>
      <c r="I350" s="167"/>
      <c r="J350" s="168">
        <f>ROUND(I350*H350,2)</f>
        <v>0</v>
      </c>
      <c r="K350" s="164" t="s">
        <v>130</v>
      </c>
      <c r="L350" s="40"/>
      <c r="M350" s="169" t="s">
        <v>3</v>
      </c>
      <c r="N350" s="170" t="s">
        <v>40</v>
      </c>
      <c r="O350" s="73"/>
      <c r="P350" s="171">
        <f>O350*H350</f>
        <v>0</v>
      </c>
      <c r="Q350" s="171">
        <v>0</v>
      </c>
      <c r="R350" s="171">
        <f>Q350*H350</f>
        <v>0</v>
      </c>
      <c r="S350" s="171">
        <v>0</v>
      </c>
      <c r="T350" s="172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173" t="s">
        <v>178</v>
      </c>
      <c r="AT350" s="173" t="s">
        <v>126</v>
      </c>
      <c r="AU350" s="173" t="s">
        <v>79</v>
      </c>
      <c r="AY350" s="20" t="s">
        <v>123</v>
      </c>
      <c r="BE350" s="174">
        <f>IF(N350="základní",J350,0)</f>
        <v>0</v>
      </c>
      <c r="BF350" s="174">
        <f>IF(N350="snížená",J350,0)</f>
        <v>0</v>
      </c>
      <c r="BG350" s="174">
        <f>IF(N350="zákl. přenesená",J350,0)</f>
        <v>0</v>
      </c>
      <c r="BH350" s="174">
        <f>IF(N350="sníž. přenesená",J350,0)</f>
        <v>0</v>
      </c>
      <c r="BI350" s="174">
        <f>IF(N350="nulová",J350,0)</f>
        <v>0</v>
      </c>
      <c r="BJ350" s="20" t="s">
        <v>77</v>
      </c>
      <c r="BK350" s="174">
        <f>ROUND(I350*H350,2)</f>
        <v>0</v>
      </c>
      <c r="BL350" s="20" t="s">
        <v>178</v>
      </c>
      <c r="BM350" s="173" t="s">
        <v>563</v>
      </c>
    </row>
    <row r="351" s="2" customFormat="1">
      <c r="A351" s="39"/>
      <c r="B351" s="40"/>
      <c r="C351" s="39"/>
      <c r="D351" s="175" t="s">
        <v>132</v>
      </c>
      <c r="E351" s="39"/>
      <c r="F351" s="176" t="s">
        <v>564</v>
      </c>
      <c r="G351" s="39"/>
      <c r="H351" s="39"/>
      <c r="I351" s="177"/>
      <c r="J351" s="39"/>
      <c r="K351" s="39"/>
      <c r="L351" s="40"/>
      <c r="M351" s="178"/>
      <c r="N351" s="179"/>
      <c r="O351" s="73"/>
      <c r="P351" s="73"/>
      <c r="Q351" s="73"/>
      <c r="R351" s="73"/>
      <c r="S351" s="73"/>
      <c r="T351" s="74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20" t="s">
        <v>132</v>
      </c>
      <c r="AU351" s="20" t="s">
        <v>79</v>
      </c>
    </row>
    <row r="352" s="13" customFormat="1">
      <c r="A352" s="13"/>
      <c r="B352" s="180"/>
      <c r="C352" s="13"/>
      <c r="D352" s="181" t="s">
        <v>137</v>
      </c>
      <c r="E352" s="182" t="s">
        <v>3</v>
      </c>
      <c r="F352" s="183" t="s">
        <v>565</v>
      </c>
      <c r="G352" s="13"/>
      <c r="H352" s="184">
        <v>3.8999999999999999</v>
      </c>
      <c r="I352" s="185"/>
      <c r="J352" s="13"/>
      <c r="K352" s="13"/>
      <c r="L352" s="180"/>
      <c r="M352" s="186"/>
      <c r="N352" s="187"/>
      <c r="O352" s="187"/>
      <c r="P352" s="187"/>
      <c r="Q352" s="187"/>
      <c r="R352" s="187"/>
      <c r="S352" s="187"/>
      <c r="T352" s="18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82" t="s">
        <v>137</v>
      </c>
      <c r="AU352" s="182" t="s">
        <v>79</v>
      </c>
      <c r="AV352" s="13" t="s">
        <v>79</v>
      </c>
      <c r="AW352" s="13" t="s">
        <v>31</v>
      </c>
      <c r="AX352" s="13" t="s">
        <v>69</v>
      </c>
      <c r="AY352" s="182" t="s">
        <v>123</v>
      </c>
    </row>
    <row r="353" s="13" customFormat="1">
      <c r="A353" s="13"/>
      <c r="B353" s="180"/>
      <c r="C353" s="13"/>
      <c r="D353" s="181" t="s">
        <v>137</v>
      </c>
      <c r="E353" s="182" t="s">
        <v>3</v>
      </c>
      <c r="F353" s="183" t="s">
        <v>566</v>
      </c>
      <c r="G353" s="13"/>
      <c r="H353" s="184">
        <v>3.8999999999999999</v>
      </c>
      <c r="I353" s="185"/>
      <c r="J353" s="13"/>
      <c r="K353" s="13"/>
      <c r="L353" s="180"/>
      <c r="M353" s="186"/>
      <c r="N353" s="187"/>
      <c r="O353" s="187"/>
      <c r="P353" s="187"/>
      <c r="Q353" s="187"/>
      <c r="R353" s="187"/>
      <c r="S353" s="187"/>
      <c r="T353" s="18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2" t="s">
        <v>137</v>
      </c>
      <c r="AU353" s="182" t="s">
        <v>79</v>
      </c>
      <c r="AV353" s="13" t="s">
        <v>79</v>
      </c>
      <c r="AW353" s="13" t="s">
        <v>31</v>
      </c>
      <c r="AX353" s="13" t="s">
        <v>69</v>
      </c>
      <c r="AY353" s="182" t="s">
        <v>123</v>
      </c>
    </row>
    <row r="354" s="15" customFormat="1">
      <c r="A354" s="15"/>
      <c r="B354" s="197"/>
      <c r="C354" s="15"/>
      <c r="D354" s="181" t="s">
        <v>137</v>
      </c>
      <c r="E354" s="198" t="s">
        <v>3</v>
      </c>
      <c r="F354" s="199" t="s">
        <v>567</v>
      </c>
      <c r="G354" s="15"/>
      <c r="H354" s="198" t="s">
        <v>3</v>
      </c>
      <c r="I354" s="200"/>
      <c r="J354" s="15"/>
      <c r="K354" s="15"/>
      <c r="L354" s="197"/>
      <c r="M354" s="201"/>
      <c r="N354" s="202"/>
      <c r="O354" s="202"/>
      <c r="P354" s="202"/>
      <c r="Q354" s="202"/>
      <c r="R354" s="202"/>
      <c r="S354" s="202"/>
      <c r="T354" s="203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198" t="s">
        <v>137</v>
      </c>
      <c r="AU354" s="198" t="s">
        <v>79</v>
      </c>
      <c r="AV354" s="15" t="s">
        <v>77</v>
      </c>
      <c r="AW354" s="15" t="s">
        <v>31</v>
      </c>
      <c r="AX354" s="15" t="s">
        <v>69</v>
      </c>
      <c r="AY354" s="198" t="s">
        <v>123</v>
      </c>
    </row>
    <row r="355" s="13" customFormat="1">
      <c r="A355" s="13"/>
      <c r="B355" s="180"/>
      <c r="C355" s="13"/>
      <c r="D355" s="181" t="s">
        <v>137</v>
      </c>
      <c r="E355" s="182" t="s">
        <v>3</v>
      </c>
      <c r="F355" s="183" t="s">
        <v>568</v>
      </c>
      <c r="G355" s="13"/>
      <c r="H355" s="184">
        <v>2.4500000000000002</v>
      </c>
      <c r="I355" s="185"/>
      <c r="J355" s="13"/>
      <c r="K355" s="13"/>
      <c r="L355" s="180"/>
      <c r="M355" s="186"/>
      <c r="N355" s="187"/>
      <c r="O355" s="187"/>
      <c r="P355" s="187"/>
      <c r="Q355" s="187"/>
      <c r="R355" s="187"/>
      <c r="S355" s="187"/>
      <c r="T355" s="18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82" t="s">
        <v>137</v>
      </c>
      <c r="AU355" s="182" t="s">
        <v>79</v>
      </c>
      <c r="AV355" s="13" t="s">
        <v>79</v>
      </c>
      <c r="AW355" s="13" t="s">
        <v>31</v>
      </c>
      <c r="AX355" s="13" t="s">
        <v>69</v>
      </c>
      <c r="AY355" s="182" t="s">
        <v>123</v>
      </c>
    </row>
    <row r="356" s="14" customFormat="1">
      <c r="A356" s="14"/>
      <c r="B356" s="189"/>
      <c r="C356" s="14"/>
      <c r="D356" s="181" t="s">
        <v>137</v>
      </c>
      <c r="E356" s="190" t="s">
        <v>3</v>
      </c>
      <c r="F356" s="191" t="s">
        <v>139</v>
      </c>
      <c r="G356" s="14"/>
      <c r="H356" s="192">
        <v>10.25</v>
      </c>
      <c r="I356" s="193"/>
      <c r="J356" s="14"/>
      <c r="K356" s="14"/>
      <c r="L356" s="189"/>
      <c r="M356" s="194"/>
      <c r="N356" s="195"/>
      <c r="O356" s="195"/>
      <c r="P356" s="195"/>
      <c r="Q356" s="195"/>
      <c r="R356" s="195"/>
      <c r="S356" s="195"/>
      <c r="T356" s="19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190" t="s">
        <v>137</v>
      </c>
      <c r="AU356" s="190" t="s">
        <v>79</v>
      </c>
      <c r="AV356" s="14" t="s">
        <v>131</v>
      </c>
      <c r="AW356" s="14" t="s">
        <v>31</v>
      </c>
      <c r="AX356" s="14" t="s">
        <v>77</v>
      </c>
      <c r="AY356" s="190" t="s">
        <v>123</v>
      </c>
    </row>
    <row r="357" s="2" customFormat="1" ht="24.15" customHeight="1">
      <c r="A357" s="39"/>
      <c r="B357" s="161"/>
      <c r="C357" s="162" t="s">
        <v>385</v>
      </c>
      <c r="D357" s="162" t="s">
        <v>126</v>
      </c>
      <c r="E357" s="163" t="s">
        <v>569</v>
      </c>
      <c r="F357" s="164" t="s">
        <v>570</v>
      </c>
      <c r="G357" s="165" t="s">
        <v>129</v>
      </c>
      <c r="H357" s="166">
        <v>10.25</v>
      </c>
      <c r="I357" s="167"/>
      <c r="J357" s="168">
        <f>ROUND(I357*H357,2)</f>
        <v>0</v>
      </c>
      <c r="K357" s="164" t="s">
        <v>130</v>
      </c>
      <c r="L357" s="40"/>
      <c r="M357" s="169" t="s">
        <v>3</v>
      </c>
      <c r="N357" s="170" t="s">
        <v>40</v>
      </c>
      <c r="O357" s="73"/>
      <c r="P357" s="171">
        <f>O357*H357</f>
        <v>0</v>
      </c>
      <c r="Q357" s="171">
        <v>0</v>
      </c>
      <c r="R357" s="171">
        <f>Q357*H357</f>
        <v>0</v>
      </c>
      <c r="S357" s="171">
        <v>0</v>
      </c>
      <c r="T357" s="172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173" t="s">
        <v>178</v>
      </c>
      <c r="AT357" s="173" t="s">
        <v>126</v>
      </c>
      <c r="AU357" s="173" t="s">
        <v>79</v>
      </c>
      <c r="AY357" s="20" t="s">
        <v>123</v>
      </c>
      <c r="BE357" s="174">
        <f>IF(N357="základní",J357,0)</f>
        <v>0</v>
      </c>
      <c r="BF357" s="174">
        <f>IF(N357="snížená",J357,0)</f>
        <v>0</v>
      </c>
      <c r="BG357" s="174">
        <f>IF(N357="zákl. přenesená",J357,0)</f>
        <v>0</v>
      </c>
      <c r="BH357" s="174">
        <f>IF(N357="sníž. přenesená",J357,0)</f>
        <v>0</v>
      </c>
      <c r="BI357" s="174">
        <f>IF(N357="nulová",J357,0)</f>
        <v>0</v>
      </c>
      <c r="BJ357" s="20" t="s">
        <v>77</v>
      </c>
      <c r="BK357" s="174">
        <f>ROUND(I357*H357,2)</f>
        <v>0</v>
      </c>
      <c r="BL357" s="20" t="s">
        <v>178</v>
      </c>
      <c r="BM357" s="173" t="s">
        <v>571</v>
      </c>
    </row>
    <row r="358" s="2" customFormat="1">
      <c r="A358" s="39"/>
      <c r="B358" s="40"/>
      <c r="C358" s="39"/>
      <c r="D358" s="175" t="s">
        <v>132</v>
      </c>
      <c r="E358" s="39"/>
      <c r="F358" s="176" t="s">
        <v>572</v>
      </c>
      <c r="G358" s="39"/>
      <c r="H358" s="39"/>
      <c r="I358" s="177"/>
      <c r="J358" s="39"/>
      <c r="K358" s="39"/>
      <c r="L358" s="40"/>
      <c r="M358" s="178"/>
      <c r="N358" s="179"/>
      <c r="O358" s="73"/>
      <c r="P358" s="73"/>
      <c r="Q358" s="73"/>
      <c r="R358" s="73"/>
      <c r="S358" s="73"/>
      <c r="T358" s="74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20" t="s">
        <v>132</v>
      </c>
      <c r="AU358" s="20" t="s">
        <v>79</v>
      </c>
    </row>
    <row r="359" s="2" customFormat="1" ht="24.15" customHeight="1">
      <c r="A359" s="39"/>
      <c r="B359" s="161"/>
      <c r="C359" s="162" t="s">
        <v>573</v>
      </c>
      <c r="D359" s="162" t="s">
        <v>126</v>
      </c>
      <c r="E359" s="163" t="s">
        <v>574</v>
      </c>
      <c r="F359" s="164" t="s">
        <v>575</v>
      </c>
      <c r="G359" s="165" t="s">
        <v>129</v>
      </c>
      <c r="H359" s="166">
        <v>20.5</v>
      </c>
      <c r="I359" s="167"/>
      <c r="J359" s="168">
        <f>ROUND(I359*H359,2)</f>
        <v>0</v>
      </c>
      <c r="K359" s="164" t="s">
        <v>130</v>
      </c>
      <c r="L359" s="40"/>
      <c r="M359" s="169" t="s">
        <v>3</v>
      </c>
      <c r="N359" s="170" t="s">
        <v>40</v>
      </c>
      <c r="O359" s="73"/>
      <c r="P359" s="171">
        <f>O359*H359</f>
        <v>0</v>
      </c>
      <c r="Q359" s="171">
        <v>0</v>
      </c>
      <c r="R359" s="171">
        <f>Q359*H359</f>
        <v>0</v>
      </c>
      <c r="S359" s="171">
        <v>0</v>
      </c>
      <c r="T359" s="172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173" t="s">
        <v>178</v>
      </c>
      <c r="AT359" s="173" t="s">
        <v>126</v>
      </c>
      <c r="AU359" s="173" t="s">
        <v>79</v>
      </c>
      <c r="AY359" s="20" t="s">
        <v>123</v>
      </c>
      <c r="BE359" s="174">
        <f>IF(N359="základní",J359,0)</f>
        <v>0</v>
      </c>
      <c r="BF359" s="174">
        <f>IF(N359="snížená",J359,0)</f>
        <v>0</v>
      </c>
      <c r="BG359" s="174">
        <f>IF(N359="zákl. přenesená",J359,0)</f>
        <v>0</v>
      </c>
      <c r="BH359" s="174">
        <f>IF(N359="sníž. přenesená",J359,0)</f>
        <v>0</v>
      </c>
      <c r="BI359" s="174">
        <f>IF(N359="nulová",J359,0)</f>
        <v>0</v>
      </c>
      <c r="BJ359" s="20" t="s">
        <v>77</v>
      </c>
      <c r="BK359" s="174">
        <f>ROUND(I359*H359,2)</f>
        <v>0</v>
      </c>
      <c r="BL359" s="20" t="s">
        <v>178</v>
      </c>
      <c r="BM359" s="173" t="s">
        <v>576</v>
      </c>
    </row>
    <row r="360" s="2" customFormat="1">
      <c r="A360" s="39"/>
      <c r="B360" s="40"/>
      <c r="C360" s="39"/>
      <c r="D360" s="175" t="s">
        <v>132</v>
      </c>
      <c r="E360" s="39"/>
      <c r="F360" s="176" t="s">
        <v>577</v>
      </c>
      <c r="G360" s="39"/>
      <c r="H360" s="39"/>
      <c r="I360" s="177"/>
      <c r="J360" s="39"/>
      <c r="K360" s="39"/>
      <c r="L360" s="40"/>
      <c r="M360" s="178"/>
      <c r="N360" s="179"/>
      <c r="O360" s="73"/>
      <c r="P360" s="73"/>
      <c r="Q360" s="73"/>
      <c r="R360" s="73"/>
      <c r="S360" s="73"/>
      <c r="T360" s="74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20" t="s">
        <v>132</v>
      </c>
      <c r="AU360" s="20" t="s">
        <v>79</v>
      </c>
    </row>
    <row r="361" s="13" customFormat="1">
      <c r="A361" s="13"/>
      <c r="B361" s="180"/>
      <c r="C361" s="13"/>
      <c r="D361" s="181" t="s">
        <v>137</v>
      </c>
      <c r="E361" s="182" t="s">
        <v>3</v>
      </c>
      <c r="F361" s="183" t="s">
        <v>578</v>
      </c>
      <c r="G361" s="13"/>
      <c r="H361" s="184">
        <v>20.5</v>
      </c>
      <c r="I361" s="185"/>
      <c r="J361" s="13"/>
      <c r="K361" s="13"/>
      <c r="L361" s="180"/>
      <c r="M361" s="186"/>
      <c r="N361" s="187"/>
      <c r="O361" s="187"/>
      <c r="P361" s="187"/>
      <c r="Q361" s="187"/>
      <c r="R361" s="187"/>
      <c r="S361" s="187"/>
      <c r="T361" s="18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82" t="s">
        <v>137</v>
      </c>
      <c r="AU361" s="182" t="s">
        <v>79</v>
      </c>
      <c r="AV361" s="13" t="s">
        <v>79</v>
      </c>
      <c r="AW361" s="13" t="s">
        <v>31</v>
      </c>
      <c r="AX361" s="13" t="s">
        <v>69</v>
      </c>
      <c r="AY361" s="182" t="s">
        <v>123</v>
      </c>
    </row>
    <row r="362" s="14" customFormat="1">
      <c r="A362" s="14"/>
      <c r="B362" s="189"/>
      <c r="C362" s="14"/>
      <c r="D362" s="181" t="s">
        <v>137</v>
      </c>
      <c r="E362" s="190" t="s">
        <v>3</v>
      </c>
      <c r="F362" s="191" t="s">
        <v>139</v>
      </c>
      <c r="G362" s="14"/>
      <c r="H362" s="192">
        <v>20.5</v>
      </c>
      <c r="I362" s="193"/>
      <c r="J362" s="14"/>
      <c r="K362" s="14"/>
      <c r="L362" s="189"/>
      <c r="M362" s="194"/>
      <c r="N362" s="195"/>
      <c r="O362" s="195"/>
      <c r="P362" s="195"/>
      <c r="Q362" s="195"/>
      <c r="R362" s="195"/>
      <c r="S362" s="195"/>
      <c r="T362" s="19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190" t="s">
        <v>137</v>
      </c>
      <c r="AU362" s="190" t="s">
        <v>79</v>
      </c>
      <c r="AV362" s="14" t="s">
        <v>131</v>
      </c>
      <c r="AW362" s="14" t="s">
        <v>31</v>
      </c>
      <c r="AX362" s="14" t="s">
        <v>77</v>
      </c>
      <c r="AY362" s="190" t="s">
        <v>123</v>
      </c>
    </row>
    <row r="363" s="12" customFormat="1" ht="22.8" customHeight="1">
      <c r="A363" s="12"/>
      <c r="B363" s="148"/>
      <c r="C363" s="12"/>
      <c r="D363" s="149" t="s">
        <v>68</v>
      </c>
      <c r="E363" s="159" t="s">
        <v>579</v>
      </c>
      <c r="F363" s="159" t="s">
        <v>580</v>
      </c>
      <c r="G363" s="12"/>
      <c r="H363" s="12"/>
      <c r="I363" s="151"/>
      <c r="J363" s="160">
        <f>BK363</f>
        <v>0</v>
      </c>
      <c r="K363" s="12"/>
      <c r="L363" s="148"/>
      <c r="M363" s="153"/>
      <c r="N363" s="154"/>
      <c r="O363" s="154"/>
      <c r="P363" s="155">
        <f>SUM(P364:P369)</f>
        <v>0</v>
      </c>
      <c r="Q363" s="154"/>
      <c r="R363" s="155">
        <f>SUM(R364:R369)</f>
        <v>0</v>
      </c>
      <c r="S363" s="154"/>
      <c r="T363" s="156">
        <f>SUM(T364:T369)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149" t="s">
        <v>79</v>
      </c>
      <c r="AT363" s="157" t="s">
        <v>68</v>
      </c>
      <c r="AU363" s="157" t="s">
        <v>77</v>
      </c>
      <c r="AY363" s="149" t="s">
        <v>123</v>
      </c>
      <c r="BK363" s="158">
        <f>SUM(BK364:BK369)</f>
        <v>0</v>
      </c>
    </row>
    <row r="364" s="2" customFormat="1" ht="24.15" customHeight="1">
      <c r="A364" s="39"/>
      <c r="B364" s="161"/>
      <c r="C364" s="162" t="s">
        <v>401</v>
      </c>
      <c r="D364" s="162" t="s">
        <v>126</v>
      </c>
      <c r="E364" s="163" t="s">
        <v>581</v>
      </c>
      <c r="F364" s="164" t="s">
        <v>582</v>
      </c>
      <c r="G364" s="165" t="s">
        <v>129</v>
      </c>
      <c r="H364" s="166">
        <v>179.482</v>
      </c>
      <c r="I364" s="167"/>
      <c r="J364" s="168">
        <f>ROUND(I364*H364,2)</f>
        <v>0</v>
      </c>
      <c r="K364" s="164" t="s">
        <v>130</v>
      </c>
      <c r="L364" s="40"/>
      <c r="M364" s="169" t="s">
        <v>3</v>
      </c>
      <c r="N364" s="170" t="s">
        <v>40</v>
      </c>
      <c r="O364" s="73"/>
      <c r="P364" s="171">
        <f>O364*H364</f>
        <v>0</v>
      </c>
      <c r="Q364" s="171">
        <v>0</v>
      </c>
      <c r="R364" s="171">
        <f>Q364*H364</f>
        <v>0</v>
      </c>
      <c r="S364" s="171">
        <v>0</v>
      </c>
      <c r="T364" s="172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173" t="s">
        <v>178</v>
      </c>
      <c r="AT364" s="173" t="s">
        <v>126</v>
      </c>
      <c r="AU364" s="173" t="s">
        <v>79</v>
      </c>
      <c r="AY364" s="20" t="s">
        <v>123</v>
      </c>
      <c r="BE364" s="174">
        <f>IF(N364="základní",J364,0)</f>
        <v>0</v>
      </c>
      <c r="BF364" s="174">
        <f>IF(N364="snížená",J364,0)</f>
        <v>0</v>
      </c>
      <c r="BG364" s="174">
        <f>IF(N364="zákl. přenesená",J364,0)</f>
        <v>0</v>
      </c>
      <c r="BH364" s="174">
        <f>IF(N364="sníž. přenesená",J364,0)</f>
        <v>0</v>
      </c>
      <c r="BI364" s="174">
        <f>IF(N364="nulová",J364,0)</f>
        <v>0</v>
      </c>
      <c r="BJ364" s="20" t="s">
        <v>77</v>
      </c>
      <c r="BK364" s="174">
        <f>ROUND(I364*H364,2)</f>
        <v>0</v>
      </c>
      <c r="BL364" s="20" t="s">
        <v>178</v>
      </c>
      <c r="BM364" s="173" t="s">
        <v>583</v>
      </c>
    </row>
    <row r="365" s="2" customFormat="1">
      <c r="A365" s="39"/>
      <c r="B365" s="40"/>
      <c r="C365" s="39"/>
      <c r="D365" s="175" t="s">
        <v>132</v>
      </c>
      <c r="E365" s="39"/>
      <c r="F365" s="176" t="s">
        <v>584</v>
      </c>
      <c r="G365" s="39"/>
      <c r="H365" s="39"/>
      <c r="I365" s="177"/>
      <c r="J365" s="39"/>
      <c r="K365" s="39"/>
      <c r="L365" s="40"/>
      <c r="M365" s="178"/>
      <c r="N365" s="179"/>
      <c r="O365" s="73"/>
      <c r="P365" s="73"/>
      <c r="Q365" s="73"/>
      <c r="R365" s="73"/>
      <c r="S365" s="73"/>
      <c r="T365" s="74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20" t="s">
        <v>132</v>
      </c>
      <c r="AU365" s="20" t="s">
        <v>79</v>
      </c>
    </row>
    <row r="366" s="2" customFormat="1" ht="33" customHeight="1">
      <c r="A366" s="39"/>
      <c r="B366" s="161"/>
      <c r="C366" s="162" t="s">
        <v>585</v>
      </c>
      <c r="D366" s="162" t="s">
        <v>126</v>
      </c>
      <c r="E366" s="163" t="s">
        <v>586</v>
      </c>
      <c r="F366" s="164" t="s">
        <v>587</v>
      </c>
      <c r="G366" s="165" t="s">
        <v>129</v>
      </c>
      <c r="H366" s="166">
        <v>179.482</v>
      </c>
      <c r="I366" s="167"/>
      <c r="J366" s="168">
        <f>ROUND(I366*H366,2)</f>
        <v>0</v>
      </c>
      <c r="K366" s="164" t="s">
        <v>130</v>
      </c>
      <c r="L366" s="40"/>
      <c r="M366" s="169" t="s">
        <v>3</v>
      </c>
      <c r="N366" s="170" t="s">
        <v>40</v>
      </c>
      <c r="O366" s="73"/>
      <c r="P366" s="171">
        <f>O366*H366</f>
        <v>0</v>
      </c>
      <c r="Q366" s="171">
        <v>0</v>
      </c>
      <c r="R366" s="171">
        <f>Q366*H366</f>
        <v>0</v>
      </c>
      <c r="S366" s="171">
        <v>0</v>
      </c>
      <c r="T366" s="172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173" t="s">
        <v>178</v>
      </c>
      <c r="AT366" s="173" t="s">
        <v>126</v>
      </c>
      <c r="AU366" s="173" t="s">
        <v>79</v>
      </c>
      <c r="AY366" s="20" t="s">
        <v>123</v>
      </c>
      <c r="BE366" s="174">
        <f>IF(N366="základní",J366,0)</f>
        <v>0</v>
      </c>
      <c r="BF366" s="174">
        <f>IF(N366="snížená",J366,0)</f>
        <v>0</v>
      </c>
      <c r="BG366" s="174">
        <f>IF(N366="zákl. přenesená",J366,0)</f>
        <v>0</v>
      </c>
      <c r="BH366" s="174">
        <f>IF(N366="sníž. přenesená",J366,0)</f>
        <v>0</v>
      </c>
      <c r="BI366" s="174">
        <f>IF(N366="nulová",J366,0)</f>
        <v>0</v>
      </c>
      <c r="BJ366" s="20" t="s">
        <v>77</v>
      </c>
      <c r="BK366" s="174">
        <f>ROUND(I366*H366,2)</f>
        <v>0</v>
      </c>
      <c r="BL366" s="20" t="s">
        <v>178</v>
      </c>
      <c r="BM366" s="173" t="s">
        <v>588</v>
      </c>
    </row>
    <row r="367" s="2" customFormat="1">
      <c r="A367" s="39"/>
      <c r="B367" s="40"/>
      <c r="C367" s="39"/>
      <c r="D367" s="175" t="s">
        <v>132</v>
      </c>
      <c r="E367" s="39"/>
      <c r="F367" s="176" t="s">
        <v>589</v>
      </c>
      <c r="G367" s="39"/>
      <c r="H367" s="39"/>
      <c r="I367" s="177"/>
      <c r="J367" s="39"/>
      <c r="K367" s="39"/>
      <c r="L367" s="40"/>
      <c r="M367" s="178"/>
      <c r="N367" s="179"/>
      <c r="O367" s="73"/>
      <c r="P367" s="73"/>
      <c r="Q367" s="73"/>
      <c r="R367" s="73"/>
      <c r="S367" s="73"/>
      <c r="T367" s="74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20" t="s">
        <v>132</v>
      </c>
      <c r="AU367" s="20" t="s">
        <v>79</v>
      </c>
    </row>
    <row r="368" s="2" customFormat="1" ht="37.8" customHeight="1">
      <c r="A368" s="39"/>
      <c r="B368" s="161"/>
      <c r="C368" s="162" t="s">
        <v>406</v>
      </c>
      <c r="D368" s="162" t="s">
        <v>126</v>
      </c>
      <c r="E368" s="163" t="s">
        <v>590</v>
      </c>
      <c r="F368" s="164" t="s">
        <v>591</v>
      </c>
      <c r="G368" s="165" t="s">
        <v>129</v>
      </c>
      <c r="H368" s="166">
        <v>179.482</v>
      </c>
      <c r="I368" s="167"/>
      <c r="J368" s="168">
        <f>ROUND(I368*H368,2)</f>
        <v>0</v>
      </c>
      <c r="K368" s="164" t="s">
        <v>130</v>
      </c>
      <c r="L368" s="40"/>
      <c r="M368" s="169" t="s">
        <v>3</v>
      </c>
      <c r="N368" s="170" t="s">
        <v>40</v>
      </c>
      <c r="O368" s="73"/>
      <c r="P368" s="171">
        <f>O368*H368</f>
        <v>0</v>
      </c>
      <c r="Q368" s="171">
        <v>0</v>
      </c>
      <c r="R368" s="171">
        <f>Q368*H368</f>
        <v>0</v>
      </c>
      <c r="S368" s="171">
        <v>0</v>
      </c>
      <c r="T368" s="172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173" t="s">
        <v>178</v>
      </c>
      <c r="AT368" s="173" t="s">
        <v>126</v>
      </c>
      <c r="AU368" s="173" t="s">
        <v>79</v>
      </c>
      <c r="AY368" s="20" t="s">
        <v>123</v>
      </c>
      <c r="BE368" s="174">
        <f>IF(N368="základní",J368,0)</f>
        <v>0</v>
      </c>
      <c r="BF368" s="174">
        <f>IF(N368="snížená",J368,0)</f>
        <v>0</v>
      </c>
      <c r="BG368" s="174">
        <f>IF(N368="zákl. přenesená",J368,0)</f>
        <v>0</v>
      </c>
      <c r="BH368" s="174">
        <f>IF(N368="sníž. přenesená",J368,0)</f>
        <v>0</v>
      </c>
      <c r="BI368" s="174">
        <f>IF(N368="nulová",J368,0)</f>
        <v>0</v>
      </c>
      <c r="BJ368" s="20" t="s">
        <v>77</v>
      </c>
      <c r="BK368" s="174">
        <f>ROUND(I368*H368,2)</f>
        <v>0</v>
      </c>
      <c r="BL368" s="20" t="s">
        <v>178</v>
      </c>
      <c r="BM368" s="173" t="s">
        <v>592</v>
      </c>
    </row>
    <row r="369" s="2" customFormat="1">
      <c r="A369" s="39"/>
      <c r="B369" s="40"/>
      <c r="C369" s="39"/>
      <c r="D369" s="175" t="s">
        <v>132</v>
      </c>
      <c r="E369" s="39"/>
      <c r="F369" s="176" t="s">
        <v>593</v>
      </c>
      <c r="G369" s="39"/>
      <c r="H369" s="39"/>
      <c r="I369" s="177"/>
      <c r="J369" s="39"/>
      <c r="K369" s="39"/>
      <c r="L369" s="40"/>
      <c r="M369" s="178"/>
      <c r="N369" s="179"/>
      <c r="O369" s="73"/>
      <c r="P369" s="73"/>
      <c r="Q369" s="73"/>
      <c r="R369" s="73"/>
      <c r="S369" s="73"/>
      <c r="T369" s="74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20" t="s">
        <v>132</v>
      </c>
      <c r="AU369" s="20" t="s">
        <v>79</v>
      </c>
    </row>
    <row r="370" s="12" customFormat="1" ht="25.92" customHeight="1">
      <c r="A370" s="12"/>
      <c r="B370" s="148"/>
      <c r="C370" s="12"/>
      <c r="D370" s="149" t="s">
        <v>68</v>
      </c>
      <c r="E370" s="150" t="s">
        <v>594</v>
      </c>
      <c r="F370" s="150" t="s">
        <v>595</v>
      </c>
      <c r="G370" s="12"/>
      <c r="H370" s="12"/>
      <c r="I370" s="151"/>
      <c r="J370" s="152">
        <f>BK370</f>
        <v>0</v>
      </c>
      <c r="K370" s="12"/>
      <c r="L370" s="148"/>
      <c r="M370" s="153"/>
      <c r="N370" s="154"/>
      <c r="O370" s="154"/>
      <c r="P370" s="155">
        <f>SUM(P371:P374)</f>
        <v>0</v>
      </c>
      <c r="Q370" s="154"/>
      <c r="R370" s="155">
        <f>SUM(R371:R374)</f>
        <v>0</v>
      </c>
      <c r="S370" s="154"/>
      <c r="T370" s="156">
        <f>SUM(T371:T374)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149" t="s">
        <v>157</v>
      </c>
      <c r="AT370" s="157" t="s">
        <v>68</v>
      </c>
      <c r="AU370" s="157" t="s">
        <v>69</v>
      </c>
      <c r="AY370" s="149" t="s">
        <v>123</v>
      </c>
      <c r="BK370" s="158">
        <f>SUM(BK371:BK374)</f>
        <v>0</v>
      </c>
    </row>
    <row r="371" s="2" customFormat="1" ht="24.15" customHeight="1">
      <c r="A371" s="39"/>
      <c r="B371" s="161"/>
      <c r="C371" s="162" t="s">
        <v>596</v>
      </c>
      <c r="D371" s="162" t="s">
        <v>126</v>
      </c>
      <c r="E371" s="163" t="s">
        <v>597</v>
      </c>
      <c r="F371" s="164" t="s">
        <v>598</v>
      </c>
      <c r="G371" s="165" t="s">
        <v>599</v>
      </c>
      <c r="H371" s="166">
        <v>1</v>
      </c>
      <c r="I371" s="167"/>
      <c r="J371" s="168">
        <f>ROUND(I371*H371,2)</f>
        <v>0</v>
      </c>
      <c r="K371" s="164" t="s">
        <v>434</v>
      </c>
      <c r="L371" s="40"/>
      <c r="M371" s="169" t="s">
        <v>3</v>
      </c>
      <c r="N371" s="170" t="s">
        <v>40</v>
      </c>
      <c r="O371" s="73"/>
      <c r="P371" s="171">
        <f>O371*H371</f>
        <v>0</v>
      </c>
      <c r="Q371" s="171">
        <v>0</v>
      </c>
      <c r="R371" s="171">
        <f>Q371*H371</f>
        <v>0</v>
      </c>
      <c r="S371" s="171">
        <v>0</v>
      </c>
      <c r="T371" s="172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173" t="s">
        <v>131</v>
      </c>
      <c r="AT371" s="173" t="s">
        <v>126</v>
      </c>
      <c r="AU371" s="173" t="s">
        <v>77</v>
      </c>
      <c r="AY371" s="20" t="s">
        <v>123</v>
      </c>
      <c r="BE371" s="174">
        <f>IF(N371="základní",J371,0)</f>
        <v>0</v>
      </c>
      <c r="BF371" s="174">
        <f>IF(N371="snížená",J371,0)</f>
        <v>0</v>
      </c>
      <c r="BG371" s="174">
        <f>IF(N371="zákl. přenesená",J371,0)</f>
        <v>0</v>
      </c>
      <c r="BH371" s="174">
        <f>IF(N371="sníž. přenesená",J371,0)</f>
        <v>0</v>
      </c>
      <c r="BI371" s="174">
        <f>IF(N371="nulová",J371,0)</f>
        <v>0</v>
      </c>
      <c r="BJ371" s="20" t="s">
        <v>77</v>
      </c>
      <c r="BK371" s="174">
        <f>ROUND(I371*H371,2)</f>
        <v>0</v>
      </c>
      <c r="BL371" s="20" t="s">
        <v>131</v>
      </c>
      <c r="BM371" s="173" t="s">
        <v>600</v>
      </c>
    </row>
    <row r="372" s="2" customFormat="1" ht="24.15" customHeight="1">
      <c r="A372" s="39"/>
      <c r="B372" s="161"/>
      <c r="C372" s="162" t="s">
        <v>421</v>
      </c>
      <c r="D372" s="162" t="s">
        <v>126</v>
      </c>
      <c r="E372" s="163" t="s">
        <v>601</v>
      </c>
      <c r="F372" s="164" t="s">
        <v>602</v>
      </c>
      <c r="G372" s="165" t="s">
        <v>599</v>
      </c>
      <c r="H372" s="166">
        <v>1</v>
      </c>
      <c r="I372" s="167"/>
      <c r="J372" s="168">
        <f>ROUND(I372*H372,2)</f>
        <v>0</v>
      </c>
      <c r="K372" s="164" t="s">
        <v>434</v>
      </c>
      <c r="L372" s="40"/>
      <c r="M372" s="169" t="s">
        <v>3</v>
      </c>
      <c r="N372" s="170" t="s">
        <v>40</v>
      </c>
      <c r="O372" s="73"/>
      <c r="P372" s="171">
        <f>O372*H372</f>
        <v>0</v>
      </c>
      <c r="Q372" s="171">
        <v>0</v>
      </c>
      <c r="R372" s="171">
        <f>Q372*H372</f>
        <v>0</v>
      </c>
      <c r="S372" s="171">
        <v>0</v>
      </c>
      <c r="T372" s="172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173" t="s">
        <v>131</v>
      </c>
      <c r="AT372" s="173" t="s">
        <v>126</v>
      </c>
      <c r="AU372" s="173" t="s">
        <v>77</v>
      </c>
      <c r="AY372" s="20" t="s">
        <v>123</v>
      </c>
      <c r="BE372" s="174">
        <f>IF(N372="základní",J372,0)</f>
        <v>0</v>
      </c>
      <c r="BF372" s="174">
        <f>IF(N372="snížená",J372,0)</f>
        <v>0</v>
      </c>
      <c r="BG372" s="174">
        <f>IF(N372="zákl. přenesená",J372,0)</f>
        <v>0</v>
      </c>
      <c r="BH372" s="174">
        <f>IF(N372="sníž. přenesená",J372,0)</f>
        <v>0</v>
      </c>
      <c r="BI372" s="174">
        <f>IF(N372="nulová",J372,0)</f>
        <v>0</v>
      </c>
      <c r="BJ372" s="20" t="s">
        <v>77</v>
      </c>
      <c r="BK372" s="174">
        <f>ROUND(I372*H372,2)</f>
        <v>0</v>
      </c>
      <c r="BL372" s="20" t="s">
        <v>131</v>
      </c>
      <c r="BM372" s="173" t="s">
        <v>603</v>
      </c>
    </row>
    <row r="373" s="2" customFormat="1" ht="16.5" customHeight="1">
      <c r="A373" s="39"/>
      <c r="B373" s="161"/>
      <c r="C373" s="162" t="s">
        <v>604</v>
      </c>
      <c r="D373" s="162" t="s">
        <v>126</v>
      </c>
      <c r="E373" s="163" t="s">
        <v>605</v>
      </c>
      <c r="F373" s="164" t="s">
        <v>606</v>
      </c>
      <c r="G373" s="165" t="s">
        <v>599</v>
      </c>
      <c r="H373" s="166">
        <v>1</v>
      </c>
      <c r="I373" s="167"/>
      <c r="J373" s="168">
        <f>ROUND(I373*H373,2)</f>
        <v>0</v>
      </c>
      <c r="K373" s="164" t="s">
        <v>434</v>
      </c>
      <c r="L373" s="40"/>
      <c r="M373" s="169" t="s">
        <v>3</v>
      </c>
      <c r="N373" s="170" t="s">
        <v>40</v>
      </c>
      <c r="O373" s="73"/>
      <c r="P373" s="171">
        <f>O373*H373</f>
        <v>0</v>
      </c>
      <c r="Q373" s="171">
        <v>0</v>
      </c>
      <c r="R373" s="171">
        <f>Q373*H373</f>
        <v>0</v>
      </c>
      <c r="S373" s="171">
        <v>0</v>
      </c>
      <c r="T373" s="172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173" t="s">
        <v>131</v>
      </c>
      <c r="AT373" s="173" t="s">
        <v>126</v>
      </c>
      <c r="AU373" s="173" t="s">
        <v>77</v>
      </c>
      <c r="AY373" s="20" t="s">
        <v>123</v>
      </c>
      <c r="BE373" s="174">
        <f>IF(N373="základní",J373,0)</f>
        <v>0</v>
      </c>
      <c r="BF373" s="174">
        <f>IF(N373="snížená",J373,0)</f>
        <v>0</v>
      </c>
      <c r="BG373" s="174">
        <f>IF(N373="zákl. přenesená",J373,0)</f>
        <v>0</v>
      </c>
      <c r="BH373" s="174">
        <f>IF(N373="sníž. přenesená",J373,0)</f>
        <v>0</v>
      </c>
      <c r="BI373" s="174">
        <f>IF(N373="nulová",J373,0)</f>
        <v>0</v>
      </c>
      <c r="BJ373" s="20" t="s">
        <v>77</v>
      </c>
      <c r="BK373" s="174">
        <f>ROUND(I373*H373,2)</f>
        <v>0</v>
      </c>
      <c r="BL373" s="20" t="s">
        <v>131</v>
      </c>
      <c r="BM373" s="173" t="s">
        <v>607</v>
      </c>
    </row>
    <row r="374" s="2" customFormat="1" ht="16.5" customHeight="1">
      <c r="A374" s="39"/>
      <c r="B374" s="161"/>
      <c r="C374" s="162" t="s">
        <v>427</v>
      </c>
      <c r="D374" s="162" t="s">
        <v>126</v>
      </c>
      <c r="E374" s="163" t="s">
        <v>608</v>
      </c>
      <c r="F374" s="164" t="s">
        <v>609</v>
      </c>
      <c r="G374" s="165" t="s">
        <v>599</v>
      </c>
      <c r="H374" s="166">
        <v>1</v>
      </c>
      <c r="I374" s="167"/>
      <c r="J374" s="168">
        <f>ROUND(I374*H374,2)</f>
        <v>0</v>
      </c>
      <c r="K374" s="164" t="s">
        <v>434</v>
      </c>
      <c r="L374" s="40"/>
      <c r="M374" s="215" t="s">
        <v>3</v>
      </c>
      <c r="N374" s="216" t="s">
        <v>40</v>
      </c>
      <c r="O374" s="217"/>
      <c r="P374" s="218">
        <f>O374*H374</f>
        <v>0</v>
      </c>
      <c r="Q374" s="218">
        <v>0</v>
      </c>
      <c r="R374" s="218">
        <f>Q374*H374</f>
        <v>0</v>
      </c>
      <c r="S374" s="218">
        <v>0</v>
      </c>
      <c r="T374" s="219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173" t="s">
        <v>131</v>
      </c>
      <c r="AT374" s="173" t="s">
        <v>126</v>
      </c>
      <c r="AU374" s="173" t="s">
        <v>77</v>
      </c>
      <c r="AY374" s="20" t="s">
        <v>123</v>
      </c>
      <c r="BE374" s="174">
        <f>IF(N374="základní",J374,0)</f>
        <v>0</v>
      </c>
      <c r="BF374" s="174">
        <f>IF(N374="snížená",J374,0)</f>
        <v>0</v>
      </c>
      <c r="BG374" s="174">
        <f>IF(N374="zákl. přenesená",J374,0)</f>
        <v>0</v>
      </c>
      <c r="BH374" s="174">
        <f>IF(N374="sníž. přenesená",J374,0)</f>
        <v>0</v>
      </c>
      <c r="BI374" s="174">
        <f>IF(N374="nulová",J374,0)</f>
        <v>0</v>
      </c>
      <c r="BJ374" s="20" t="s">
        <v>77</v>
      </c>
      <c r="BK374" s="174">
        <f>ROUND(I374*H374,2)</f>
        <v>0</v>
      </c>
      <c r="BL374" s="20" t="s">
        <v>131</v>
      </c>
      <c r="BM374" s="173" t="s">
        <v>610</v>
      </c>
    </row>
    <row r="375" s="2" customFormat="1" ht="6.96" customHeight="1">
      <c r="A375" s="39"/>
      <c r="B375" s="56"/>
      <c r="C375" s="57"/>
      <c r="D375" s="57"/>
      <c r="E375" s="57"/>
      <c r="F375" s="57"/>
      <c r="G375" s="57"/>
      <c r="H375" s="57"/>
      <c r="I375" s="57"/>
      <c r="J375" s="57"/>
      <c r="K375" s="57"/>
      <c r="L375" s="40"/>
      <c r="M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</row>
  </sheetData>
  <autoFilter ref="C99:K374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hyperlinks>
    <hyperlink ref="F104" r:id="rId1" display="https://podminky.urs.cz/item/CS_URS_2025_02/968072244"/>
    <hyperlink ref="F106" r:id="rId2" display="https://podminky.urs.cz/item/CS_URS_2025_02/968072455"/>
    <hyperlink ref="F110" r:id="rId3" display="https://podminky.urs.cz/item/CS_URS_2025_02/767661811"/>
    <hyperlink ref="F113" r:id="rId4" display="https://podminky.urs.cz/item/CS_URS_2025_02/968062456"/>
    <hyperlink ref="F118" r:id="rId5" display="https://podminky.urs.cz/item/CS_URS_2025_02/968062377"/>
    <hyperlink ref="F120" r:id="rId6" display="https://podminky.urs.cz/item/CS_URS_2025_02/978013191"/>
    <hyperlink ref="F122" r:id="rId7" display="https://podminky.urs.cz/item/CS_URS_2025_02/967031132"/>
    <hyperlink ref="F124" r:id="rId8" display="https://podminky.urs.cz/item/CS_URS_2025_02/764002851"/>
    <hyperlink ref="F132" r:id="rId9" display="https://podminky.urs.cz/item/CS_URS_2025_02/766691811"/>
    <hyperlink ref="F135" r:id="rId10" display="https://podminky.urs.cz/item/CS_URS_2025_02/997013211"/>
    <hyperlink ref="F137" r:id="rId11" display="https://podminky.urs.cz/item/CS_URS_2025_02/997013501"/>
    <hyperlink ref="F139" r:id="rId12" display="https://podminky.urs.cz/item/CS_URS_2025_02/997013509"/>
    <hyperlink ref="F143" r:id="rId13" display="https://podminky.urs.cz/item/CS_URS_2025_02/997013631"/>
    <hyperlink ref="F147" r:id="rId14" display="https://podminky.urs.cz/item/CS_URS_2025_02/310238211"/>
    <hyperlink ref="F151" r:id="rId15" display="https://podminky.urs.cz/item/CS_URS_2025_02/622143004"/>
    <hyperlink ref="F156" r:id="rId16" display="https://podminky.urs.cz/item/CS_URS_2025_02/622143005"/>
    <hyperlink ref="F164" r:id="rId17" display="https://podminky.urs.cz/item/CS_URS_2025_02/629991012"/>
    <hyperlink ref="F166" r:id="rId18" display="https://podminky.urs.cz/item/CS_URS_2025_02/632450121"/>
    <hyperlink ref="F168" r:id="rId19" display="https://podminky.urs.cz/item/CS_URS_2025_02/631351101"/>
    <hyperlink ref="F170" r:id="rId20" display="https://podminky.urs.cz/item/CS_URS_2025_02/631351102"/>
    <hyperlink ref="F172" r:id="rId21" display="https://podminky.urs.cz/item/CS_URS_2025_02/612325302"/>
    <hyperlink ref="F175" r:id="rId22" display="https://podminky.urs.cz/item/CS_URS_2025_02/622143004"/>
    <hyperlink ref="F180" r:id="rId23" display="https://podminky.urs.cz/item/CS_URS_2025_02/612325302"/>
    <hyperlink ref="F182" r:id="rId24" display="https://podminky.urs.cz/item/CS_URS_2025_02/612325225"/>
    <hyperlink ref="F186" r:id="rId25" display="https://podminky.urs.cz/item/CS_URS_2025_02/783823131"/>
    <hyperlink ref="F188" r:id="rId26" display="https://podminky.urs.cz/item/CS_URS_2025_02/783827121"/>
    <hyperlink ref="F191" r:id="rId27" display="https://podminky.urs.cz/item/CS_URS_2025_02/952901111"/>
    <hyperlink ref="F199" r:id="rId28" display="https://podminky.urs.cz/item/CS_URS_2025_02/946111113"/>
    <hyperlink ref="F204" r:id="rId29" display="https://podminky.urs.cz/item/CS_URS_2025_02/946111213"/>
    <hyperlink ref="F208" r:id="rId30" display="https://podminky.urs.cz/item/CS_URS_2025_02/946111813"/>
    <hyperlink ref="F211" r:id="rId31" display="https://podminky.urs.cz/item/CS_URS_2025_02/998018001"/>
    <hyperlink ref="F215" r:id="rId32" display="https://podminky.urs.cz/item/CS_URS_2025_02/998764121"/>
    <hyperlink ref="F217" r:id="rId33" display="https://podminky.urs.cz/item/CS_URS_2025_02/764216605"/>
    <hyperlink ref="F242" r:id="rId34" display="https://podminky.urs.cz/item/CS_URS_2025_02/764216602"/>
    <hyperlink ref="F263" r:id="rId35" display="https://podminky.urs.cz/item/CS_URS_2025_02/764216665"/>
    <hyperlink ref="F268" r:id="rId36" display="https://podminky.urs.cz/item/CS_URS_2025_02/764216667"/>
    <hyperlink ref="F273" r:id="rId37" display="https://podminky.urs.cz/item/CS_URS_2025_02/766694126"/>
    <hyperlink ref="F290" r:id="rId38" display="https://podminky.urs.cz/item/CS_URS_2025_02/766694116"/>
    <hyperlink ref="F307" r:id="rId39" display="https://podminky.urs.cz/item/CS_URS_2025_02/998766311"/>
    <hyperlink ref="F341" r:id="rId40" display="https://podminky.urs.cz/item/CS_URS_2025_02/998767311"/>
    <hyperlink ref="F345" r:id="rId41" display="https://podminky.urs.cz/item/CS_URS_2025_02/767649197"/>
    <hyperlink ref="F349" r:id="rId42" display="https://podminky.urs.cz/item/CS_URS_2025_02/783301401"/>
    <hyperlink ref="F351" r:id="rId43" display="https://podminky.urs.cz/item/CS_URS_2025_02/783306801"/>
    <hyperlink ref="F358" r:id="rId44" display="https://podminky.urs.cz/item/CS_URS_2025_02/783314101"/>
    <hyperlink ref="F360" r:id="rId45" display="https://podminky.urs.cz/item/CS_URS_2025_02/783327101"/>
    <hyperlink ref="F365" r:id="rId46" display="https://podminky.urs.cz/item/CS_URS_2025_02/784111001"/>
    <hyperlink ref="F367" r:id="rId47" display="https://podminky.urs.cz/item/CS_URS_2025_02/784181101"/>
    <hyperlink ref="F369" r:id="rId48" display="https://podminky.urs.cz/item/CS_URS_2025_02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0" customWidth="1"/>
    <col min="2" max="2" width="1.667969" style="220" customWidth="1"/>
    <col min="3" max="4" width="5" style="220" customWidth="1"/>
    <col min="5" max="5" width="11.66016" style="220" customWidth="1"/>
    <col min="6" max="6" width="9.160156" style="220" customWidth="1"/>
    <col min="7" max="7" width="5" style="220" customWidth="1"/>
    <col min="8" max="8" width="77.83203" style="220" customWidth="1"/>
    <col min="9" max="10" width="20" style="220" customWidth="1"/>
    <col min="11" max="11" width="1.667969" style="220" customWidth="1"/>
  </cols>
  <sheetData>
    <row r="1" s="1" customFormat="1" ht="37.5" customHeight="1"/>
    <row r="2" s="1" customFormat="1" ht="7.5" customHeight="1">
      <c r="B2" s="221"/>
      <c r="C2" s="222"/>
      <c r="D2" s="222"/>
      <c r="E2" s="222"/>
      <c r="F2" s="222"/>
      <c r="G2" s="222"/>
      <c r="H2" s="222"/>
      <c r="I2" s="222"/>
      <c r="J2" s="222"/>
      <c r="K2" s="223"/>
    </row>
    <row r="3" s="16" customFormat="1" ht="45" customHeight="1">
      <c r="B3" s="224"/>
      <c r="C3" s="225" t="s">
        <v>611</v>
      </c>
      <c r="D3" s="225"/>
      <c r="E3" s="225"/>
      <c r="F3" s="225"/>
      <c r="G3" s="225"/>
      <c r="H3" s="225"/>
      <c r="I3" s="225"/>
      <c r="J3" s="225"/>
      <c r="K3" s="226"/>
    </row>
    <row r="4" s="1" customFormat="1" ht="25.5" customHeight="1">
      <c r="B4" s="227"/>
      <c r="C4" s="228" t="s">
        <v>612</v>
      </c>
      <c r="D4" s="228"/>
      <c r="E4" s="228"/>
      <c r="F4" s="228"/>
      <c r="G4" s="228"/>
      <c r="H4" s="228"/>
      <c r="I4" s="228"/>
      <c r="J4" s="228"/>
      <c r="K4" s="229"/>
    </row>
    <row r="5" s="1" customFormat="1" ht="5.25" customHeight="1">
      <c r="B5" s="227"/>
      <c r="C5" s="230"/>
      <c r="D5" s="230"/>
      <c r="E5" s="230"/>
      <c r="F5" s="230"/>
      <c r="G5" s="230"/>
      <c r="H5" s="230"/>
      <c r="I5" s="230"/>
      <c r="J5" s="230"/>
      <c r="K5" s="229"/>
    </row>
    <row r="6" s="1" customFormat="1" ht="15" customHeight="1">
      <c r="B6" s="227"/>
      <c r="C6" s="231" t="s">
        <v>613</v>
      </c>
      <c r="D6" s="231"/>
      <c r="E6" s="231"/>
      <c r="F6" s="231"/>
      <c r="G6" s="231"/>
      <c r="H6" s="231"/>
      <c r="I6" s="231"/>
      <c r="J6" s="231"/>
      <c r="K6" s="229"/>
    </row>
    <row r="7" s="1" customFormat="1" ht="15" customHeight="1">
      <c r="B7" s="232"/>
      <c r="C7" s="231" t="s">
        <v>614</v>
      </c>
      <c r="D7" s="231"/>
      <c r="E7" s="231"/>
      <c r="F7" s="231"/>
      <c r="G7" s="231"/>
      <c r="H7" s="231"/>
      <c r="I7" s="231"/>
      <c r="J7" s="231"/>
      <c r="K7" s="229"/>
    </row>
    <row r="8" s="1" customFormat="1" ht="12.75" customHeight="1">
      <c r="B8" s="232"/>
      <c r="C8" s="231"/>
      <c r="D8" s="231"/>
      <c r="E8" s="231"/>
      <c r="F8" s="231"/>
      <c r="G8" s="231"/>
      <c r="H8" s="231"/>
      <c r="I8" s="231"/>
      <c r="J8" s="231"/>
      <c r="K8" s="229"/>
    </row>
    <row r="9" s="1" customFormat="1" ht="15" customHeight="1">
      <c r="B9" s="232"/>
      <c r="C9" s="231" t="s">
        <v>615</v>
      </c>
      <c r="D9" s="231"/>
      <c r="E9" s="231"/>
      <c r="F9" s="231"/>
      <c r="G9" s="231"/>
      <c r="H9" s="231"/>
      <c r="I9" s="231"/>
      <c r="J9" s="231"/>
      <c r="K9" s="229"/>
    </row>
    <row r="10" s="1" customFormat="1" ht="15" customHeight="1">
      <c r="B10" s="232"/>
      <c r="C10" s="231"/>
      <c r="D10" s="231" t="s">
        <v>616</v>
      </c>
      <c r="E10" s="231"/>
      <c r="F10" s="231"/>
      <c r="G10" s="231"/>
      <c r="H10" s="231"/>
      <c r="I10" s="231"/>
      <c r="J10" s="231"/>
      <c r="K10" s="229"/>
    </row>
    <row r="11" s="1" customFormat="1" ht="15" customHeight="1">
      <c r="B11" s="232"/>
      <c r="C11" s="233"/>
      <c r="D11" s="231" t="s">
        <v>617</v>
      </c>
      <c r="E11" s="231"/>
      <c r="F11" s="231"/>
      <c r="G11" s="231"/>
      <c r="H11" s="231"/>
      <c r="I11" s="231"/>
      <c r="J11" s="231"/>
      <c r="K11" s="229"/>
    </row>
    <row r="12" s="1" customFormat="1" ht="15" customHeight="1">
      <c r="B12" s="232"/>
      <c r="C12" s="233"/>
      <c r="D12" s="231"/>
      <c r="E12" s="231"/>
      <c r="F12" s="231"/>
      <c r="G12" s="231"/>
      <c r="H12" s="231"/>
      <c r="I12" s="231"/>
      <c r="J12" s="231"/>
      <c r="K12" s="229"/>
    </row>
    <row r="13" s="1" customFormat="1" ht="15" customHeight="1">
      <c r="B13" s="232"/>
      <c r="C13" s="233"/>
      <c r="D13" s="234" t="s">
        <v>618</v>
      </c>
      <c r="E13" s="231"/>
      <c r="F13" s="231"/>
      <c r="G13" s="231"/>
      <c r="H13" s="231"/>
      <c r="I13" s="231"/>
      <c r="J13" s="231"/>
      <c r="K13" s="229"/>
    </row>
    <row r="14" s="1" customFormat="1" ht="12.75" customHeight="1">
      <c r="B14" s="232"/>
      <c r="C14" s="233"/>
      <c r="D14" s="233"/>
      <c r="E14" s="233"/>
      <c r="F14" s="233"/>
      <c r="G14" s="233"/>
      <c r="H14" s="233"/>
      <c r="I14" s="233"/>
      <c r="J14" s="233"/>
      <c r="K14" s="229"/>
    </row>
    <row r="15" s="1" customFormat="1" ht="15" customHeight="1">
      <c r="B15" s="232"/>
      <c r="C15" s="233"/>
      <c r="D15" s="231" t="s">
        <v>619</v>
      </c>
      <c r="E15" s="231"/>
      <c r="F15" s="231"/>
      <c r="G15" s="231"/>
      <c r="H15" s="231"/>
      <c r="I15" s="231"/>
      <c r="J15" s="231"/>
      <c r="K15" s="229"/>
    </row>
    <row r="16" s="1" customFormat="1" ht="15" customHeight="1">
      <c r="B16" s="232"/>
      <c r="C16" s="233"/>
      <c r="D16" s="231" t="s">
        <v>620</v>
      </c>
      <c r="E16" s="231"/>
      <c r="F16" s="231"/>
      <c r="G16" s="231"/>
      <c r="H16" s="231"/>
      <c r="I16" s="231"/>
      <c r="J16" s="231"/>
      <c r="K16" s="229"/>
    </row>
    <row r="17" s="1" customFormat="1" ht="15" customHeight="1">
      <c r="B17" s="232"/>
      <c r="C17" s="233"/>
      <c r="D17" s="231" t="s">
        <v>621</v>
      </c>
      <c r="E17" s="231"/>
      <c r="F17" s="231"/>
      <c r="G17" s="231"/>
      <c r="H17" s="231"/>
      <c r="I17" s="231"/>
      <c r="J17" s="231"/>
      <c r="K17" s="229"/>
    </row>
    <row r="18" s="1" customFormat="1" ht="15" customHeight="1">
      <c r="B18" s="232"/>
      <c r="C18" s="233"/>
      <c r="D18" s="233"/>
      <c r="E18" s="235" t="s">
        <v>76</v>
      </c>
      <c r="F18" s="231" t="s">
        <v>622</v>
      </c>
      <c r="G18" s="231"/>
      <c r="H18" s="231"/>
      <c r="I18" s="231"/>
      <c r="J18" s="231"/>
      <c r="K18" s="229"/>
    </row>
    <row r="19" s="1" customFormat="1" ht="15" customHeight="1">
      <c r="B19" s="232"/>
      <c r="C19" s="233"/>
      <c r="D19" s="233"/>
      <c r="E19" s="235" t="s">
        <v>623</v>
      </c>
      <c r="F19" s="231" t="s">
        <v>624</v>
      </c>
      <c r="G19" s="231"/>
      <c r="H19" s="231"/>
      <c r="I19" s="231"/>
      <c r="J19" s="231"/>
      <c r="K19" s="229"/>
    </row>
    <row r="20" s="1" customFormat="1" ht="15" customHeight="1">
      <c r="B20" s="232"/>
      <c r="C20" s="233"/>
      <c r="D20" s="233"/>
      <c r="E20" s="235" t="s">
        <v>625</v>
      </c>
      <c r="F20" s="231" t="s">
        <v>626</v>
      </c>
      <c r="G20" s="231"/>
      <c r="H20" s="231"/>
      <c r="I20" s="231"/>
      <c r="J20" s="231"/>
      <c r="K20" s="229"/>
    </row>
    <row r="21" s="1" customFormat="1" ht="15" customHeight="1">
      <c r="B21" s="232"/>
      <c r="C21" s="233"/>
      <c r="D21" s="233"/>
      <c r="E21" s="235" t="s">
        <v>627</v>
      </c>
      <c r="F21" s="231" t="s">
        <v>628</v>
      </c>
      <c r="G21" s="231"/>
      <c r="H21" s="231"/>
      <c r="I21" s="231"/>
      <c r="J21" s="231"/>
      <c r="K21" s="229"/>
    </row>
    <row r="22" s="1" customFormat="1" ht="15" customHeight="1">
      <c r="B22" s="232"/>
      <c r="C22" s="233"/>
      <c r="D22" s="233"/>
      <c r="E22" s="235" t="s">
        <v>629</v>
      </c>
      <c r="F22" s="231" t="s">
        <v>630</v>
      </c>
      <c r="G22" s="231"/>
      <c r="H22" s="231"/>
      <c r="I22" s="231"/>
      <c r="J22" s="231"/>
      <c r="K22" s="229"/>
    </row>
    <row r="23" s="1" customFormat="1" ht="15" customHeight="1">
      <c r="B23" s="232"/>
      <c r="C23" s="233"/>
      <c r="D23" s="233"/>
      <c r="E23" s="235" t="s">
        <v>631</v>
      </c>
      <c r="F23" s="231" t="s">
        <v>632</v>
      </c>
      <c r="G23" s="231"/>
      <c r="H23" s="231"/>
      <c r="I23" s="231"/>
      <c r="J23" s="231"/>
      <c r="K23" s="229"/>
    </row>
    <row r="24" s="1" customFormat="1" ht="12.75" customHeight="1">
      <c r="B24" s="232"/>
      <c r="C24" s="233"/>
      <c r="D24" s="233"/>
      <c r="E24" s="233"/>
      <c r="F24" s="233"/>
      <c r="G24" s="233"/>
      <c r="H24" s="233"/>
      <c r="I24" s="233"/>
      <c r="J24" s="233"/>
      <c r="K24" s="229"/>
    </row>
    <row r="25" s="1" customFormat="1" ht="15" customHeight="1">
      <c r="B25" s="232"/>
      <c r="C25" s="231" t="s">
        <v>633</v>
      </c>
      <c r="D25" s="231"/>
      <c r="E25" s="231"/>
      <c r="F25" s="231"/>
      <c r="G25" s="231"/>
      <c r="H25" s="231"/>
      <c r="I25" s="231"/>
      <c r="J25" s="231"/>
      <c r="K25" s="229"/>
    </row>
    <row r="26" s="1" customFormat="1" ht="15" customHeight="1">
      <c r="B26" s="232"/>
      <c r="C26" s="231" t="s">
        <v>634</v>
      </c>
      <c r="D26" s="231"/>
      <c r="E26" s="231"/>
      <c r="F26" s="231"/>
      <c r="G26" s="231"/>
      <c r="H26" s="231"/>
      <c r="I26" s="231"/>
      <c r="J26" s="231"/>
      <c r="K26" s="229"/>
    </row>
    <row r="27" s="1" customFormat="1" ht="15" customHeight="1">
      <c r="B27" s="232"/>
      <c r="C27" s="231"/>
      <c r="D27" s="231" t="s">
        <v>635</v>
      </c>
      <c r="E27" s="231"/>
      <c r="F27" s="231"/>
      <c r="G27" s="231"/>
      <c r="H27" s="231"/>
      <c r="I27" s="231"/>
      <c r="J27" s="231"/>
      <c r="K27" s="229"/>
    </row>
    <row r="28" s="1" customFormat="1" ht="15" customHeight="1">
      <c r="B28" s="232"/>
      <c r="C28" s="233"/>
      <c r="D28" s="231" t="s">
        <v>636</v>
      </c>
      <c r="E28" s="231"/>
      <c r="F28" s="231"/>
      <c r="G28" s="231"/>
      <c r="H28" s="231"/>
      <c r="I28" s="231"/>
      <c r="J28" s="231"/>
      <c r="K28" s="229"/>
    </row>
    <row r="29" s="1" customFormat="1" ht="12.75" customHeight="1">
      <c r="B29" s="232"/>
      <c r="C29" s="233"/>
      <c r="D29" s="233"/>
      <c r="E29" s="233"/>
      <c r="F29" s="233"/>
      <c r="G29" s="233"/>
      <c r="H29" s="233"/>
      <c r="I29" s="233"/>
      <c r="J29" s="233"/>
      <c r="K29" s="229"/>
    </row>
    <row r="30" s="1" customFormat="1" ht="15" customHeight="1">
      <c r="B30" s="232"/>
      <c r="C30" s="233"/>
      <c r="D30" s="231" t="s">
        <v>637</v>
      </c>
      <c r="E30" s="231"/>
      <c r="F30" s="231"/>
      <c r="G30" s="231"/>
      <c r="H30" s="231"/>
      <c r="I30" s="231"/>
      <c r="J30" s="231"/>
      <c r="K30" s="229"/>
    </row>
    <row r="31" s="1" customFormat="1" ht="15" customHeight="1">
      <c r="B31" s="232"/>
      <c r="C31" s="233"/>
      <c r="D31" s="231" t="s">
        <v>638</v>
      </c>
      <c r="E31" s="231"/>
      <c r="F31" s="231"/>
      <c r="G31" s="231"/>
      <c r="H31" s="231"/>
      <c r="I31" s="231"/>
      <c r="J31" s="231"/>
      <c r="K31" s="229"/>
    </row>
    <row r="32" s="1" customFormat="1" ht="12.75" customHeight="1">
      <c r="B32" s="232"/>
      <c r="C32" s="233"/>
      <c r="D32" s="233"/>
      <c r="E32" s="233"/>
      <c r="F32" s="233"/>
      <c r="G32" s="233"/>
      <c r="H32" s="233"/>
      <c r="I32" s="233"/>
      <c r="J32" s="233"/>
      <c r="K32" s="229"/>
    </row>
    <row r="33" s="1" customFormat="1" ht="15" customHeight="1">
      <c r="B33" s="232"/>
      <c r="C33" s="233"/>
      <c r="D33" s="231" t="s">
        <v>639</v>
      </c>
      <c r="E33" s="231"/>
      <c r="F33" s="231"/>
      <c r="G33" s="231"/>
      <c r="H33" s="231"/>
      <c r="I33" s="231"/>
      <c r="J33" s="231"/>
      <c r="K33" s="229"/>
    </row>
    <row r="34" s="1" customFormat="1" ht="15" customHeight="1">
      <c r="B34" s="232"/>
      <c r="C34" s="233"/>
      <c r="D34" s="231" t="s">
        <v>640</v>
      </c>
      <c r="E34" s="231"/>
      <c r="F34" s="231"/>
      <c r="G34" s="231"/>
      <c r="H34" s="231"/>
      <c r="I34" s="231"/>
      <c r="J34" s="231"/>
      <c r="K34" s="229"/>
    </row>
    <row r="35" s="1" customFormat="1" ht="15" customHeight="1">
      <c r="B35" s="232"/>
      <c r="C35" s="233"/>
      <c r="D35" s="231" t="s">
        <v>641</v>
      </c>
      <c r="E35" s="231"/>
      <c r="F35" s="231"/>
      <c r="G35" s="231"/>
      <c r="H35" s="231"/>
      <c r="I35" s="231"/>
      <c r="J35" s="231"/>
      <c r="K35" s="229"/>
    </row>
    <row r="36" s="1" customFormat="1" ht="15" customHeight="1">
      <c r="B36" s="232"/>
      <c r="C36" s="233"/>
      <c r="D36" s="231"/>
      <c r="E36" s="234" t="s">
        <v>109</v>
      </c>
      <c r="F36" s="231"/>
      <c r="G36" s="231" t="s">
        <v>642</v>
      </c>
      <c r="H36" s="231"/>
      <c r="I36" s="231"/>
      <c r="J36" s="231"/>
      <c r="K36" s="229"/>
    </row>
    <row r="37" s="1" customFormat="1" ht="30.75" customHeight="1">
      <c r="B37" s="232"/>
      <c r="C37" s="233"/>
      <c r="D37" s="231"/>
      <c r="E37" s="234" t="s">
        <v>643</v>
      </c>
      <c r="F37" s="231"/>
      <c r="G37" s="231" t="s">
        <v>644</v>
      </c>
      <c r="H37" s="231"/>
      <c r="I37" s="231"/>
      <c r="J37" s="231"/>
      <c r="K37" s="229"/>
    </row>
    <row r="38" s="1" customFormat="1" ht="15" customHeight="1">
      <c r="B38" s="232"/>
      <c r="C38" s="233"/>
      <c r="D38" s="231"/>
      <c r="E38" s="234" t="s">
        <v>50</v>
      </c>
      <c r="F38" s="231"/>
      <c r="G38" s="231" t="s">
        <v>645</v>
      </c>
      <c r="H38" s="231"/>
      <c r="I38" s="231"/>
      <c r="J38" s="231"/>
      <c r="K38" s="229"/>
    </row>
    <row r="39" s="1" customFormat="1" ht="15" customHeight="1">
      <c r="B39" s="232"/>
      <c r="C39" s="233"/>
      <c r="D39" s="231"/>
      <c r="E39" s="234" t="s">
        <v>51</v>
      </c>
      <c r="F39" s="231"/>
      <c r="G39" s="231" t="s">
        <v>646</v>
      </c>
      <c r="H39" s="231"/>
      <c r="I39" s="231"/>
      <c r="J39" s="231"/>
      <c r="K39" s="229"/>
    </row>
    <row r="40" s="1" customFormat="1" ht="15" customHeight="1">
      <c r="B40" s="232"/>
      <c r="C40" s="233"/>
      <c r="D40" s="231"/>
      <c r="E40" s="234" t="s">
        <v>110</v>
      </c>
      <c r="F40" s="231"/>
      <c r="G40" s="231" t="s">
        <v>647</v>
      </c>
      <c r="H40" s="231"/>
      <c r="I40" s="231"/>
      <c r="J40" s="231"/>
      <c r="K40" s="229"/>
    </row>
    <row r="41" s="1" customFormat="1" ht="15" customHeight="1">
      <c r="B41" s="232"/>
      <c r="C41" s="233"/>
      <c r="D41" s="231"/>
      <c r="E41" s="234" t="s">
        <v>111</v>
      </c>
      <c r="F41" s="231"/>
      <c r="G41" s="231" t="s">
        <v>648</v>
      </c>
      <c r="H41" s="231"/>
      <c r="I41" s="231"/>
      <c r="J41" s="231"/>
      <c r="K41" s="229"/>
    </row>
    <row r="42" s="1" customFormat="1" ht="15" customHeight="1">
      <c r="B42" s="232"/>
      <c r="C42" s="233"/>
      <c r="D42" s="231"/>
      <c r="E42" s="234" t="s">
        <v>649</v>
      </c>
      <c r="F42" s="231"/>
      <c r="G42" s="231" t="s">
        <v>650</v>
      </c>
      <c r="H42" s="231"/>
      <c r="I42" s="231"/>
      <c r="J42" s="231"/>
      <c r="K42" s="229"/>
    </row>
    <row r="43" s="1" customFormat="1" ht="15" customHeight="1">
      <c r="B43" s="232"/>
      <c r="C43" s="233"/>
      <c r="D43" s="231"/>
      <c r="E43" s="234"/>
      <c r="F43" s="231"/>
      <c r="G43" s="231" t="s">
        <v>651</v>
      </c>
      <c r="H43" s="231"/>
      <c r="I43" s="231"/>
      <c r="J43" s="231"/>
      <c r="K43" s="229"/>
    </row>
    <row r="44" s="1" customFormat="1" ht="15" customHeight="1">
      <c r="B44" s="232"/>
      <c r="C44" s="233"/>
      <c r="D44" s="231"/>
      <c r="E44" s="234" t="s">
        <v>652</v>
      </c>
      <c r="F44" s="231"/>
      <c r="G44" s="231" t="s">
        <v>653</v>
      </c>
      <c r="H44" s="231"/>
      <c r="I44" s="231"/>
      <c r="J44" s="231"/>
      <c r="K44" s="229"/>
    </row>
    <row r="45" s="1" customFormat="1" ht="15" customHeight="1">
      <c r="B45" s="232"/>
      <c r="C45" s="233"/>
      <c r="D45" s="231"/>
      <c r="E45" s="234" t="s">
        <v>113</v>
      </c>
      <c r="F45" s="231"/>
      <c r="G45" s="231" t="s">
        <v>654</v>
      </c>
      <c r="H45" s="231"/>
      <c r="I45" s="231"/>
      <c r="J45" s="231"/>
      <c r="K45" s="229"/>
    </row>
    <row r="46" s="1" customFormat="1" ht="12.75" customHeight="1">
      <c r="B46" s="232"/>
      <c r="C46" s="233"/>
      <c r="D46" s="231"/>
      <c r="E46" s="231"/>
      <c r="F46" s="231"/>
      <c r="G46" s="231"/>
      <c r="H46" s="231"/>
      <c r="I46" s="231"/>
      <c r="J46" s="231"/>
      <c r="K46" s="229"/>
    </row>
    <row r="47" s="1" customFormat="1" ht="15" customHeight="1">
      <c r="B47" s="232"/>
      <c r="C47" s="233"/>
      <c r="D47" s="231" t="s">
        <v>655</v>
      </c>
      <c r="E47" s="231"/>
      <c r="F47" s="231"/>
      <c r="G47" s="231"/>
      <c r="H47" s="231"/>
      <c r="I47" s="231"/>
      <c r="J47" s="231"/>
      <c r="K47" s="229"/>
    </row>
    <row r="48" s="1" customFormat="1" ht="15" customHeight="1">
      <c r="B48" s="232"/>
      <c r="C48" s="233"/>
      <c r="D48" s="233"/>
      <c r="E48" s="231" t="s">
        <v>656</v>
      </c>
      <c r="F48" s="231"/>
      <c r="G48" s="231"/>
      <c r="H48" s="231"/>
      <c r="I48" s="231"/>
      <c r="J48" s="231"/>
      <c r="K48" s="229"/>
    </row>
    <row r="49" s="1" customFormat="1" ht="15" customHeight="1">
      <c r="B49" s="232"/>
      <c r="C49" s="233"/>
      <c r="D49" s="233"/>
      <c r="E49" s="231" t="s">
        <v>657</v>
      </c>
      <c r="F49" s="231"/>
      <c r="G49" s="231"/>
      <c r="H49" s="231"/>
      <c r="I49" s="231"/>
      <c r="J49" s="231"/>
      <c r="K49" s="229"/>
    </row>
    <row r="50" s="1" customFormat="1" ht="15" customHeight="1">
      <c r="B50" s="232"/>
      <c r="C50" s="233"/>
      <c r="D50" s="233"/>
      <c r="E50" s="231" t="s">
        <v>658</v>
      </c>
      <c r="F50" s="231"/>
      <c r="G50" s="231"/>
      <c r="H50" s="231"/>
      <c r="I50" s="231"/>
      <c r="J50" s="231"/>
      <c r="K50" s="229"/>
    </row>
    <row r="51" s="1" customFormat="1" ht="15" customHeight="1">
      <c r="B51" s="232"/>
      <c r="C51" s="233"/>
      <c r="D51" s="231" t="s">
        <v>659</v>
      </c>
      <c r="E51" s="231"/>
      <c r="F51" s="231"/>
      <c r="G51" s="231"/>
      <c r="H51" s="231"/>
      <c r="I51" s="231"/>
      <c r="J51" s="231"/>
      <c r="K51" s="229"/>
    </row>
    <row r="52" s="1" customFormat="1" ht="25.5" customHeight="1">
      <c r="B52" s="227"/>
      <c r="C52" s="228" t="s">
        <v>660</v>
      </c>
      <c r="D52" s="228"/>
      <c r="E52" s="228"/>
      <c r="F52" s="228"/>
      <c r="G52" s="228"/>
      <c r="H52" s="228"/>
      <c r="I52" s="228"/>
      <c r="J52" s="228"/>
      <c r="K52" s="229"/>
    </row>
    <row r="53" s="1" customFormat="1" ht="5.25" customHeight="1">
      <c r="B53" s="227"/>
      <c r="C53" s="230"/>
      <c r="D53" s="230"/>
      <c r="E53" s="230"/>
      <c r="F53" s="230"/>
      <c r="G53" s="230"/>
      <c r="H53" s="230"/>
      <c r="I53" s="230"/>
      <c r="J53" s="230"/>
      <c r="K53" s="229"/>
    </row>
    <row r="54" s="1" customFormat="1" ht="15" customHeight="1">
      <c r="B54" s="227"/>
      <c r="C54" s="231" t="s">
        <v>661</v>
      </c>
      <c r="D54" s="231"/>
      <c r="E54" s="231"/>
      <c r="F54" s="231"/>
      <c r="G54" s="231"/>
      <c r="H54" s="231"/>
      <c r="I54" s="231"/>
      <c r="J54" s="231"/>
      <c r="K54" s="229"/>
    </row>
    <row r="55" s="1" customFormat="1" ht="15" customHeight="1">
      <c r="B55" s="227"/>
      <c r="C55" s="231" t="s">
        <v>662</v>
      </c>
      <c r="D55" s="231"/>
      <c r="E55" s="231"/>
      <c r="F55" s="231"/>
      <c r="G55" s="231"/>
      <c r="H55" s="231"/>
      <c r="I55" s="231"/>
      <c r="J55" s="231"/>
      <c r="K55" s="229"/>
    </row>
    <row r="56" s="1" customFormat="1" ht="12.75" customHeight="1">
      <c r="B56" s="227"/>
      <c r="C56" s="231"/>
      <c r="D56" s="231"/>
      <c r="E56" s="231"/>
      <c r="F56" s="231"/>
      <c r="G56" s="231"/>
      <c r="H56" s="231"/>
      <c r="I56" s="231"/>
      <c r="J56" s="231"/>
      <c r="K56" s="229"/>
    </row>
    <row r="57" s="1" customFormat="1" ht="15" customHeight="1">
      <c r="B57" s="227"/>
      <c r="C57" s="231" t="s">
        <v>663</v>
      </c>
      <c r="D57" s="231"/>
      <c r="E57" s="231"/>
      <c r="F57" s="231"/>
      <c r="G57" s="231"/>
      <c r="H57" s="231"/>
      <c r="I57" s="231"/>
      <c r="J57" s="231"/>
      <c r="K57" s="229"/>
    </row>
    <row r="58" s="1" customFormat="1" ht="15" customHeight="1">
      <c r="B58" s="227"/>
      <c r="C58" s="233"/>
      <c r="D58" s="231" t="s">
        <v>664</v>
      </c>
      <c r="E58" s="231"/>
      <c r="F58" s="231"/>
      <c r="G58" s="231"/>
      <c r="H58" s="231"/>
      <c r="I58" s="231"/>
      <c r="J58" s="231"/>
      <c r="K58" s="229"/>
    </row>
    <row r="59" s="1" customFormat="1" ht="15" customHeight="1">
      <c r="B59" s="227"/>
      <c r="C59" s="233"/>
      <c r="D59" s="231" t="s">
        <v>665</v>
      </c>
      <c r="E59" s="231"/>
      <c r="F59" s="231"/>
      <c r="G59" s="231"/>
      <c r="H59" s="231"/>
      <c r="I59" s="231"/>
      <c r="J59" s="231"/>
      <c r="K59" s="229"/>
    </row>
    <row r="60" s="1" customFormat="1" ht="15" customHeight="1">
      <c r="B60" s="227"/>
      <c r="C60" s="233"/>
      <c r="D60" s="231" t="s">
        <v>666</v>
      </c>
      <c r="E60" s="231"/>
      <c r="F60" s="231"/>
      <c r="G60" s="231"/>
      <c r="H60" s="231"/>
      <c r="I60" s="231"/>
      <c r="J60" s="231"/>
      <c r="K60" s="229"/>
    </row>
    <row r="61" s="1" customFormat="1" ht="15" customHeight="1">
      <c r="B61" s="227"/>
      <c r="C61" s="233"/>
      <c r="D61" s="231" t="s">
        <v>667</v>
      </c>
      <c r="E61" s="231"/>
      <c r="F61" s="231"/>
      <c r="G61" s="231"/>
      <c r="H61" s="231"/>
      <c r="I61" s="231"/>
      <c r="J61" s="231"/>
      <c r="K61" s="229"/>
    </row>
    <row r="62" s="1" customFormat="1" ht="15" customHeight="1">
      <c r="B62" s="227"/>
      <c r="C62" s="233"/>
      <c r="D62" s="236" t="s">
        <v>668</v>
      </c>
      <c r="E62" s="236"/>
      <c r="F62" s="236"/>
      <c r="G62" s="236"/>
      <c r="H62" s="236"/>
      <c r="I62" s="236"/>
      <c r="J62" s="236"/>
      <c r="K62" s="229"/>
    </row>
    <row r="63" s="1" customFormat="1" ht="15" customHeight="1">
      <c r="B63" s="227"/>
      <c r="C63" s="233"/>
      <c r="D63" s="231" t="s">
        <v>669</v>
      </c>
      <c r="E63" s="231"/>
      <c r="F63" s="231"/>
      <c r="G63" s="231"/>
      <c r="H63" s="231"/>
      <c r="I63" s="231"/>
      <c r="J63" s="231"/>
      <c r="K63" s="229"/>
    </row>
    <row r="64" s="1" customFormat="1" ht="12.75" customHeight="1">
      <c r="B64" s="227"/>
      <c r="C64" s="233"/>
      <c r="D64" s="233"/>
      <c r="E64" s="237"/>
      <c r="F64" s="233"/>
      <c r="G64" s="233"/>
      <c r="H64" s="233"/>
      <c r="I64" s="233"/>
      <c r="J64" s="233"/>
      <c r="K64" s="229"/>
    </row>
    <row r="65" s="1" customFormat="1" ht="15" customHeight="1">
      <c r="B65" s="227"/>
      <c r="C65" s="233"/>
      <c r="D65" s="231" t="s">
        <v>670</v>
      </c>
      <c r="E65" s="231"/>
      <c r="F65" s="231"/>
      <c r="G65" s="231"/>
      <c r="H65" s="231"/>
      <c r="I65" s="231"/>
      <c r="J65" s="231"/>
      <c r="K65" s="229"/>
    </row>
    <row r="66" s="1" customFormat="1" ht="15" customHeight="1">
      <c r="B66" s="227"/>
      <c r="C66" s="233"/>
      <c r="D66" s="236" t="s">
        <v>671</v>
      </c>
      <c r="E66" s="236"/>
      <c r="F66" s="236"/>
      <c r="G66" s="236"/>
      <c r="H66" s="236"/>
      <c r="I66" s="236"/>
      <c r="J66" s="236"/>
      <c r="K66" s="229"/>
    </row>
    <row r="67" s="1" customFormat="1" ht="15" customHeight="1">
      <c r="B67" s="227"/>
      <c r="C67" s="233"/>
      <c r="D67" s="231" t="s">
        <v>672</v>
      </c>
      <c r="E67" s="231"/>
      <c r="F67" s="231"/>
      <c r="G67" s="231"/>
      <c r="H67" s="231"/>
      <c r="I67" s="231"/>
      <c r="J67" s="231"/>
      <c r="K67" s="229"/>
    </row>
    <row r="68" s="1" customFormat="1" ht="15" customHeight="1">
      <c r="B68" s="227"/>
      <c r="C68" s="233"/>
      <c r="D68" s="231" t="s">
        <v>673</v>
      </c>
      <c r="E68" s="231"/>
      <c r="F68" s="231"/>
      <c r="G68" s="231"/>
      <c r="H68" s="231"/>
      <c r="I68" s="231"/>
      <c r="J68" s="231"/>
      <c r="K68" s="229"/>
    </row>
    <row r="69" s="1" customFormat="1" ht="15" customHeight="1">
      <c r="B69" s="227"/>
      <c r="C69" s="233"/>
      <c r="D69" s="231" t="s">
        <v>674</v>
      </c>
      <c r="E69" s="231"/>
      <c r="F69" s="231"/>
      <c r="G69" s="231"/>
      <c r="H69" s="231"/>
      <c r="I69" s="231"/>
      <c r="J69" s="231"/>
      <c r="K69" s="229"/>
    </row>
    <row r="70" s="1" customFormat="1" ht="15" customHeight="1">
      <c r="B70" s="227"/>
      <c r="C70" s="233"/>
      <c r="D70" s="231" t="s">
        <v>675</v>
      </c>
      <c r="E70" s="231"/>
      <c r="F70" s="231"/>
      <c r="G70" s="231"/>
      <c r="H70" s="231"/>
      <c r="I70" s="231"/>
      <c r="J70" s="231"/>
      <c r="K70" s="229"/>
    </row>
    <row r="71" s="1" customFormat="1" ht="12.75" customHeight="1">
      <c r="B71" s="238"/>
      <c r="C71" s="239"/>
      <c r="D71" s="239"/>
      <c r="E71" s="239"/>
      <c r="F71" s="239"/>
      <c r="G71" s="239"/>
      <c r="H71" s="239"/>
      <c r="I71" s="239"/>
      <c r="J71" s="239"/>
      <c r="K71" s="240"/>
    </row>
    <row r="72" s="1" customFormat="1" ht="18.75" customHeight="1">
      <c r="B72" s="241"/>
      <c r="C72" s="241"/>
      <c r="D72" s="241"/>
      <c r="E72" s="241"/>
      <c r="F72" s="241"/>
      <c r="G72" s="241"/>
      <c r="H72" s="241"/>
      <c r="I72" s="241"/>
      <c r="J72" s="241"/>
      <c r="K72" s="242"/>
    </row>
    <row r="73" s="1" customFormat="1" ht="18.75" customHeight="1">
      <c r="B73" s="242"/>
      <c r="C73" s="242"/>
      <c r="D73" s="242"/>
      <c r="E73" s="242"/>
      <c r="F73" s="242"/>
      <c r="G73" s="242"/>
      <c r="H73" s="242"/>
      <c r="I73" s="242"/>
      <c r="J73" s="242"/>
      <c r="K73" s="242"/>
    </row>
    <row r="74" s="1" customFormat="1" ht="7.5" customHeight="1">
      <c r="B74" s="243"/>
      <c r="C74" s="244"/>
      <c r="D74" s="244"/>
      <c r="E74" s="244"/>
      <c r="F74" s="244"/>
      <c r="G74" s="244"/>
      <c r="H74" s="244"/>
      <c r="I74" s="244"/>
      <c r="J74" s="244"/>
      <c r="K74" s="245"/>
    </row>
    <row r="75" s="1" customFormat="1" ht="45" customHeight="1">
      <c r="B75" s="246"/>
      <c r="C75" s="247" t="s">
        <v>676</v>
      </c>
      <c r="D75" s="247"/>
      <c r="E75" s="247"/>
      <c r="F75" s="247"/>
      <c r="G75" s="247"/>
      <c r="H75" s="247"/>
      <c r="I75" s="247"/>
      <c r="J75" s="247"/>
      <c r="K75" s="248"/>
    </row>
    <row r="76" s="1" customFormat="1" ht="17.25" customHeight="1">
      <c r="B76" s="246"/>
      <c r="C76" s="249" t="s">
        <v>677</v>
      </c>
      <c r="D76" s="249"/>
      <c r="E76" s="249"/>
      <c r="F76" s="249" t="s">
        <v>678</v>
      </c>
      <c r="G76" s="250"/>
      <c r="H76" s="249" t="s">
        <v>51</v>
      </c>
      <c r="I76" s="249" t="s">
        <v>54</v>
      </c>
      <c r="J76" s="249" t="s">
        <v>679</v>
      </c>
      <c r="K76" s="248"/>
    </row>
    <row r="77" s="1" customFormat="1" ht="17.25" customHeight="1">
      <c r="B77" s="246"/>
      <c r="C77" s="251" t="s">
        <v>680</v>
      </c>
      <c r="D77" s="251"/>
      <c r="E77" s="251"/>
      <c r="F77" s="252" t="s">
        <v>681</v>
      </c>
      <c r="G77" s="253"/>
      <c r="H77" s="251"/>
      <c r="I77" s="251"/>
      <c r="J77" s="251" t="s">
        <v>682</v>
      </c>
      <c r="K77" s="248"/>
    </row>
    <row r="78" s="1" customFormat="1" ht="5.25" customHeight="1">
      <c r="B78" s="246"/>
      <c r="C78" s="254"/>
      <c r="D78" s="254"/>
      <c r="E78" s="254"/>
      <c r="F78" s="254"/>
      <c r="G78" s="255"/>
      <c r="H78" s="254"/>
      <c r="I78" s="254"/>
      <c r="J78" s="254"/>
      <c r="K78" s="248"/>
    </row>
    <row r="79" s="1" customFormat="1" ht="15" customHeight="1">
      <c r="B79" s="246"/>
      <c r="C79" s="234" t="s">
        <v>50</v>
      </c>
      <c r="D79" s="256"/>
      <c r="E79" s="256"/>
      <c r="F79" s="257" t="s">
        <v>683</v>
      </c>
      <c r="G79" s="258"/>
      <c r="H79" s="234" t="s">
        <v>684</v>
      </c>
      <c r="I79" s="234" t="s">
        <v>685</v>
      </c>
      <c r="J79" s="234">
        <v>20</v>
      </c>
      <c r="K79" s="248"/>
    </row>
    <row r="80" s="1" customFormat="1" ht="15" customHeight="1">
      <c r="B80" s="246"/>
      <c r="C80" s="234" t="s">
        <v>686</v>
      </c>
      <c r="D80" s="234"/>
      <c r="E80" s="234"/>
      <c r="F80" s="257" t="s">
        <v>683</v>
      </c>
      <c r="G80" s="258"/>
      <c r="H80" s="234" t="s">
        <v>687</v>
      </c>
      <c r="I80" s="234" t="s">
        <v>685</v>
      </c>
      <c r="J80" s="234">
        <v>120</v>
      </c>
      <c r="K80" s="248"/>
    </row>
    <row r="81" s="1" customFormat="1" ht="15" customHeight="1">
      <c r="B81" s="259"/>
      <c r="C81" s="234" t="s">
        <v>688</v>
      </c>
      <c r="D81" s="234"/>
      <c r="E81" s="234"/>
      <c r="F81" s="257" t="s">
        <v>689</v>
      </c>
      <c r="G81" s="258"/>
      <c r="H81" s="234" t="s">
        <v>690</v>
      </c>
      <c r="I81" s="234" t="s">
        <v>685</v>
      </c>
      <c r="J81" s="234">
        <v>50</v>
      </c>
      <c r="K81" s="248"/>
    </row>
    <row r="82" s="1" customFormat="1" ht="15" customHeight="1">
      <c r="B82" s="259"/>
      <c r="C82" s="234" t="s">
        <v>691</v>
      </c>
      <c r="D82" s="234"/>
      <c r="E82" s="234"/>
      <c r="F82" s="257" t="s">
        <v>683</v>
      </c>
      <c r="G82" s="258"/>
      <c r="H82" s="234" t="s">
        <v>692</v>
      </c>
      <c r="I82" s="234" t="s">
        <v>693</v>
      </c>
      <c r="J82" s="234"/>
      <c r="K82" s="248"/>
    </row>
    <row r="83" s="1" customFormat="1" ht="15" customHeight="1">
      <c r="B83" s="259"/>
      <c r="C83" s="260" t="s">
        <v>694</v>
      </c>
      <c r="D83" s="260"/>
      <c r="E83" s="260"/>
      <c r="F83" s="261" t="s">
        <v>689</v>
      </c>
      <c r="G83" s="260"/>
      <c r="H83" s="260" t="s">
        <v>695</v>
      </c>
      <c r="I83" s="260" t="s">
        <v>685</v>
      </c>
      <c r="J83" s="260">
        <v>15</v>
      </c>
      <c r="K83" s="248"/>
    </row>
    <row r="84" s="1" customFormat="1" ht="15" customHeight="1">
      <c r="B84" s="259"/>
      <c r="C84" s="260" t="s">
        <v>696</v>
      </c>
      <c r="D84" s="260"/>
      <c r="E84" s="260"/>
      <c r="F84" s="261" t="s">
        <v>689</v>
      </c>
      <c r="G84" s="260"/>
      <c r="H84" s="260" t="s">
        <v>697</v>
      </c>
      <c r="I84" s="260" t="s">
        <v>685</v>
      </c>
      <c r="J84" s="260">
        <v>15</v>
      </c>
      <c r="K84" s="248"/>
    </row>
    <row r="85" s="1" customFormat="1" ht="15" customHeight="1">
      <c r="B85" s="259"/>
      <c r="C85" s="260" t="s">
        <v>698</v>
      </c>
      <c r="D85" s="260"/>
      <c r="E85" s="260"/>
      <c r="F85" s="261" t="s">
        <v>689</v>
      </c>
      <c r="G85" s="260"/>
      <c r="H85" s="260" t="s">
        <v>699</v>
      </c>
      <c r="I85" s="260" t="s">
        <v>685</v>
      </c>
      <c r="J85" s="260">
        <v>20</v>
      </c>
      <c r="K85" s="248"/>
    </row>
    <row r="86" s="1" customFormat="1" ht="15" customHeight="1">
      <c r="B86" s="259"/>
      <c r="C86" s="260" t="s">
        <v>700</v>
      </c>
      <c r="D86" s="260"/>
      <c r="E86" s="260"/>
      <c r="F86" s="261" t="s">
        <v>689</v>
      </c>
      <c r="G86" s="260"/>
      <c r="H86" s="260" t="s">
        <v>701</v>
      </c>
      <c r="I86" s="260" t="s">
        <v>685</v>
      </c>
      <c r="J86" s="260">
        <v>20</v>
      </c>
      <c r="K86" s="248"/>
    </row>
    <row r="87" s="1" customFormat="1" ht="15" customHeight="1">
      <c r="B87" s="259"/>
      <c r="C87" s="234" t="s">
        <v>702</v>
      </c>
      <c r="D87" s="234"/>
      <c r="E87" s="234"/>
      <c r="F87" s="257" t="s">
        <v>689</v>
      </c>
      <c r="G87" s="258"/>
      <c r="H87" s="234" t="s">
        <v>703</v>
      </c>
      <c r="I87" s="234" t="s">
        <v>685</v>
      </c>
      <c r="J87" s="234">
        <v>50</v>
      </c>
      <c r="K87" s="248"/>
    </row>
    <row r="88" s="1" customFormat="1" ht="15" customHeight="1">
      <c r="B88" s="259"/>
      <c r="C88" s="234" t="s">
        <v>704</v>
      </c>
      <c r="D88" s="234"/>
      <c r="E88" s="234"/>
      <c r="F88" s="257" t="s">
        <v>689</v>
      </c>
      <c r="G88" s="258"/>
      <c r="H88" s="234" t="s">
        <v>705</v>
      </c>
      <c r="I88" s="234" t="s">
        <v>685</v>
      </c>
      <c r="J88" s="234">
        <v>20</v>
      </c>
      <c r="K88" s="248"/>
    </row>
    <row r="89" s="1" customFormat="1" ht="15" customHeight="1">
      <c r="B89" s="259"/>
      <c r="C89" s="234" t="s">
        <v>706</v>
      </c>
      <c r="D89" s="234"/>
      <c r="E89" s="234"/>
      <c r="F89" s="257" t="s">
        <v>689</v>
      </c>
      <c r="G89" s="258"/>
      <c r="H89" s="234" t="s">
        <v>707</v>
      </c>
      <c r="I89" s="234" t="s">
        <v>685</v>
      </c>
      <c r="J89" s="234">
        <v>20</v>
      </c>
      <c r="K89" s="248"/>
    </row>
    <row r="90" s="1" customFormat="1" ht="15" customHeight="1">
      <c r="B90" s="259"/>
      <c r="C90" s="234" t="s">
        <v>708</v>
      </c>
      <c r="D90" s="234"/>
      <c r="E90" s="234"/>
      <c r="F90" s="257" t="s">
        <v>689</v>
      </c>
      <c r="G90" s="258"/>
      <c r="H90" s="234" t="s">
        <v>709</v>
      </c>
      <c r="I90" s="234" t="s">
        <v>685</v>
      </c>
      <c r="J90" s="234">
        <v>50</v>
      </c>
      <c r="K90" s="248"/>
    </row>
    <row r="91" s="1" customFormat="1" ht="15" customHeight="1">
      <c r="B91" s="259"/>
      <c r="C91" s="234" t="s">
        <v>710</v>
      </c>
      <c r="D91" s="234"/>
      <c r="E91" s="234"/>
      <c r="F91" s="257" t="s">
        <v>689</v>
      </c>
      <c r="G91" s="258"/>
      <c r="H91" s="234" t="s">
        <v>710</v>
      </c>
      <c r="I91" s="234" t="s">
        <v>685</v>
      </c>
      <c r="J91" s="234">
        <v>50</v>
      </c>
      <c r="K91" s="248"/>
    </row>
    <row r="92" s="1" customFormat="1" ht="15" customHeight="1">
      <c r="B92" s="259"/>
      <c r="C92" s="234" t="s">
        <v>711</v>
      </c>
      <c r="D92" s="234"/>
      <c r="E92" s="234"/>
      <c r="F92" s="257" t="s">
        <v>689</v>
      </c>
      <c r="G92" s="258"/>
      <c r="H92" s="234" t="s">
        <v>712</v>
      </c>
      <c r="I92" s="234" t="s">
        <v>685</v>
      </c>
      <c r="J92" s="234">
        <v>255</v>
      </c>
      <c r="K92" s="248"/>
    </row>
    <row r="93" s="1" customFormat="1" ht="15" customHeight="1">
      <c r="B93" s="259"/>
      <c r="C93" s="234" t="s">
        <v>713</v>
      </c>
      <c r="D93" s="234"/>
      <c r="E93" s="234"/>
      <c r="F93" s="257" t="s">
        <v>683</v>
      </c>
      <c r="G93" s="258"/>
      <c r="H93" s="234" t="s">
        <v>714</v>
      </c>
      <c r="I93" s="234" t="s">
        <v>715</v>
      </c>
      <c r="J93" s="234"/>
      <c r="K93" s="248"/>
    </row>
    <row r="94" s="1" customFormat="1" ht="15" customHeight="1">
      <c r="B94" s="259"/>
      <c r="C94" s="234" t="s">
        <v>716</v>
      </c>
      <c r="D94" s="234"/>
      <c r="E94" s="234"/>
      <c r="F94" s="257" t="s">
        <v>683</v>
      </c>
      <c r="G94" s="258"/>
      <c r="H94" s="234" t="s">
        <v>717</v>
      </c>
      <c r="I94" s="234" t="s">
        <v>718</v>
      </c>
      <c r="J94" s="234"/>
      <c r="K94" s="248"/>
    </row>
    <row r="95" s="1" customFormat="1" ht="15" customHeight="1">
      <c r="B95" s="259"/>
      <c r="C95" s="234" t="s">
        <v>719</v>
      </c>
      <c r="D95" s="234"/>
      <c r="E95" s="234"/>
      <c r="F95" s="257" t="s">
        <v>683</v>
      </c>
      <c r="G95" s="258"/>
      <c r="H95" s="234" t="s">
        <v>719</v>
      </c>
      <c r="I95" s="234" t="s">
        <v>718</v>
      </c>
      <c r="J95" s="234"/>
      <c r="K95" s="248"/>
    </row>
    <row r="96" s="1" customFormat="1" ht="15" customHeight="1">
      <c r="B96" s="259"/>
      <c r="C96" s="234" t="s">
        <v>35</v>
      </c>
      <c r="D96" s="234"/>
      <c r="E96" s="234"/>
      <c r="F96" s="257" t="s">
        <v>683</v>
      </c>
      <c r="G96" s="258"/>
      <c r="H96" s="234" t="s">
        <v>720</v>
      </c>
      <c r="I96" s="234" t="s">
        <v>718</v>
      </c>
      <c r="J96" s="234"/>
      <c r="K96" s="248"/>
    </row>
    <row r="97" s="1" customFormat="1" ht="15" customHeight="1">
      <c r="B97" s="259"/>
      <c r="C97" s="234" t="s">
        <v>45</v>
      </c>
      <c r="D97" s="234"/>
      <c r="E97" s="234"/>
      <c r="F97" s="257" t="s">
        <v>683</v>
      </c>
      <c r="G97" s="258"/>
      <c r="H97" s="234" t="s">
        <v>721</v>
      </c>
      <c r="I97" s="234" t="s">
        <v>718</v>
      </c>
      <c r="J97" s="234"/>
      <c r="K97" s="248"/>
    </row>
    <row r="98" s="1" customFormat="1" ht="15" customHeight="1">
      <c r="B98" s="262"/>
      <c r="C98" s="263"/>
      <c r="D98" s="263"/>
      <c r="E98" s="263"/>
      <c r="F98" s="263"/>
      <c r="G98" s="263"/>
      <c r="H98" s="263"/>
      <c r="I98" s="263"/>
      <c r="J98" s="263"/>
      <c r="K98" s="264"/>
    </row>
    <row r="99" s="1" customFormat="1" ht="18.75" customHeight="1">
      <c r="B99" s="265"/>
      <c r="C99" s="266"/>
      <c r="D99" s="266"/>
      <c r="E99" s="266"/>
      <c r="F99" s="266"/>
      <c r="G99" s="266"/>
      <c r="H99" s="266"/>
      <c r="I99" s="266"/>
      <c r="J99" s="266"/>
      <c r="K99" s="265"/>
    </row>
    <row r="100" s="1" customFormat="1" ht="18.75" customHeight="1">
      <c r="B100" s="242"/>
      <c r="C100" s="242"/>
      <c r="D100" s="242"/>
      <c r="E100" s="242"/>
      <c r="F100" s="242"/>
      <c r="G100" s="242"/>
      <c r="H100" s="242"/>
      <c r="I100" s="242"/>
      <c r="J100" s="242"/>
      <c r="K100" s="242"/>
    </row>
    <row r="101" s="1" customFormat="1" ht="7.5" customHeight="1">
      <c r="B101" s="243"/>
      <c r="C101" s="244"/>
      <c r="D101" s="244"/>
      <c r="E101" s="244"/>
      <c r="F101" s="244"/>
      <c r="G101" s="244"/>
      <c r="H101" s="244"/>
      <c r="I101" s="244"/>
      <c r="J101" s="244"/>
      <c r="K101" s="245"/>
    </row>
    <row r="102" s="1" customFormat="1" ht="45" customHeight="1">
      <c r="B102" s="246"/>
      <c r="C102" s="247" t="s">
        <v>722</v>
      </c>
      <c r="D102" s="247"/>
      <c r="E102" s="247"/>
      <c r="F102" s="247"/>
      <c r="G102" s="247"/>
      <c r="H102" s="247"/>
      <c r="I102" s="247"/>
      <c r="J102" s="247"/>
      <c r="K102" s="248"/>
    </row>
    <row r="103" s="1" customFormat="1" ht="17.25" customHeight="1">
      <c r="B103" s="246"/>
      <c r="C103" s="249" t="s">
        <v>677</v>
      </c>
      <c r="D103" s="249"/>
      <c r="E103" s="249"/>
      <c r="F103" s="249" t="s">
        <v>678</v>
      </c>
      <c r="G103" s="250"/>
      <c r="H103" s="249" t="s">
        <v>51</v>
      </c>
      <c r="I103" s="249" t="s">
        <v>54</v>
      </c>
      <c r="J103" s="249" t="s">
        <v>679</v>
      </c>
      <c r="K103" s="248"/>
    </row>
    <row r="104" s="1" customFormat="1" ht="17.25" customHeight="1">
      <c r="B104" s="246"/>
      <c r="C104" s="251" t="s">
        <v>680</v>
      </c>
      <c r="D104" s="251"/>
      <c r="E104" s="251"/>
      <c r="F104" s="252" t="s">
        <v>681</v>
      </c>
      <c r="G104" s="253"/>
      <c r="H104" s="251"/>
      <c r="I104" s="251"/>
      <c r="J104" s="251" t="s">
        <v>682</v>
      </c>
      <c r="K104" s="248"/>
    </row>
    <row r="105" s="1" customFormat="1" ht="5.25" customHeight="1">
      <c r="B105" s="246"/>
      <c r="C105" s="249"/>
      <c r="D105" s="249"/>
      <c r="E105" s="249"/>
      <c r="F105" s="249"/>
      <c r="G105" s="267"/>
      <c r="H105" s="249"/>
      <c r="I105" s="249"/>
      <c r="J105" s="249"/>
      <c r="K105" s="248"/>
    </row>
    <row r="106" s="1" customFormat="1" ht="15" customHeight="1">
      <c r="B106" s="246"/>
      <c r="C106" s="234" t="s">
        <v>50</v>
      </c>
      <c r="D106" s="256"/>
      <c r="E106" s="256"/>
      <c r="F106" s="257" t="s">
        <v>683</v>
      </c>
      <c r="G106" s="234"/>
      <c r="H106" s="234" t="s">
        <v>723</v>
      </c>
      <c r="I106" s="234" t="s">
        <v>685</v>
      </c>
      <c r="J106" s="234">
        <v>20</v>
      </c>
      <c r="K106" s="248"/>
    </row>
    <row r="107" s="1" customFormat="1" ht="15" customHeight="1">
      <c r="B107" s="246"/>
      <c r="C107" s="234" t="s">
        <v>686</v>
      </c>
      <c r="D107" s="234"/>
      <c r="E107" s="234"/>
      <c r="F107" s="257" t="s">
        <v>683</v>
      </c>
      <c r="G107" s="234"/>
      <c r="H107" s="234" t="s">
        <v>723</v>
      </c>
      <c r="I107" s="234" t="s">
        <v>685</v>
      </c>
      <c r="J107" s="234">
        <v>120</v>
      </c>
      <c r="K107" s="248"/>
    </row>
    <row r="108" s="1" customFormat="1" ht="15" customHeight="1">
      <c r="B108" s="259"/>
      <c r="C108" s="234" t="s">
        <v>688</v>
      </c>
      <c r="D108" s="234"/>
      <c r="E108" s="234"/>
      <c r="F108" s="257" t="s">
        <v>689</v>
      </c>
      <c r="G108" s="234"/>
      <c r="H108" s="234" t="s">
        <v>723</v>
      </c>
      <c r="I108" s="234" t="s">
        <v>685</v>
      </c>
      <c r="J108" s="234">
        <v>50</v>
      </c>
      <c r="K108" s="248"/>
    </row>
    <row r="109" s="1" customFormat="1" ht="15" customHeight="1">
      <c r="B109" s="259"/>
      <c r="C109" s="234" t="s">
        <v>691</v>
      </c>
      <c r="D109" s="234"/>
      <c r="E109" s="234"/>
      <c r="F109" s="257" t="s">
        <v>683</v>
      </c>
      <c r="G109" s="234"/>
      <c r="H109" s="234" t="s">
        <v>723</v>
      </c>
      <c r="I109" s="234" t="s">
        <v>693</v>
      </c>
      <c r="J109" s="234"/>
      <c r="K109" s="248"/>
    </row>
    <row r="110" s="1" customFormat="1" ht="15" customHeight="1">
      <c r="B110" s="259"/>
      <c r="C110" s="234" t="s">
        <v>702</v>
      </c>
      <c r="D110" s="234"/>
      <c r="E110" s="234"/>
      <c r="F110" s="257" t="s">
        <v>689</v>
      </c>
      <c r="G110" s="234"/>
      <c r="H110" s="234" t="s">
        <v>723</v>
      </c>
      <c r="I110" s="234" t="s">
        <v>685</v>
      </c>
      <c r="J110" s="234">
        <v>50</v>
      </c>
      <c r="K110" s="248"/>
    </row>
    <row r="111" s="1" customFormat="1" ht="15" customHeight="1">
      <c r="B111" s="259"/>
      <c r="C111" s="234" t="s">
        <v>710</v>
      </c>
      <c r="D111" s="234"/>
      <c r="E111" s="234"/>
      <c r="F111" s="257" t="s">
        <v>689</v>
      </c>
      <c r="G111" s="234"/>
      <c r="H111" s="234" t="s">
        <v>723</v>
      </c>
      <c r="I111" s="234" t="s">
        <v>685</v>
      </c>
      <c r="J111" s="234">
        <v>50</v>
      </c>
      <c r="K111" s="248"/>
    </row>
    <row r="112" s="1" customFormat="1" ht="15" customHeight="1">
      <c r="B112" s="259"/>
      <c r="C112" s="234" t="s">
        <v>708</v>
      </c>
      <c r="D112" s="234"/>
      <c r="E112" s="234"/>
      <c r="F112" s="257" t="s">
        <v>689</v>
      </c>
      <c r="G112" s="234"/>
      <c r="H112" s="234" t="s">
        <v>723</v>
      </c>
      <c r="I112" s="234" t="s">
        <v>685</v>
      </c>
      <c r="J112" s="234">
        <v>50</v>
      </c>
      <c r="K112" s="248"/>
    </row>
    <row r="113" s="1" customFormat="1" ht="15" customHeight="1">
      <c r="B113" s="259"/>
      <c r="C113" s="234" t="s">
        <v>50</v>
      </c>
      <c r="D113" s="234"/>
      <c r="E113" s="234"/>
      <c r="F113" s="257" t="s">
        <v>683</v>
      </c>
      <c r="G113" s="234"/>
      <c r="H113" s="234" t="s">
        <v>724</v>
      </c>
      <c r="I113" s="234" t="s">
        <v>685</v>
      </c>
      <c r="J113" s="234">
        <v>20</v>
      </c>
      <c r="K113" s="248"/>
    </row>
    <row r="114" s="1" customFormat="1" ht="15" customHeight="1">
      <c r="B114" s="259"/>
      <c r="C114" s="234" t="s">
        <v>725</v>
      </c>
      <c r="D114" s="234"/>
      <c r="E114" s="234"/>
      <c r="F114" s="257" t="s">
        <v>683</v>
      </c>
      <c r="G114" s="234"/>
      <c r="H114" s="234" t="s">
        <v>726</v>
      </c>
      <c r="I114" s="234" t="s">
        <v>685</v>
      </c>
      <c r="J114" s="234">
        <v>120</v>
      </c>
      <c r="K114" s="248"/>
    </row>
    <row r="115" s="1" customFormat="1" ht="15" customHeight="1">
      <c r="B115" s="259"/>
      <c r="C115" s="234" t="s">
        <v>35</v>
      </c>
      <c r="D115" s="234"/>
      <c r="E115" s="234"/>
      <c r="F115" s="257" t="s">
        <v>683</v>
      </c>
      <c r="G115" s="234"/>
      <c r="H115" s="234" t="s">
        <v>727</v>
      </c>
      <c r="I115" s="234" t="s">
        <v>718</v>
      </c>
      <c r="J115" s="234"/>
      <c r="K115" s="248"/>
    </row>
    <row r="116" s="1" customFormat="1" ht="15" customHeight="1">
      <c r="B116" s="259"/>
      <c r="C116" s="234" t="s">
        <v>45</v>
      </c>
      <c r="D116" s="234"/>
      <c r="E116" s="234"/>
      <c r="F116" s="257" t="s">
        <v>683</v>
      </c>
      <c r="G116" s="234"/>
      <c r="H116" s="234" t="s">
        <v>728</v>
      </c>
      <c r="I116" s="234" t="s">
        <v>718</v>
      </c>
      <c r="J116" s="234"/>
      <c r="K116" s="248"/>
    </row>
    <row r="117" s="1" customFormat="1" ht="15" customHeight="1">
      <c r="B117" s="259"/>
      <c r="C117" s="234" t="s">
        <v>54</v>
      </c>
      <c r="D117" s="234"/>
      <c r="E117" s="234"/>
      <c r="F117" s="257" t="s">
        <v>683</v>
      </c>
      <c r="G117" s="234"/>
      <c r="H117" s="234" t="s">
        <v>729</v>
      </c>
      <c r="I117" s="234" t="s">
        <v>730</v>
      </c>
      <c r="J117" s="234"/>
      <c r="K117" s="248"/>
    </row>
    <row r="118" s="1" customFormat="1" ht="15" customHeight="1">
      <c r="B118" s="262"/>
      <c r="C118" s="268"/>
      <c r="D118" s="268"/>
      <c r="E118" s="268"/>
      <c r="F118" s="268"/>
      <c r="G118" s="268"/>
      <c r="H118" s="268"/>
      <c r="I118" s="268"/>
      <c r="J118" s="268"/>
      <c r="K118" s="264"/>
    </row>
    <row r="119" s="1" customFormat="1" ht="18.75" customHeight="1">
      <c r="B119" s="269"/>
      <c r="C119" s="270"/>
      <c r="D119" s="270"/>
      <c r="E119" s="270"/>
      <c r="F119" s="271"/>
      <c r="G119" s="270"/>
      <c r="H119" s="270"/>
      <c r="I119" s="270"/>
      <c r="J119" s="270"/>
      <c r="K119" s="269"/>
    </row>
    <row r="120" s="1" customFormat="1" ht="18.75" customHeight="1">
      <c r="B120" s="242"/>
      <c r="C120" s="242"/>
      <c r="D120" s="242"/>
      <c r="E120" s="242"/>
      <c r="F120" s="242"/>
      <c r="G120" s="242"/>
      <c r="H120" s="242"/>
      <c r="I120" s="242"/>
      <c r="J120" s="242"/>
      <c r="K120" s="242"/>
    </row>
    <row r="121" s="1" customFormat="1" ht="7.5" customHeight="1">
      <c r="B121" s="272"/>
      <c r="C121" s="273"/>
      <c r="D121" s="273"/>
      <c r="E121" s="273"/>
      <c r="F121" s="273"/>
      <c r="G121" s="273"/>
      <c r="H121" s="273"/>
      <c r="I121" s="273"/>
      <c r="J121" s="273"/>
      <c r="K121" s="274"/>
    </row>
    <row r="122" s="1" customFormat="1" ht="45" customHeight="1">
      <c r="B122" s="275"/>
      <c r="C122" s="225" t="s">
        <v>731</v>
      </c>
      <c r="D122" s="225"/>
      <c r="E122" s="225"/>
      <c r="F122" s="225"/>
      <c r="G122" s="225"/>
      <c r="H122" s="225"/>
      <c r="I122" s="225"/>
      <c r="J122" s="225"/>
      <c r="K122" s="276"/>
    </row>
    <row r="123" s="1" customFormat="1" ht="17.25" customHeight="1">
      <c r="B123" s="277"/>
      <c r="C123" s="249" t="s">
        <v>677</v>
      </c>
      <c r="D123" s="249"/>
      <c r="E123" s="249"/>
      <c r="F123" s="249" t="s">
        <v>678</v>
      </c>
      <c r="G123" s="250"/>
      <c r="H123" s="249" t="s">
        <v>51</v>
      </c>
      <c r="I123" s="249" t="s">
        <v>54</v>
      </c>
      <c r="J123" s="249" t="s">
        <v>679</v>
      </c>
      <c r="K123" s="278"/>
    </row>
    <row r="124" s="1" customFormat="1" ht="17.25" customHeight="1">
      <c r="B124" s="277"/>
      <c r="C124" s="251" t="s">
        <v>680</v>
      </c>
      <c r="D124" s="251"/>
      <c r="E124" s="251"/>
      <c r="F124" s="252" t="s">
        <v>681</v>
      </c>
      <c r="G124" s="253"/>
      <c r="H124" s="251"/>
      <c r="I124" s="251"/>
      <c r="J124" s="251" t="s">
        <v>682</v>
      </c>
      <c r="K124" s="278"/>
    </row>
    <row r="125" s="1" customFormat="1" ht="5.25" customHeight="1">
      <c r="B125" s="279"/>
      <c r="C125" s="254"/>
      <c r="D125" s="254"/>
      <c r="E125" s="254"/>
      <c r="F125" s="254"/>
      <c r="G125" s="280"/>
      <c r="H125" s="254"/>
      <c r="I125" s="254"/>
      <c r="J125" s="254"/>
      <c r="K125" s="281"/>
    </row>
    <row r="126" s="1" customFormat="1" ht="15" customHeight="1">
      <c r="B126" s="279"/>
      <c r="C126" s="234" t="s">
        <v>686</v>
      </c>
      <c r="D126" s="256"/>
      <c r="E126" s="256"/>
      <c r="F126" s="257" t="s">
        <v>683</v>
      </c>
      <c r="G126" s="234"/>
      <c r="H126" s="234" t="s">
        <v>723</v>
      </c>
      <c r="I126" s="234" t="s">
        <v>685</v>
      </c>
      <c r="J126" s="234">
        <v>120</v>
      </c>
      <c r="K126" s="282"/>
    </row>
    <row r="127" s="1" customFormat="1" ht="15" customHeight="1">
      <c r="B127" s="279"/>
      <c r="C127" s="234" t="s">
        <v>732</v>
      </c>
      <c r="D127" s="234"/>
      <c r="E127" s="234"/>
      <c r="F127" s="257" t="s">
        <v>683</v>
      </c>
      <c r="G127" s="234"/>
      <c r="H127" s="234" t="s">
        <v>733</v>
      </c>
      <c r="I127" s="234" t="s">
        <v>685</v>
      </c>
      <c r="J127" s="234" t="s">
        <v>734</v>
      </c>
      <c r="K127" s="282"/>
    </row>
    <row r="128" s="1" customFormat="1" ht="15" customHeight="1">
      <c r="B128" s="279"/>
      <c r="C128" s="234" t="s">
        <v>631</v>
      </c>
      <c r="D128" s="234"/>
      <c r="E128" s="234"/>
      <c r="F128" s="257" t="s">
        <v>683</v>
      </c>
      <c r="G128" s="234"/>
      <c r="H128" s="234" t="s">
        <v>735</v>
      </c>
      <c r="I128" s="234" t="s">
        <v>685</v>
      </c>
      <c r="J128" s="234" t="s">
        <v>734</v>
      </c>
      <c r="K128" s="282"/>
    </row>
    <row r="129" s="1" customFormat="1" ht="15" customHeight="1">
      <c r="B129" s="279"/>
      <c r="C129" s="234" t="s">
        <v>694</v>
      </c>
      <c r="D129" s="234"/>
      <c r="E129" s="234"/>
      <c r="F129" s="257" t="s">
        <v>689</v>
      </c>
      <c r="G129" s="234"/>
      <c r="H129" s="234" t="s">
        <v>695</v>
      </c>
      <c r="I129" s="234" t="s">
        <v>685</v>
      </c>
      <c r="J129" s="234">
        <v>15</v>
      </c>
      <c r="K129" s="282"/>
    </row>
    <row r="130" s="1" customFormat="1" ht="15" customHeight="1">
      <c r="B130" s="279"/>
      <c r="C130" s="260" t="s">
        <v>696</v>
      </c>
      <c r="D130" s="260"/>
      <c r="E130" s="260"/>
      <c r="F130" s="261" t="s">
        <v>689</v>
      </c>
      <c r="G130" s="260"/>
      <c r="H130" s="260" t="s">
        <v>697</v>
      </c>
      <c r="I130" s="260" t="s">
        <v>685</v>
      </c>
      <c r="J130" s="260">
        <v>15</v>
      </c>
      <c r="K130" s="282"/>
    </row>
    <row r="131" s="1" customFormat="1" ht="15" customHeight="1">
      <c r="B131" s="279"/>
      <c r="C131" s="260" t="s">
        <v>698</v>
      </c>
      <c r="D131" s="260"/>
      <c r="E131" s="260"/>
      <c r="F131" s="261" t="s">
        <v>689</v>
      </c>
      <c r="G131" s="260"/>
      <c r="H131" s="260" t="s">
        <v>699</v>
      </c>
      <c r="I131" s="260" t="s">
        <v>685</v>
      </c>
      <c r="J131" s="260">
        <v>20</v>
      </c>
      <c r="K131" s="282"/>
    </row>
    <row r="132" s="1" customFormat="1" ht="15" customHeight="1">
      <c r="B132" s="279"/>
      <c r="C132" s="260" t="s">
        <v>700</v>
      </c>
      <c r="D132" s="260"/>
      <c r="E132" s="260"/>
      <c r="F132" s="261" t="s">
        <v>689</v>
      </c>
      <c r="G132" s="260"/>
      <c r="H132" s="260" t="s">
        <v>701</v>
      </c>
      <c r="I132" s="260" t="s">
        <v>685</v>
      </c>
      <c r="J132" s="260">
        <v>20</v>
      </c>
      <c r="K132" s="282"/>
    </row>
    <row r="133" s="1" customFormat="1" ht="15" customHeight="1">
      <c r="B133" s="279"/>
      <c r="C133" s="234" t="s">
        <v>688</v>
      </c>
      <c r="D133" s="234"/>
      <c r="E133" s="234"/>
      <c r="F133" s="257" t="s">
        <v>689</v>
      </c>
      <c r="G133" s="234"/>
      <c r="H133" s="234" t="s">
        <v>723</v>
      </c>
      <c r="I133" s="234" t="s">
        <v>685</v>
      </c>
      <c r="J133" s="234">
        <v>50</v>
      </c>
      <c r="K133" s="282"/>
    </row>
    <row r="134" s="1" customFormat="1" ht="15" customHeight="1">
      <c r="B134" s="279"/>
      <c r="C134" s="234" t="s">
        <v>702</v>
      </c>
      <c r="D134" s="234"/>
      <c r="E134" s="234"/>
      <c r="F134" s="257" t="s">
        <v>689</v>
      </c>
      <c r="G134" s="234"/>
      <c r="H134" s="234" t="s">
        <v>723</v>
      </c>
      <c r="I134" s="234" t="s">
        <v>685</v>
      </c>
      <c r="J134" s="234">
        <v>50</v>
      </c>
      <c r="K134" s="282"/>
    </row>
    <row r="135" s="1" customFormat="1" ht="15" customHeight="1">
      <c r="B135" s="279"/>
      <c r="C135" s="234" t="s">
        <v>708</v>
      </c>
      <c r="D135" s="234"/>
      <c r="E135" s="234"/>
      <c r="F135" s="257" t="s">
        <v>689</v>
      </c>
      <c r="G135" s="234"/>
      <c r="H135" s="234" t="s">
        <v>723</v>
      </c>
      <c r="I135" s="234" t="s">
        <v>685</v>
      </c>
      <c r="J135" s="234">
        <v>50</v>
      </c>
      <c r="K135" s="282"/>
    </row>
    <row r="136" s="1" customFormat="1" ht="15" customHeight="1">
      <c r="B136" s="279"/>
      <c r="C136" s="234" t="s">
        <v>710</v>
      </c>
      <c r="D136" s="234"/>
      <c r="E136" s="234"/>
      <c r="F136" s="257" t="s">
        <v>689</v>
      </c>
      <c r="G136" s="234"/>
      <c r="H136" s="234" t="s">
        <v>723</v>
      </c>
      <c r="I136" s="234" t="s">
        <v>685</v>
      </c>
      <c r="J136" s="234">
        <v>50</v>
      </c>
      <c r="K136" s="282"/>
    </row>
    <row r="137" s="1" customFormat="1" ht="15" customHeight="1">
      <c r="B137" s="279"/>
      <c r="C137" s="234" t="s">
        <v>711</v>
      </c>
      <c r="D137" s="234"/>
      <c r="E137" s="234"/>
      <c r="F137" s="257" t="s">
        <v>689</v>
      </c>
      <c r="G137" s="234"/>
      <c r="H137" s="234" t="s">
        <v>736</v>
      </c>
      <c r="I137" s="234" t="s">
        <v>685</v>
      </c>
      <c r="J137" s="234">
        <v>255</v>
      </c>
      <c r="K137" s="282"/>
    </row>
    <row r="138" s="1" customFormat="1" ht="15" customHeight="1">
      <c r="B138" s="279"/>
      <c r="C138" s="234" t="s">
        <v>713</v>
      </c>
      <c r="D138" s="234"/>
      <c r="E138" s="234"/>
      <c r="F138" s="257" t="s">
        <v>683</v>
      </c>
      <c r="G138" s="234"/>
      <c r="H138" s="234" t="s">
        <v>737</v>
      </c>
      <c r="I138" s="234" t="s">
        <v>715</v>
      </c>
      <c r="J138" s="234"/>
      <c r="K138" s="282"/>
    </row>
    <row r="139" s="1" customFormat="1" ht="15" customHeight="1">
      <c r="B139" s="279"/>
      <c r="C139" s="234" t="s">
        <v>716</v>
      </c>
      <c r="D139" s="234"/>
      <c r="E139" s="234"/>
      <c r="F139" s="257" t="s">
        <v>683</v>
      </c>
      <c r="G139" s="234"/>
      <c r="H139" s="234" t="s">
        <v>738</v>
      </c>
      <c r="I139" s="234" t="s">
        <v>718</v>
      </c>
      <c r="J139" s="234"/>
      <c r="K139" s="282"/>
    </row>
    <row r="140" s="1" customFormat="1" ht="15" customHeight="1">
      <c r="B140" s="279"/>
      <c r="C140" s="234" t="s">
        <v>719</v>
      </c>
      <c r="D140" s="234"/>
      <c r="E140" s="234"/>
      <c r="F140" s="257" t="s">
        <v>683</v>
      </c>
      <c r="G140" s="234"/>
      <c r="H140" s="234" t="s">
        <v>719</v>
      </c>
      <c r="I140" s="234" t="s">
        <v>718</v>
      </c>
      <c r="J140" s="234"/>
      <c r="K140" s="282"/>
    </row>
    <row r="141" s="1" customFormat="1" ht="15" customHeight="1">
      <c r="B141" s="279"/>
      <c r="C141" s="234" t="s">
        <v>35</v>
      </c>
      <c r="D141" s="234"/>
      <c r="E141" s="234"/>
      <c r="F141" s="257" t="s">
        <v>683</v>
      </c>
      <c r="G141" s="234"/>
      <c r="H141" s="234" t="s">
        <v>739</v>
      </c>
      <c r="I141" s="234" t="s">
        <v>718</v>
      </c>
      <c r="J141" s="234"/>
      <c r="K141" s="282"/>
    </row>
    <row r="142" s="1" customFormat="1" ht="15" customHeight="1">
      <c r="B142" s="279"/>
      <c r="C142" s="234" t="s">
        <v>740</v>
      </c>
      <c r="D142" s="234"/>
      <c r="E142" s="234"/>
      <c r="F142" s="257" t="s">
        <v>683</v>
      </c>
      <c r="G142" s="234"/>
      <c r="H142" s="234" t="s">
        <v>741</v>
      </c>
      <c r="I142" s="234" t="s">
        <v>718</v>
      </c>
      <c r="J142" s="234"/>
      <c r="K142" s="282"/>
    </row>
    <row r="143" s="1" customFormat="1" ht="15" customHeight="1">
      <c r="B143" s="283"/>
      <c r="C143" s="284"/>
      <c r="D143" s="284"/>
      <c r="E143" s="284"/>
      <c r="F143" s="284"/>
      <c r="G143" s="284"/>
      <c r="H143" s="284"/>
      <c r="I143" s="284"/>
      <c r="J143" s="284"/>
      <c r="K143" s="285"/>
    </row>
    <row r="144" s="1" customFormat="1" ht="18.75" customHeight="1">
      <c r="B144" s="270"/>
      <c r="C144" s="270"/>
      <c r="D144" s="270"/>
      <c r="E144" s="270"/>
      <c r="F144" s="271"/>
      <c r="G144" s="270"/>
      <c r="H144" s="270"/>
      <c r="I144" s="270"/>
      <c r="J144" s="270"/>
      <c r="K144" s="270"/>
    </row>
    <row r="145" s="1" customFormat="1" ht="18.75" customHeight="1">
      <c r="B145" s="242"/>
      <c r="C145" s="242"/>
      <c r="D145" s="242"/>
      <c r="E145" s="242"/>
      <c r="F145" s="242"/>
      <c r="G145" s="242"/>
      <c r="H145" s="242"/>
      <c r="I145" s="242"/>
      <c r="J145" s="242"/>
      <c r="K145" s="242"/>
    </row>
    <row r="146" s="1" customFormat="1" ht="7.5" customHeight="1">
      <c r="B146" s="243"/>
      <c r="C146" s="244"/>
      <c r="D146" s="244"/>
      <c r="E146" s="244"/>
      <c r="F146" s="244"/>
      <c r="G146" s="244"/>
      <c r="H146" s="244"/>
      <c r="I146" s="244"/>
      <c r="J146" s="244"/>
      <c r="K146" s="245"/>
    </row>
    <row r="147" s="1" customFormat="1" ht="45" customHeight="1">
      <c r="B147" s="246"/>
      <c r="C147" s="247" t="s">
        <v>742</v>
      </c>
      <c r="D147" s="247"/>
      <c r="E147" s="247"/>
      <c r="F147" s="247"/>
      <c r="G147" s="247"/>
      <c r="H147" s="247"/>
      <c r="I147" s="247"/>
      <c r="J147" s="247"/>
      <c r="K147" s="248"/>
    </row>
    <row r="148" s="1" customFormat="1" ht="17.25" customHeight="1">
      <c r="B148" s="246"/>
      <c r="C148" s="249" t="s">
        <v>677</v>
      </c>
      <c r="D148" s="249"/>
      <c r="E148" s="249"/>
      <c r="F148" s="249" t="s">
        <v>678</v>
      </c>
      <c r="G148" s="250"/>
      <c r="H148" s="249" t="s">
        <v>51</v>
      </c>
      <c r="I148" s="249" t="s">
        <v>54</v>
      </c>
      <c r="J148" s="249" t="s">
        <v>679</v>
      </c>
      <c r="K148" s="248"/>
    </row>
    <row r="149" s="1" customFormat="1" ht="17.25" customHeight="1">
      <c r="B149" s="246"/>
      <c r="C149" s="251" t="s">
        <v>680</v>
      </c>
      <c r="D149" s="251"/>
      <c r="E149" s="251"/>
      <c r="F149" s="252" t="s">
        <v>681</v>
      </c>
      <c r="G149" s="253"/>
      <c r="H149" s="251"/>
      <c r="I149" s="251"/>
      <c r="J149" s="251" t="s">
        <v>682</v>
      </c>
      <c r="K149" s="248"/>
    </row>
    <row r="150" s="1" customFormat="1" ht="5.25" customHeight="1">
      <c r="B150" s="259"/>
      <c r="C150" s="254"/>
      <c r="D150" s="254"/>
      <c r="E150" s="254"/>
      <c r="F150" s="254"/>
      <c r="G150" s="255"/>
      <c r="H150" s="254"/>
      <c r="I150" s="254"/>
      <c r="J150" s="254"/>
      <c r="K150" s="282"/>
    </row>
    <row r="151" s="1" customFormat="1" ht="15" customHeight="1">
      <c r="B151" s="259"/>
      <c r="C151" s="286" t="s">
        <v>686</v>
      </c>
      <c r="D151" s="234"/>
      <c r="E151" s="234"/>
      <c r="F151" s="287" t="s">
        <v>683</v>
      </c>
      <c r="G151" s="234"/>
      <c r="H151" s="286" t="s">
        <v>723</v>
      </c>
      <c r="I151" s="286" t="s">
        <v>685</v>
      </c>
      <c r="J151" s="286">
        <v>120</v>
      </c>
      <c r="K151" s="282"/>
    </row>
    <row r="152" s="1" customFormat="1" ht="15" customHeight="1">
      <c r="B152" s="259"/>
      <c r="C152" s="286" t="s">
        <v>732</v>
      </c>
      <c r="D152" s="234"/>
      <c r="E152" s="234"/>
      <c r="F152" s="287" t="s">
        <v>683</v>
      </c>
      <c r="G152" s="234"/>
      <c r="H152" s="286" t="s">
        <v>743</v>
      </c>
      <c r="I152" s="286" t="s">
        <v>685</v>
      </c>
      <c r="J152" s="286" t="s">
        <v>734</v>
      </c>
      <c r="K152" s="282"/>
    </row>
    <row r="153" s="1" customFormat="1" ht="15" customHeight="1">
      <c r="B153" s="259"/>
      <c r="C153" s="286" t="s">
        <v>631</v>
      </c>
      <c r="D153" s="234"/>
      <c r="E153" s="234"/>
      <c r="F153" s="287" t="s">
        <v>683</v>
      </c>
      <c r="G153" s="234"/>
      <c r="H153" s="286" t="s">
        <v>744</v>
      </c>
      <c r="I153" s="286" t="s">
        <v>685</v>
      </c>
      <c r="J153" s="286" t="s">
        <v>734</v>
      </c>
      <c r="K153" s="282"/>
    </row>
    <row r="154" s="1" customFormat="1" ht="15" customHeight="1">
      <c r="B154" s="259"/>
      <c r="C154" s="286" t="s">
        <v>688</v>
      </c>
      <c r="D154" s="234"/>
      <c r="E154" s="234"/>
      <c r="F154" s="287" t="s">
        <v>689</v>
      </c>
      <c r="G154" s="234"/>
      <c r="H154" s="286" t="s">
        <v>723</v>
      </c>
      <c r="I154" s="286" t="s">
        <v>685</v>
      </c>
      <c r="J154" s="286">
        <v>50</v>
      </c>
      <c r="K154" s="282"/>
    </row>
    <row r="155" s="1" customFormat="1" ht="15" customHeight="1">
      <c r="B155" s="259"/>
      <c r="C155" s="286" t="s">
        <v>691</v>
      </c>
      <c r="D155" s="234"/>
      <c r="E155" s="234"/>
      <c r="F155" s="287" t="s">
        <v>683</v>
      </c>
      <c r="G155" s="234"/>
      <c r="H155" s="286" t="s">
        <v>723</v>
      </c>
      <c r="I155" s="286" t="s">
        <v>693</v>
      </c>
      <c r="J155" s="286"/>
      <c r="K155" s="282"/>
    </row>
    <row r="156" s="1" customFormat="1" ht="15" customHeight="1">
      <c r="B156" s="259"/>
      <c r="C156" s="286" t="s">
        <v>702</v>
      </c>
      <c r="D156" s="234"/>
      <c r="E156" s="234"/>
      <c r="F156" s="287" t="s">
        <v>689</v>
      </c>
      <c r="G156" s="234"/>
      <c r="H156" s="286" t="s">
        <v>723</v>
      </c>
      <c r="I156" s="286" t="s">
        <v>685</v>
      </c>
      <c r="J156" s="286">
        <v>50</v>
      </c>
      <c r="K156" s="282"/>
    </row>
    <row r="157" s="1" customFormat="1" ht="15" customHeight="1">
      <c r="B157" s="259"/>
      <c r="C157" s="286" t="s">
        <v>710</v>
      </c>
      <c r="D157" s="234"/>
      <c r="E157" s="234"/>
      <c r="F157" s="287" t="s">
        <v>689</v>
      </c>
      <c r="G157" s="234"/>
      <c r="H157" s="286" t="s">
        <v>723</v>
      </c>
      <c r="I157" s="286" t="s">
        <v>685</v>
      </c>
      <c r="J157" s="286">
        <v>50</v>
      </c>
      <c r="K157" s="282"/>
    </row>
    <row r="158" s="1" customFormat="1" ht="15" customHeight="1">
      <c r="B158" s="259"/>
      <c r="C158" s="286" t="s">
        <v>708</v>
      </c>
      <c r="D158" s="234"/>
      <c r="E158" s="234"/>
      <c r="F158" s="287" t="s">
        <v>689</v>
      </c>
      <c r="G158" s="234"/>
      <c r="H158" s="286" t="s">
        <v>723</v>
      </c>
      <c r="I158" s="286" t="s">
        <v>685</v>
      </c>
      <c r="J158" s="286">
        <v>50</v>
      </c>
      <c r="K158" s="282"/>
    </row>
    <row r="159" s="1" customFormat="1" ht="15" customHeight="1">
      <c r="B159" s="259"/>
      <c r="C159" s="286" t="s">
        <v>84</v>
      </c>
      <c r="D159" s="234"/>
      <c r="E159" s="234"/>
      <c r="F159" s="287" t="s">
        <v>683</v>
      </c>
      <c r="G159" s="234"/>
      <c r="H159" s="286" t="s">
        <v>745</v>
      </c>
      <c r="I159" s="286" t="s">
        <v>685</v>
      </c>
      <c r="J159" s="286" t="s">
        <v>746</v>
      </c>
      <c r="K159" s="282"/>
    </row>
    <row r="160" s="1" customFormat="1" ht="15" customHeight="1">
      <c r="B160" s="259"/>
      <c r="C160" s="286" t="s">
        <v>747</v>
      </c>
      <c r="D160" s="234"/>
      <c r="E160" s="234"/>
      <c r="F160" s="287" t="s">
        <v>683</v>
      </c>
      <c r="G160" s="234"/>
      <c r="H160" s="286" t="s">
        <v>748</v>
      </c>
      <c r="I160" s="286" t="s">
        <v>718</v>
      </c>
      <c r="J160" s="286"/>
      <c r="K160" s="282"/>
    </row>
    <row r="161" s="1" customFormat="1" ht="15" customHeight="1">
      <c r="B161" s="288"/>
      <c r="C161" s="268"/>
      <c r="D161" s="268"/>
      <c r="E161" s="268"/>
      <c r="F161" s="268"/>
      <c r="G161" s="268"/>
      <c r="H161" s="268"/>
      <c r="I161" s="268"/>
      <c r="J161" s="268"/>
      <c r="K161" s="289"/>
    </row>
    <row r="162" s="1" customFormat="1" ht="18.75" customHeight="1">
      <c r="B162" s="270"/>
      <c r="C162" s="280"/>
      <c r="D162" s="280"/>
      <c r="E162" s="280"/>
      <c r="F162" s="290"/>
      <c r="G162" s="280"/>
      <c r="H162" s="280"/>
      <c r="I162" s="280"/>
      <c r="J162" s="280"/>
      <c r="K162" s="270"/>
    </row>
    <row r="163" s="1" customFormat="1" ht="18.75" customHeight="1">
      <c r="B163" s="242"/>
      <c r="C163" s="242"/>
      <c r="D163" s="242"/>
      <c r="E163" s="242"/>
      <c r="F163" s="242"/>
      <c r="G163" s="242"/>
      <c r="H163" s="242"/>
      <c r="I163" s="242"/>
      <c r="J163" s="242"/>
      <c r="K163" s="242"/>
    </row>
    <row r="164" s="1" customFormat="1" ht="7.5" customHeight="1">
      <c r="B164" s="221"/>
      <c r="C164" s="222"/>
      <c r="D164" s="222"/>
      <c r="E164" s="222"/>
      <c r="F164" s="222"/>
      <c r="G164" s="222"/>
      <c r="H164" s="222"/>
      <c r="I164" s="222"/>
      <c r="J164" s="222"/>
      <c r="K164" s="223"/>
    </row>
    <row r="165" s="1" customFormat="1" ht="45" customHeight="1">
      <c r="B165" s="224"/>
      <c r="C165" s="225" t="s">
        <v>749</v>
      </c>
      <c r="D165" s="225"/>
      <c r="E165" s="225"/>
      <c r="F165" s="225"/>
      <c r="G165" s="225"/>
      <c r="H165" s="225"/>
      <c r="I165" s="225"/>
      <c r="J165" s="225"/>
      <c r="K165" s="226"/>
    </row>
    <row r="166" s="1" customFormat="1" ht="17.25" customHeight="1">
      <c r="B166" s="224"/>
      <c r="C166" s="249" t="s">
        <v>677</v>
      </c>
      <c r="D166" s="249"/>
      <c r="E166" s="249"/>
      <c r="F166" s="249" t="s">
        <v>678</v>
      </c>
      <c r="G166" s="291"/>
      <c r="H166" s="292" t="s">
        <v>51</v>
      </c>
      <c r="I166" s="292" t="s">
        <v>54</v>
      </c>
      <c r="J166" s="249" t="s">
        <v>679</v>
      </c>
      <c r="K166" s="226"/>
    </row>
    <row r="167" s="1" customFormat="1" ht="17.25" customHeight="1">
      <c r="B167" s="227"/>
      <c r="C167" s="251" t="s">
        <v>680</v>
      </c>
      <c r="D167" s="251"/>
      <c r="E167" s="251"/>
      <c r="F167" s="252" t="s">
        <v>681</v>
      </c>
      <c r="G167" s="293"/>
      <c r="H167" s="294"/>
      <c r="I167" s="294"/>
      <c r="J167" s="251" t="s">
        <v>682</v>
      </c>
      <c r="K167" s="229"/>
    </row>
    <row r="168" s="1" customFormat="1" ht="5.25" customHeight="1">
      <c r="B168" s="259"/>
      <c r="C168" s="254"/>
      <c r="D168" s="254"/>
      <c r="E168" s="254"/>
      <c r="F168" s="254"/>
      <c r="G168" s="255"/>
      <c r="H168" s="254"/>
      <c r="I168" s="254"/>
      <c r="J168" s="254"/>
      <c r="K168" s="282"/>
    </row>
    <row r="169" s="1" customFormat="1" ht="15" customHeight="1">
      <c r="B169" s="259"/>
      <c r="C169" s="234" t="s">
        <v>686</v>
      </c>
      <c r="D169" s="234"/>
      <c r="E169" s="234"/>
      <c r="F169" s="257" t="s">
        <v>683</v>
      </c>
      <c r="G169" s="234"/>
      <c r="H169" s="234" t="s">
        <v>723</v>
      </c>
      <c r="I169" s="234" t="s">
        <v>685</v>
      </c>
      <c r="J169" s="234">
        <v>120</v>
      </c>
      <c r="K169" s="282"/>
    </row>
    <row r="170" s="1" customFormat="1" ht="15" customHeight="1">
      <c r="B170" s="259"/>
      <c r="C170" s="234" t="s">
        <v>732</v>
      </c>
      <c r="D170" s="234"/>
      <c r="E170" s="234"/>
      <c r="F170" s="257" t="s">
        <v>683</v>
      </c>
      <c r="G170" s="234"/>
      <c r="H170" s="234" t="s">
        <v>733</v>
      </c>
      <c r="I170" s="234" t="s">
        <v>685</v>
      </c>
      <c r="J170" s="234" t="s">
        <v>734</v>
      </c>
      <c r="K170" s="282"/>
    </row>
    <row r="171" s="1" customFormat="1" ht="15" customHeight="1">
      <c r="B171" s="259"/>
      <c r="C171" s="234" t="s">
        <v>631</v>
      </c>
      <c r="D171" s="234"/>
      <c r="E171" s="234"/>
      <c r="F171" s="257" t="s">
        <v>683</v>
      </c>
      <c r="G171" s="234"/>
      <c r="H171" s="234" t="s">
        <v>750</v>
      </c>
      <c r="I171" s="234" t="s">
        <v>685</v>
      </c>
      <c r="J171" s="234" t="s">
        <v>734</v>
      </c>
      <c r="K171" s="282"/>
    </row>
    <row r="172" s="1" customFormat="1" ht="15" customHeight="1">
      <c r="B172" s="259"/>
      <c r="C172" s="234" t="s">
        <v>688</v>
      </c>
      <c r="D172" s="234"/>
      <c r="E172" s="234"/>
      <c r="F172" s="257" t="s">
        <v>689</v>
      </c>
      <c r="G172" s="234"/>
      <c r="H172" s="234" t="s">
        <v>750</v>
      </c>
      <c r="I172" s="234" t="s">
        <v>685</v>
      </c>
      <c r="J172" s="234">
        <v>50</v>
      </c>
      <c r="K172" s="282"/>
    </row>
    <row r="173" s="1" customFormat="1" ht="15" customHeight="1">
      <c r="B173" s="259"/>
      <c r="C173" s="234" t="s">
        <v>691</v>
      </c>
      <c r="D173" s="234"/>
      <c r="E173" s="234"/>
      <c r="F173" s="257" t="s">
        <v>683</v>
      </c>
      <c r="G173" s="234"/>
      <c r="H173" s="234" t="s">
        <v>750</v>
      </c>
      <c r="I173" s="234" t="s">
        <v>693</v>
      </c>
      <c r="J173" s="234"/>
      <c r="K173" s="282"/>
    </row>
    <row r="174" s="1" customFormat="1" ht="15" customHeight="1">
      <c r="B174" s="259"/>
      <c r="C174" s="234" t="s">
        <v>702</v>
      </c>
      <c r="D174" s="234"/>
      <c r="E174" s="234"/>
      <c r="F174" s="257" t="s">
        <v>689</v>
      </c>
      <c r="G174" s="234"/>
      <c r="H174" s="234" t="s">
        <v>750</v>
      </c>
      <c r="I174" s="234" t="s">
        <v>685</v>
      </c>
      <c r="J174" s="234">
        <v>50</v>
      </c>
      <c r="K174" s="282"/>
    </row>
    <row r="175" s="1" customFormat="1" ht="15" customHeight="1">
      <c r="B175" s="259"/>
      <c r="C175" s="234" t="s">
        <v>710</v>
      </c>
      <c r="D175" s="234"/>
      <c r="E175" s="234"/>
      <c r="F175" s="257" t="s">
        <v>689</v>
      </c>
      <c r="G175" s="234"/>
      <c r="H175" s="234" t="s">
        <v>750</v>
      </c>
      <c r="I175" s="234" t="s">
        <v>685</v>
      </c>
      <c r="J175" s="234">
        <v>50</v>
      </c>
      <c r="K175" s="282"/>
    </row>
    <row r="176" s="1" customFormat="1" ht="15" customHeight="1">
      <c r="B176" s="259"/>
      <c r="C176" s="234" t="s">
        <v>708</v>
      </c>
      <c r="D176" s="234"/>
      <c r="E176" s="234"/>
      <c r="F176" s="257" t="s">
        <v>689</v>
      </c>
      <c r="G176" s="234"/>
      <c r="H176" s="234" t="s">
        <v>750</v>
      </c>
      <c r="I176" s="234" t="s">
        <v>685</v>
      </c>
      <c r="J176" s="234">
        <v>50</v>
      </c>
      <c r="K176" s="282"/>
    </row>
    <row r="177" s="1" customFormat="1" ht="15" customHeight="1">
      <c r="B177" s="259"/>
      <c r="C177" s="234" t="s">
        <v>109</v>
      </c>
      <c r="D177" s="234"/>
      <c r="E177" s="234"/>
      <c r="F177" s="257" t="s">
        <v>683</v>
      </c>
      <c r="G177" s="234"/>
      <c r="H177" s="234" t="s">
        <v>751</v>
      </c>
      <c r="I177" s="234" t="s">
        <v>752</v>
      </c>
      <c r="J177" s="234"/>
      <c r="K177" s="282"/>
    </row>
    <row r="178" s="1" customFormat="1" ht="15" customHeight="1">
      <c r="B178" s="259"/>
      <c r="C178" s="234" t="s">
        <v>54</v>
      </c>
      <c r="D178" s="234"/>
      <c r="E178" s="234"/>
      <c r="F178" s="257" t="s">
        <v>683</v>
      </c>
      <c r="G178" s="234"/>
      <c r="H178" s="234" t="s">
        <v>753</v>
      </c>
      <c r="I178" s="234" t="s">
        <v>754</v>
      </c>
      <c r="J178" s="234">
        <v>1</v>
      </c>
      <c r="K178" s="282"/>
    </row>
    <row r="179" s="1" customFormat="1" ht="15" customHeight="1">
      <c r="B179" s="259"/>
      <c r="C179" s="234" t="s">
        <v>50</v>
      </c>
      <c r="D179" s="234"/>
      <c r="E179" s="234"/>
      <c r="F179" s="257" t="s">
        <v>683</v>
      </c>
      <c r="G179" s="234"/>
      <c r="H179" s="234" t="s">
        <v>755</v>
      </c>
      <c r="I179" s="234" t="s">
        <v>685</v>
      </c>
      <c r="J179" s="234">
        <v>20</v>
      </c>
      <c r="K179" s="282"/>
    </row>
    <row r="180" s="1" customFormat="1" ht="15" customHeight="1">
      <c r="B180" s="259"/>
      <c r="C180" s="234" t="s">
        <v>51</v>
      </c>
      <c r="D180" s="234"/>
      <c r="E180" s="234"/>
      <c r="F180" s="257" t="s">
        <v>683</v>
      </c>
      <c r="G180" s="234"/>
      <c r="H180" s="234" t="s">
        <v>756</v>
      </c>
      <c r="I180" s="234" t="s">
        <v>685</v>
      </c>
      <c r="J180" s="234">
        <v>255</v>
      </c>
      <c r="K180" s="282"/>
    </row>
    <row r="181" s="1" customFormat="1" ht="15" customHeight="1">
      <c r="B181" s="259"/>
      <c r="C181" s="234" t="s">
        <v>110</v>
      </c>
      <c r="D181" s="234"/>
      <c r="E181" s="234"/>
      <c r="F181" s="257" t="s">
        <v>683</v>
      </c>
      <c r="G181" s="234"/>
      <c r="H181" s="234" t="s">
        <v>647</v>
      </c>
      <c r="I181" s="234" t="s">
        <v>685</v>
      </c>
      <c r="J181" s="234">
        <v>10</v>
      </c>
      <c r="K181" s="282"/>
    </row>
    <row r="182" s="1" customFormat="1" ht="15" customHeight="1">
      <c r="B182" s="259"/>
      <c r="C182" s="234" t="s">
        <v>111</v>
      </c>
      <c r="D182" s="234"/>
      <c r="E182" s="234"/>
      <c r="F182" s="257" t="s">
        <v>683</v>
      </c>
      <c r="G182" s="234"/>
      <c r="H182" s="234" t="s">
        <v>757</v>
      </c>
      <c r="I182" s="234" t="s">
        <v>718</v>
      </c>
      <c r="J182" s="234"/>
      <c r="K182" s="282"/>
    </row>
    <row r="183" s="1" customFormat="1" ht="15" customHeight="1">
      <c r="B183" s="259"/>
      <c r="C183" s="234" t="s">
        <v>758</v>
      </c>
      <c r="D183" s="234"/>
      <c r="E183" s="234"/>
      <c r="F183" s="257" t="s">
        <v>683</v>
      </c>
      <c r="G183" s="234"/>
      <c r="H183" s="234" t="s">
        <v>759</v>
      </c>
      <c r="I183" s="234" t="s">
        <v>718</v>
      </c>
      <c r="J183" s="234"/>
      <c r="K183" s="282"/>
    </row>
    <row r="184" s="1" customFormat="1" ht="15" customHeight="1">
      <c r="B184" s="259"/>
      <c r="C184" s="234" t="s">
        <v>747</v>
      </c>
      <c r="D184" s="234"/>
      <c r="E184" s="234"/>
      <c r="F184" s="257" t="s">
        <v>683</v>
      </c>
      <c r="G184" s="234"/>
      <c r="H184" s="234" t="s">
        <v>760</v>
      </c>
      <c r="I184" s="234" t="s">
        <v>718</v>
      </c>
      <c r="J184" s="234"/>
      <c r="K184" s="282"/>
    </row>
    <row r="185" s="1" customFormat="1" ht="15" customHeight="1">
      <c r="B185" s="259"/>
      <c r="C185" s="234" t="s">
        <v>113</v>
      </c>
      <c r="D185" s="234"/>
      <c r="E185" s="234"/>
      <c r="F185" s="257" t="s">
        <v>689</v>
      </c>
      <c r="G185" s="234"/>
      <c r="H185" s="234" t="s">
        <v>761</v>
      </c>
      <c r="I185" s="234" t="s">
        <v>685</v>
      </c>
      <c r="J185" s="234">
        <v>50</v>
      </c>
      <c r="K185" s="282"/>
    </row>
    <row r="186" s="1" customFormat="1" ht="15" customHeight="1">
      <c r="B186" s="259"/>
      <c r="C186" s="234" t="s">
        <v>762</v>
      </c>
      <c r="D186" s="234"/>
      <c r="E186" s="234"/>
      <c r="F186" s="257" t="s">
        <v>689</v>
      </c>
      <c r="G186" s="234"/>
      <c r="H186" s="234" t="s">
        <v>763</v>
      </c>
      <c r="I186" s="234" t="s">
        <v>764</v>
      </c>
      <c r="J186" s="234"/>
      <c r="K186" s="282"/>
    </row>
    <row r="187" s="1" customFormat="1" ht="15" customHeight="1">
      <c r="B187" s="259"/>
      <c r="C187" s="234" t="s">
        <v>765</v>
      </c>
      <c r="D187" s="234"/>
      <c r="E187" s="234"/>
      <c r="F187" s="257" t="s">
        <v>689</v>
      </c>
      <c r="G187" s="234"/>
      <c r="H187" s="234" t="s">
        <v>766</v>
      </c>
      <c r="I187" s="234" t="s">
        <v>764</v>
      </c>
      <c r="J187" s="234"/>
      <c r="K187" s="282"/>
    </row>
    <row r="188" s="1" customFormat="1" ht="15" customHeight="1">
      <c r="B188" s="259"/>
      <c r="C188" s="234" t="s">
        <v>767</v>
      </c>
      <c r="D188" s="234"/>
      <c r="E188" s="234"/>
      <c r="F188" s="257" t="s">
        <v>689</v>
      </c>
      <c r="G188" s="234"/>
      <c r="H188" s="234" t="s">
        <v>768</v>
      </c>
      <c r="I188" s="234" t="s">
        <v>764</v>
      </c>
      <c r="J188" s="234"/>
      <c r="K188" s="282"/>
    </row>
    <row r="189" s="1" customFormat="1" ht="15" customHeight="1">
      <c r="B189" s="259"/>
      <c r="C189" s="295" t="s">
        <v>769</v>
      </c>
      <c r="D189" s="234"/>
      <c r="E189" s="234"/>
      <c r="F189" s="257" t="s">
        <v>689</v>
      </c>
      <c r="G189" s="234"/>
      <c r="H189" s="234" t="s">
        <v>770</v>
      </c>
      <c r="I189" s="234" t="s">
        <v>771</v>
      </c>
      <c r="J189" s="296" t="s">
        <v>772</v>
      </c>
      <c r="K189" s="282"/>
    </row>
    <row r="190" s="17" customFormat="1" ht="15" customHeight="1">
      <c r="B190" s="297"/>
      <c r="C190" s="298" t="s">
        <v>773</v>
      </c>
      <c r="D190" s="299"/>
      <c r="E190" s="299"/>
      <c r="F190" s="300" t="s">
        <v>689</v>
      </c>
      <c r="G190" s="299"/>
      <c r="H190" s="299" t="s">
        <v>774</v>
      </c>
      <c r="I190" s="299" t="s">
        <v>771</v>
      </c>
      <c r="J190" s="301" t="s">
        <v>772</v>
      </c>
      <c r="K190" s="302"/>
    </row>
    <row r="191" s="1" customFormat="1" ht="15" customHeight="1">
      <c r="B191" s="259"/>
      <c r="C191" s="295" t="s">
        <v>39</v>
      </c>
      <c r="D191" s="234"/>
      <c r="E191" s="234"/>
      <c r="F191" s="257" t="s">
        <v>683</v>
      </c>
      <c r="G191" s="234"/>
      <c r="H191" s="231" t="s">
        <v>775</v>
      </c>
      <c r="I191" s="234" t="s">
        <v>776</v>
      </c>
      <c r="J191" s="234"/>
      <c r="K191" s="282"/>
    </row>
    <row r="192" s="1" customFormat="1" ht="15" customHeight="1">
      <c r="B192" s="259"/>
      <c r="C192" s="295" t="s">
        <v>777</v>
      </c>
      <c r="D192" s="234"/>
      <c r="E192" s="234"/>
      <c r="F192" s="257" t="s">
        <v>683</v>
      </c>
      <c r="G192" s="234"/>
      <c r="H192" s="234" t="s">
        <v>778</v>
      </c>
      <c r="I192" s="234" t="s">
        <v>718</v>
      </c>
      <c r="J192" s="234"/>
      <c r="K192" s="282"/>
    </row>
    <row r="193" s="1" customFormat="1" ht="15" customHeight="1">
      <c r="B193" s="259"/>
      <c r="C193" s="295" t="s">
        <v>779</v>
      </c>
      <c r="D193" s="234"/>
      <c r="E193" s="234"/>
      <c r="F193" s="257" t="s">
        <v>683</v>
      </c>
      <c r="G193" s="234"/>
      <c r="H193" s="234" t="s">
        <v>780</v>
      </c>
      <c r="I193" s="234" t="s">
        <v>718</v>
      </c>
      <c r="J193" s="234"/>
      <c r="K193" s="282"/>
    </row>
    <row r="194" s="1" customFormat="1" ht="15" customHeight="1">
      <c r="B194" s="259"/>
      <c r="C194" s="295" t="s">
        <v>781</v>
      </c>
      <c r="D194" s="234"/>
      <c r="E194" s="234"/>
      <c r="F194" s="257" t="s">
        <v>689</v>
      </c>
      <c r="G194" s="234"/>
      <c r="H194" s="234" t="s">
        <v>782</v>
      </c>
      <c r="I194" s="234" t="s">
        <v>718</v>
      </c>
      <c r="J194" s="234"/>
      <c r="K194" s="282"/>
    </row>
    <row r="195" s="1" customFormat="1" ht="15" customHeight="1">
      <c r="B195" s="288"/>
      <c r="C195" s="303"/>
      <c r="D195" s="268"/>
      <c r="E195" s="268"/>
      <c r="F195" s="268"/>
      <c r="G195" s="268"/>
      <c r="H195" s="268"/>
      <c r="I195" s="268"/>
      <c r="J195" s="268"/>
      <c r="K195" s="289"/>
    </row>
    <row r="196" s="1" customFormat="1" ht="18.75" customHeight="1">
      <c r="B196" s="270"/>
      <c r="C196" s="280"/>
      <c r="D196" s="280"/>
      <c r="E196" s="280"/>
      <c r="F196" s="290"/>
      <c r="G196" s="280"/>
      <c r="H196" s="280"/>
      <c r="I196" s="280"/>
      <c r="J196" s="280"/>
      <c r="K196" s="270"/>
    </row>
    <row r="197" s="1" customFormat="1" ht="18.75" customHeight="1">
      <c r="B197" s="270"/>
      <c r="C197" s="280"/>
      <c r="D197" s="280"/>
      <c r="E197" s="280"/>
      <c r="F197" s="290"/>
      <c r="G197" s="280"/>
      <c r="H197" s="280"/>
      <c r="I197" s="280"/>
      <c r="J197" s="280"/>
      <c r="K197" s="270"/>
    </row>
    <row r="198" s="1" customFormat="1" ht="18.75" customHeight="1">
      <c r="B198" s="242"/>
      <c r="C198" s="242"/>
      <c r="D198" s="242"/>
      <c r="E198" s="242"/>
      <c r="F198" s="242"/>
      <c r="G198" s="242"/>
      <c r="H198" s="242"/>
      <c r="I198" s="242"/>
      <c r="J198" s="242"/>
      <c r="K198" s="242"/>
    </row>
    <row r="199" s="1" customFormat="1" ht="13.5">
      <c r="B199" s="221"/>
      <c r="C199" s="222"/>
      <c r="D199" s="222"/>
      <c r="E199" s="222"/>
      <c r="F199" s="222"/>
      <c r="G199" s="222"/>
      <c r="H199" s="222"/>
      <c r="I199" s="222"/>
      <c r="J199" s="222"/>
      <c r="K199" s="223"/>
    </row>
    <row r="200" s="1" customFormat="1" ht="21">
      <c r="B200" s="224"/>
      <c r="C200" s="225" t="s">
        <v>783</v>
      </c>
      <c r="D200" s="225"/>
      <c r="E200" s="225"/>
      <c r="F200" s="225"/>
      <c r="G200" s="225"/>
      <c r="H200" s="225"/>
      <c r="I200" s="225"/>
      <c r="J200" s="225"/>
      <c r="K200" s="226"/>
    </row>
    <row r="201" s="1" customFormat="1" ht="25.5" customHeight="1">
      <c r="B201" s="224"/>
      <c r="C201" s="304" t="s">
        <v>784</v>
      </c>
      <c r="D201" s="304"/>
      <c r="E201" s="304"/>
      <c r="F201" s="304" t="s">
        <v>785</v>
      </c>
      <c r="G201" s="305"/>
      <c r="H201" s="304" t="s">
        <v>786</v>
      </c>
      <c r="I201" s="304"/>
      <c r="J201" s="304"/>
      <c r="K201" s="226"/>
    </row>
    <row r="202" s="1" customFormat="1" ht="5.25" customHeight="1">
      <c r="B202" s="259"/>
      <c r="C202" s="254"/>
      <c r="D202" s="254"/>
      <c r="E202" s="254"/>
      <c r="F202" s="254"/>
      <c r="G202" s="280"/>
      <c r="H202" s="254"/>
      <c r="I202" s="254"/>
      <c r="J202" s="254"/>
      <c r="K202" s="282"/>
    </row>
    <row r="203" s="1" customFormat="1" ht="15" customHeight="1">
      <c r="B203" s="259"/>
      <c r="C203" s="234" t="s">
        <v>776</v>
      </c>
      <c r="D203" s="234"/>
      <c r="E203" s="234"/>
      <c r="F203" s="257" t="s">
        <v>40</v>
      </c>
      <c r="G203" s="234"/>
      <c r="H203" s="234" t="s">
        <v>787</v>
      </c>
      <c r="I203" s="234"/>
      <c r="J203" s="234"/>
      <c r="K203" s="282"/>
    </row>
    <row r="204" s="1" customFormat="1" ht="15" customHeight="1">
      <c r="B204" s="259"/>
      <c r="C204" s="234"/>
      <c r="D204" s="234"/>
      <c r="E204" s="234"/>
      <c r="F204" s="257" t="s">
        <v>41</v>
      </c>
      <c r="G204" s="234"/>
      <c r="H204" s="234" t="s">
        <v>788</v>
      </c>
      <c r="I204" s="234"/>
      <c r="J204" s="234"/>
      <c r="K204" s="282"/>
    </row>
    <row r="205" s="1" customFormat="1" ht="15" customHeight="1">
      <c r="B205" s="259"/>
      <c r="C205" s="234"/>
      <c r="D205" s="234"/>
      <c r="E205" s="234"/>
      <c r="F205" s="257" t="s">
        <v>44</v>
      </c>
      <c r="G205" s="234"/>
      <c r="H205" s="234" t="s">
        <v>789</v>
      </c>
      <c r="I205" s="234"/>
      <c r="J205" s="234"/>
      <c r="K205" s="282"/>
    </row>
    <row r="206" s="1" customFormat="1" ht="15" customHeight="1">
      <c r="B206" s="259"/>
      <c r="C206" s="234"/>
      <c r="D206" s="234"/>
      <c r="E206" s="234"/>
      <c r="F206" s="257" t="s">
        <v>42</v>
      </c>
      <c r="G206" s="234"/>
      <c r="H206" s="234" t="s">
        <v>790</v>
      </c>
      <c r="I206" s="234"/>
      <c r="J206" s="234"/>
      <c r="K206" s="282"/>
    </row>
    <row r="207" s="1" customFormat="1" ht="15" customHeight="1">
      <c r="B207" s="259"/>
      <c r="C207" s="234"/>
      <c r="D207" s="234"/>
      <c r="E207" s="234"/>
      <c r="F207" s="257" t="s">
        <v>43</v>
      </c>
      <c r="G207" s="234"/>
      <c r="H207" s="234" t="s">
        <v>791</v>
      </c>
      <c r="I207" s="234"/>
      <c r="J207" s="234"/>
      <c r="K207" s="282"/>
    </row>
    <row r="208" s="1" customFormat="1" ht="15" customHeight="1">
      <c r="B208" s="259"/>
      <c r="C208" s="234"/>
      <c r="D208" s="234"/>
      <c r="E208" s="234"/>
      <c r="F208" s="257"/>
      <c r="G208" s="234"/>
      <c r="H208" s="234"/>
      <c r="I208" s="234"/>
      <c r="J208" s="234"/>
      <c r="K208" s="282"/>
    </row>
    <row r="209" s="1" customFormat="1" ht="15" customHeight="1">
      <c r="B209" s="259"/>
      <c r="C209" s="234" t="s">
        <v>730</v>
      </c>
      <c r="D209" s="234"/>
      <c r="E209" s="234"/>
      <c r="F209" s="257" t="s">
        <v>76</v>
      </c>
      <c r="G209" s="234"/>
      <c r="H209" s="234" t="s">
        <v>792</v>
      </c>
      <c r="I209" s="234"/>
      <c r="J209" s="234"/>
      <c r="K209" s="282"/>
    </row>
    <row r="210" s="1" customFormat="1" ht="15" customHeight="1">
      <c r="B210" s="259"/>
      <c r="C210" s="234"/>
      <c r="D210" s="234"/>
      <c r="E210" s="234"/>
      <c r="F210" s="257" t="s">
        <v>625</v>
      </c>
      <c r="G210" s="234"/>
      <c r="H210" s="234" t="s">
        <v>626</v>
      </c>
      <c r="I210" s="234"/>
      <c r="J210" s="234"/>
      <c r="K210" s="282"/>
    </row>
    <row r="211" s="1" customFormat="1" ht="15" customHeight="1">
      <c r="B211" s="259"/>
      <c r="C211" s="234"/>
      <c r="D211" s="234"/>
      <c r="E211" s="234"/>
      <c r="F211" s="257" t="s">
        <v>623</v>
      </c>
      <c r="G211" s="234"/>
      <c r="H211" s="234" t="s">
        <v>793</v>
      </c>
      <c r="I211" s="234"/>
      <c r="J211" s="234"/>
      <c r="K211" s="282"/>
    </row>
    <row r="212" s="1" customFormat="1" ht="15" customHeight="1">
      <c r="B212" s="306"/>
      <c r="C212" s="234"/>
      <c r="D212" s="234"/>
      <c r="E212" s="234"/>
      <c r="F212" s="257" t="s">
        <v>627</v>
      </c>
      <c r="G212" s="295"/>
      <c r="H212" s="286" t="s">
        <v>628</v>
      </c>
      <c r="I212" s="286"/>
      <c r="J212" s="286"/>
      <c r="K212" s="307"/>
    </row>
    <row r="213" s="1" customFormat="1" ht="15" customHeight="1">
      <c r="B213" s="306"/>
      <c r="C213" s="234"/>
      <c r="D213" s="234"/>
      <c r="E213" s="234"/>
      <c r="F213" s="257" t="s">
        <v>629</v>
      </c>
      <c r="G213" s="295"/>
      <c r="H213" s="286" t="s">
        <v>794</v>
      </c>
      <c r="I213" s="286"/>
      <c r="J213" s="286"/>
      <c r="K213" s="307"/>
    </row>
    <row r="214" s="1" customFormat="1" ht="15" customHeight="1">
      <c r="B214" s="306"/>
      <c r="C214" s="234"/>
      <c r="D214" s="234"/>
      <c r="E214" s="234"/>
      <c r="F214" s="257"/>
      <c r="G214" s="295"/>
      <c r="H214" s="286"/>
      <c r="I214" s="286"/>
      <c r="J214" s="286"/>
      <c r="K214" s="307"/>
    </row>
    <row r="215" s="1" customFormat="1" ht="15" customHeight="1">
      <c r="B215" s="306"/>
      <c r="C215" s="234" t="s">
        <v>754</v>
      </c>
      <c r="D215" s="234"/>
      <c r="E215" s="234"/>
      <c r="F215" s="257">
        <v>1</v>
      </c>
      <c r="G215" s="295"/>
      <c r="H215" s="286" t="s">
        <v>795</v>
      </c>
      <c r="I215" s="286"/>
      <c r="J215" s="286"/>
      <c r="K215" s="307"/>
    </row>
    <row r="216" s="1" customFormat="1" ht="15" customHeight="1">
      <c r="B216" s="306"/>
      <c r="C216" s="234"/>
      <c r="D216" s="234"/>
      <c r="E216" s="234"/>
      <c r="F216" s="257">
        <v>2</v>
      </c>
      <c r="G216" s="295"/>
      <c r="H216" s="286" t="s">
        <v>796</v>
      </c>
      <c r="I216" s="286"/>
      <c r="J216" s="286"/>
      <c r="K216" s="307"/>
    </row>
    <row r="217" s="1" customFormat="1" ht="15" customHeight="1">
      <c r="B217" s="306"/>
      <c r="C217" s="234"/>
      <c r="D217" s="234"/>
      <c r="E217" s="234"/>
      <c r="F217" s="257">
        <v>3</v>
      </c>
      <c r="G217" s="295"/>
      <c r="H217" s="286" t="s">
        <v>797</v>
      </c>
      <c r="I217" s="286"/>
      <c r="J217" s="286"/>
      <c r="K217" s="307"/>
    </row>
    <row r="218" s="1" customFormat="1" ht="15" customHeight="1">
      <c r="B218" s="306"/>
      <c r="C218" s="234"/>
      <c r="D218" s="234"/>
      <c r="E218" s="234"/>
      <c r="F218" s="257">
        <v>4</v>
      </c>
      <c r="G218" s="295"/>
      <c r="H218" s="286" t="s">
        <v>798</v>
      </c>
      <c r="I218" s="286"/>
      <c r="J218" s="286"/>
      <c r="K218" s="307"/>
    </row>
    <row r="219" s="1" customFormat="1" ht="12.75" customHeight="1">
      <c r="B219" s="308"/>
      <c r="C219" s="309"/>
      <c r="D219" s="309"/>
      <c r="E219" s="309"/>
      <c r="F219" s="309"/>
      <c r="G219" s="309"/>
      <c r="H219" s="309"/>
      <c r="I219" s="309"/>
      <c r="J219" s="309"/>
      <c r="K219" s="31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Hrdlička</dc:creator>
  <cp:lastModifiedBy>Tomáš Hrdlička</cp:lastModifiedBy>
  <dcterms:created xsi:type="dcterms:W3CDTF">2025-10-20T11:54:12Z</dcterms:created>
  <dcterms:modified xsi:type="dcterms:W3CDTF">2025-10-20T11:54:15Z</dcterms:modified>
</cp:coreProperties>
</file>