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2" documentId="13_ncr:1_{2213E8A4-B868-45BD-8080-A428A26C1DE9}" xr6:coauthVersionLast="47" xr6:coauthVersionMax="47" xr10:uidLastSave="{02ADF81B-E25A-46E0-B450-8A0A8DCF1431}"/>
  <bookViews>
    <workbookView xWindow="2730" yWindow="600" windowWidth="17520" windowHeight="15600" xr2:uid="{00000000-000D-0000-FFFF-FFFF00000000}"/>
  </bookViews>
  <sheets>
    <sheet name="plochy_2020" sheetId="4" r:id="rId1"/>
  </sheets>
  <definedNames>
    <definedName name="_xlnm.Print_Titles" localSheetId="0">plochy_2020!$2:$4</definedName>
    <definedName name="_xlnm.Print_Area" localSheetId="0">plochy_2020!$A$2:$P$84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4" l="1"/>
  <c r="D14" i="4" l="1"/>
  <c r="D15" i="4"/>
  <c r="D12" i="4"/>
  <c r="D10" i="4"/>
  <c r="D9" i="4"/>
  <c r="D8" i="4"/>
  <c r="D7" i="4"/>
  <c r="D27" i="4"/>
  <c r="P83" i="4" l="1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6" i="4"/>
  <c r="P65" i="4"/>
  <c r="P64" i="4"/>
  <c r="P62" i="4"/>
  <c r="P61" i="4"/>
  <c r="P60" i="4"/>
  <c r="P57" i="4"/>
  <c r="P56" i="4"/>
  <c r="P55" i="4"/>
  <c r="P54" i="4"/>
  <c r="P51" i="4"/>
  <c r="P50" i="4"/>
  <c r="P49" i="4"/>
  <c r="P48" i="4"/>
  <c r="P45" i="4"/>
  <c r="P44" i="4"/>
  <c r="P43" i="4"/>
  <c r="P42" i="4"/>
  <c r="P39" i="4"/>
  <c r="P37" i="4"/>
  <c r="P36" i="4"/>
  <c r="P35" i="4"/>
  <c r="P34" i="4"/>
  <c r="P31" i="4"/>
  <c r="P30" i="4"/>
  <c r="P29" i="4"/>
  <c r="P28" i="4"/>
  <c r="P27" i="4"/>
  <c r="P21" i="4"/>
  <c r="P19" i="4"/>
  <c r="P16" i="4"/>
  <c r="O15" i="4"/>
  <c r="G15" i="4"/>
  <c r="P14" i="4"/>
  <c r="P13" i="4"/>
  <c r="F12" i="4"/>
  <c r="F24" i="4" s="1"/>
  <c r="P24" i="4" s="1"/>
  <c r="G10" i="4"/>
  <c r="P10" i="4" s="1"/>
  <c r="P9" i="4"/>
  <c r="P8" i="4"/>
  <c r="N7" i="4"/>
  <c r="P7" i="4" s="1"/>
  <c r="P15" i="4" l="1"/>
  <c r="P12" i="4"/>
</calcChain>
</file>

<file path=xl/sharedStrings.xml><?xml version="1.0" encoding="utf-8"?>
<sst xmlns="http://schemas.openxmlformats.org/spreadsheetml/2006/main" count="78" uniqueCount="67">
  <si>
    <t>Plochy úklidu dle budov</t>
  </si>
  <si>
    <t>celkem</t>
  </si>
  <si>
    <t>prostory - úklid - denní</t>
  </si>
  <si>
    <t>prostory mimo pokojů, dílen, učeben  -  m2</t>
  </si>
  <si>
    <t>soc. zařízení</t>
  </si>
  <si>
    <t>chodby, schodiště</t>
  </si>
  <si>
    <t>ostatní</t>
  </si>
  <si>
    <t>povrch - koberec</t>
  </si>
  <si>
    <t>povrch - lino, vinyl</t>
  </si>
  <si>
    <t>povrch - dlažba</t>
  </si>
  <si>
    <t>povrch - parkety</t>
  </si>
  <si>
    <t>úklid - denní</t>
  </si>
  <si>
    <t>povrch - lino</t>
  </si>
  <si>
    <t>učebny</t>
  </si>
  <si>
    <t xml:space="preserve">dílny, šatny </t>
  </si>
  <si>
    <t xml:space="preserve">z toho horolezecká technika </t>
  </si>
  <si>
    <t>okna se žaluziemi</t>
  </si>
  <si>
    <t>okna bez žaluzií</t>
  </si>
  <si>
    <t>plocha kachlí</t>
  </si>
  <si>
    <t>počty vybraných předmětů</t>
  </si>
  <si>
    <t>lavice bez poličky</t>
  </si>
  <si>
    <t>lavice s poličkou</t>
  </si>
  <si>
    <t>katedry</t>
  </si>
  <si>
    <t>židle - čalouněné</t>
  </si>
  <si>
    <t>židle - bez čalounění</t>
  </si>
  <si>
    <t>stoly</t>
  </si>
  <si>
    <t>stolky na pokojích</t>
  </si>
  <si>
    <t>poličky na pokojích</t>
  </si>
  <si>
    <t>postele</t>
  </si>
  <si>
    <t>skříně</t>
  </si>
  <si>
    <t>umývadla</t>
  </si>
  <si>
    <t>pisoárové mušle</t>
  </si>
  <si>
    <t>záchody</t>
  </si>
  <si>
    <t>sprchy</t>
  </si>
  <si>
    <t>mokré vytření podlah v šatnách</t>
  </si>
  <si>
    <t>sekce 3.B</t>
  </si>
  <si>
    <t>ruční zametení dílen před mokrým setřením v podlah</t>
  </si>
  <si>
    <t>mokré setření v podlah</t>
  </si>
  <si>
    <t>učebna  (hala - panely)</t>
  </si>
  <si>
    <t>šatny</t>
  </si>
  <si>
    <t>prostory - úklid - denní - neděle</t>
  </si>
  <si>
    <t>úklid ve stejném rozsahu jako denní  úklid - budova C</t>
  </si>
  <si>
    <t>povrch - beton</t>
  </si>
  <si>
    <t>z toho: strojní čištění    plocha   1x/rok m 2</t>
  </si>
  <si>
    <t>z toho hloubkové čištění PVC podlahy a následné napuštění polymerní ochrannou vrstvou   plocha   1x/rok m 2</t>
  </si>
  <si>
    <t>pokoje  -  m2</t>
  </si>
  <si>
    <t xml:space="preserve">úklid - 1x/rok  m2    </t>
  </si>
  <si>
    <t>pokojů  -  m2</t>
  </si>
  <si>
    <t>okna(pohledová plocha) 2x/rok       m2</t>
  </si>
  <si>
    <t>prostory - úklid - týdení    m2</t>
  </si>
  <si>
    <t>prostory - úklid - 2x týdně   (Út, Čt)     m2</t>
  </si>
  <si>
    <t>prostory - úklid - 3x týdně   (Po,St, Pá)   m2</t>
  </si>
  <si>
    <t>sekce 2.B</t>
  </si>
  <si>
    <t>budova polygon</t>
  </si>
  <si>
    <t>budova RVC</t>
  </si>
  <si>
    <t>budova KPT</t>
  </si>
  <si>
    <t>budova T</t>
  </si>
  <si>
    <t>budova K</t>
  </si>
  <si>
    <t>budova J</t>
  </si>
  <si>
    <t>budova F</t>
  </si>
  <si>
    <t>budova E</t>
  </si>
  <si>
    <t>budovy D + H</t>
  </si>
  <si>
    <t>budova C</t>
  </si>
  <si>
    <t>budova B</t>
  </si>
  <si>
    <t>budova A + schodiště, vestibul bud J</t>
  </si>
  <si>
    <t>Příloha č. 4 Dokumentace zadávacího řízení</t>
  </si>
  <si>
    <t>Veřejná zakázka: Úklidové služby pro SŠSŘ Bosonohy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</si>
</sst>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4" fontId="0" fillId="0" borderId="16" xfId="0" applyNumberFormat="1" applyBorder="1"/>
    <xf numFmtId="0" fontId="0" fillId="0" borderId="14" xfId="0" applyBorder="1"/>
    <xf numFmtId="0" fontId="0" fillId="0" borderId="15" xfId="0" applyBorder="1"/>
    <xf numFmtId="4" fontId="0" fillId="0" borderId="17" xfId="0" applyNumberFormat="1" applyBorder="1"/>
    <xf numFmtId="3" fontId="0" fillId="0" borderId="0" xfId="0" applyNumberFormat="1"/>
    <xf numFmtId="4" fontId="0" fillId="0" borderId="18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13" xfId="0" applyBorder="1"/>
    <xf numFmtId="0" fontId="4" fillId="0" borderId="14" xfId="0" applyFont="1" applyBorder="1"/>
    <xf numFmtId="0" fontId="4" fillId="0" borderId="15" xfId="0" applyFont="1" applyBorder="1"/>
    <xf numFmtId="0" fontId="3" fillId="0" borderId="1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3" fillId="0" borderId="14" xfId="0" applyFont="1" applyBorder="1"/>
    <xf numFmtId="0" fontId="3" fillId="0" borderId="15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0" borderId="14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6" xfId="0" applyNumberFormat="1" applyFont="1" applyFill="1" applyBorder="1"/>
    <xf numFmtId="0" fontId="2" fillId="2" borderId="25" xfId="0" applyFont="1" applyFill="1" applyBorder="1"/>
    <xf numFmtId="0" fontId="2" fillId="2" borderId="0" xfId="0" applyFont="1" applyFill="1"/>
    <xf numFmtId="4" fontId="1" fillId="2" borderId="0" xfId="0" applyNumberFormat="1" applyFont="1" applyFill="1"/>
    <xf numFmtId="4" fontId="1" fillId="2" borderId="26" xfId="0" applyNumberFormat="1" applyFont="1" applyFill="1" applyBorder="1"/>
    <xf numFmtId="0" fontId="0" fillId="2" borderId="25" xfId="0" applyFill="1" applyBorder="1"/>
    <xf numFmtId="0" fontId="0" fillId="2" borderId="0" xfId="0" applyFill="1"/>
    <xf numFmtId="4" fontId="0" fillId="2" borderId="0" xfId="0" applyNumberFormat="1" applyFill="1"/>
    <xf numFmtId="4" fontId="0" fillId="2" borderId="26" xfId="0" applyNumberFormat="1" applyFill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P88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" sqref="E1:P1"/>
    </sheetView>
  </sheetViews>
  <sheetFormatPr defaultRowHeight="15" x14ac:dyDescent="0.25"/>
  <cols>
    <col min="1" max="2" width="5.28515625" customWidth="1"/>
    <col min="3" max="3" width="38" customWidth="1"/>
    <col min="4" max="4" width="16.5703125" style="1" customWidth="1"/>
    <col min="5" max="6" width="9.140625" style="1"/>
    <col min="7" max="7" width="13.7109375" style="1" customWidth="1"/>
    <col min="8" max="8" width="9.140625" style="1"/>
    <col min="9" max="9" width="10.7109375" style="1" customWidth="1"/>
    <col min="10" max="12" width="9.140625" style="1"/>
    <col min="13" max="13" width="14.140625" style="1" customWidth="1"/>
    <col min="14" max="14" width="11.140625" style="1" customWidth="1"/>
    <col min="15" max="15" width="12.42578125" style="1" customWidth="1"/>
    <col min="16" max="16" width="9.140625" style="1"/>
  </cols>
  <sheetData>
    <row r="1" spans="1:16" ht="15.75" thickBot="1" x14ac:dyDescent="0.3">
      <c r="A1" s="51" t="s">
        <v>65</v>
      </c>
      <c r="B1" s="52"/>
      <c r="C1" s="52"/>
      <c r="D1" s="52"/>
      <c r="E1" s="53" t="s">
        <v>66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</row>
    <row r="2" spans="1:16" ht="21" x14ac:dyDescent="0.35">
      <c r="A2" s="40" t="s">
        <v>0</v>
      </c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15.75" thickBot="1" x14ac:dyDescent="0.3">
      <c r="A3" s="44"/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1:16" ht="57.75" customHeight="1" thickBot="1" x14ac:dyDescent="0.3">
      <c r="A4" s="33"/>
      <c r="B4" s="34"/>
      <c r="C4" s="35"/>
      <c r="D4" s="36" t="s">
        <v>64</v>
      </c>
      <c r="E4" s="37" t="s">
        <v>63</v>
      </c>
      <c r="F4" s="37" t="s">
        <v>62</v>
      </c>
      <c r="G4" s="37" t="s">
        <v>61</v>
      </c>
      <c r="H4" s="37" t="s">
        <v>60</v>
      </c>
      <c r="I4" s="37" t="s">
        <v>59</v>
      </c>
      <c r="J4" s="37" t="s">
        <v>58</v>
      </c>
      <c r="K4" s="37" t="s">
        <v>57</v>
      </c>
      <c r="L4" s="37" t="s">
        <v>56</v>
      </c>
      <c r="M4" s="37" t="s">
        <v>55</v>
      </c>
      <c r="N4" s="38" t="s">
        <v>53</v>
      </c>
      <c r="O4" s="37" t="s">
        <v>54</v>
      </c>
      <c r="P4" s="39" t="s">
        <v>1</v>
      </c>
    </row>
    <row r="5" spans="1:16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6" ht="18.75" x14ac:dyDescent="0.3">
      <c r="A6" s="14" t="s">
        <v>2</v>
      </c>
      <c r="B6" s="21"/>
      <c r="C6" s="22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7"/>
    </row>
    <row r="7" spans="1:16" ht="15.75" x14ac:dyDescent="0.25">
      <c r="A7" s="11"/>
      <c r="B7" s="12" t="s">
        <v>3</v>
      </c>
      <c r="C7" s="13"/>
      <c r="D7" s="2">
        <f>1033+64+237</f>
        <v>1334</v>
      </c>
      <c r="E7" s="5">
        <v>841</v>
      </c>
      <c r="F7" s="5">
        <v>844</v>
      </c>
      <c r="G7" s="5">
        <v>1406</v>
      </c>
      <c r="H7" s="5">
        <v>889</v>
      </c>
      <c r="I7" s="5">
        <v>1083</v>
      </c>
      <c r="J7" s="5">
        <v>355</v>
      </c>
      <c r="K7" s="5">
        <v>231</v>
      </c>
      <c r="L7" s="5">
        <v>1056</v>
      </c>
      <c r="M7" s="5">
        <v>65</v>
      </c>
      <c r="N7" s="5">
        <f>32+55+95</f>
        <v>182</v>
      </c>
      <c r="O7" s="5">
        <v>167</v>
      </c>
      <c r="P7" s="7">
        <f t="shared" ref="P7:P83" si="0">SUM(D7:O7)</f>
        <v>8453</v>
      </c>
    </row>
    <row r="8" spans="1:16" ht="15.75" x14ac:dyDescent="0.25">
      <c r="A8" s="11"/>
      <c r="B8" s="12"/>
      <c r="C8" s="13" t="s">
        <v>4</v>
      </c>
      <c r="D8" s="2">
        <f>87+29</f>
        <v>116</v>
      </c>
      <c r="E8" s="5">
        <v>63</v>
      </c>
      <c r="F8" s="5">
        <v>143</v>
      </c>
      <c r="G8" s="5">
        <v>220</v>
      </c>
      <c r="H8" s="5">
        <v>56</v>
      </c>
      <c r="I8" s="5">
        <v>45</v>
      </c>
      <c r="J8" s="5"/>
      <c r="K8" s="5">
        <v>39</v>
      </c>
      <c r="L8" s="5">
        <v>173</v>
      </c>
      <c r="M8" s="5">
        <v>16</v>
      </c>
      <c r="N8" s="5">
        <v>32</v>
      </c>
      <c r="O8" s="5">
        <v>43</v>
      </c>
      <c r="P8" s="7">
        <f t="shared" si="0"/>
        <v>946</v>
      </c>
    </row>
    <row r="9" spans="1:16" ht="15.75" x14ac:dyDescent="0.25">
      <c r="A9" s="11"/>
      <c r="B9" s="12"/>
      <c r="C9" s="13" t="s">
        <v>5</v>
      </c>
      <c r="D9" s="2">
        <f>300+101</f>
        <v>401</v>
      </c>
      <c r="E9" s="5">
        <v>229</v>
      </c>
      <c r="F9" s="5">
        <v>295</v>
      </c>
      <c r="G9" s="5">
        <v>330</v>
      </c>
      <c r="H9" s="5">
        <v>404</v>
      </c>
      <c r="I9" s="5">
        <v>288</v>
      </c>
      <c r="J9" s="5"/>
      <c r="K9" s="5">
        <v>87</v>
      </c>
      <c r="L9" s="5">
        <v>129</v>
      </c>
      <c r="M9" s="5">
        <v>37</v>
      </c>
      <c r="N9" s="5">
        <v>95</v>
      </c>
      <c r="O9" s="5">
        <v>71</v>
      </c>
      <c r="P9" s="7">
        <f t="shared" si="0"/>
        <v>2366</v>
      </c>
    </row>
    <row r="10" spans="1:16" ht="15.75" x14ac:dyDescent="0.25">
      <c r="A10" s="11"/>
      <c r="B10" s="12"/>
      <c r="C10" s="13" t="s">
        <v>6</v>
      </c>
      <c r="D10" s="2">
        <f>710+107</f>
        <v>817</v>
      </c>
      <c r="E10" s="5">
        <v>549</v>
      </c>
      <c r="F10" s="5">
        <v>406</v>
      </c>
      <c r="G10" s="5">
        <f>+G7-G8-G9</f>
        <v>856</v>
      </c>
      <c r="H10" s="5">
        <v>429</v>
      </c>
      <c r="I10" s="5">
        <v>750</v>
      </c>
      <c r="J10" s="5">
        <v>355</v>
      </c>
      <c r="K10" s="5">
        <v>105</v>
      </c>
      <c r="L10" s="5">
        <v>754</v>
      </c>
      <c r="M10" s="5">
        <v>12</v>
      </c>
      <c r="N10" s="5">
        <v>55</v>
      </c>
      <c r="O10" s="5">
        <v>53</v>
      </c>
      <c r="P10" s="7">
        <f t="shared" si="0"/>
        <v>5141</v>
      </c>
    </row>
    <row r="11" spans="1:16" ht="15.75" x14ac:dyDescent="0.25">
      <c r="A11" s="11"/>
      <c r="B11" s="12"/>
      <c r="C11" s="13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7"/>
    </row>
    <row r="12" spans="1:16" ht="15.75" x14ac:dyDescent="0.25">
      <c r="A12" s="11"/>
      <c r="B12" s="12" t="s">
        <v>3</v>
      </c>
      <c r="C12" s="13"/>
      <c r="D12" s="2">
        <f>1097+237</f>
        <v>1334</v>
      </c>
      <c r="E12" s="5">
        <v>841</v>
      </c>
      <c r="F12" s="5">
        <f>SUM(F13:F15)</f>
        <v>844</v>
      </c>
      <c r="G12" s="5">
        <v>1406</v>
      </c>
      <c r="H12" s="5">
        <v>889</v>
      </c>
      <c r="I12" s="5">
        <v>1083</v>
      </c>
      <c r="J12" s="5">
        <v>355</v>
      </c>
      <c r="K12" s="5">
        <v>231</v>
      </c>
      <c r="L12" s="5">
        <v>1056</v>
      </c>
      <c r="M12" s="5">
        <v>65</v>
      </c>
      <c r="N12" s="5">
        <v>182</v>
      </c>
      <c r="O12" s="5">
        <v>167</v>
      </c>
      <c r="P12" s="7">
        <f t="shared" si="0"/>
        <v>8453</v>
      </c>
    </row>
    <row r="13" spans="1:16" x14ac:dyDescent="0.25">
      <c r="A13" s="11"/>
      <c r="B13" s="3"/>
      <c r="C13" s="4" t="s">
        <v>7</v>
      </c>
      <c r="D13" s="2">
        <v>148</v>
      </c>
      <c r="E13" s="5">
        <v>92</v>
      </c>
      <c r="F13" s="5">
        <v>144</v>
      </c>
      <c r="G13" s="5">
        <v>148</v>
      </c>
      <c r="H13" s="5">
        <v>21</v>
      </c>
      <c r="I13" s="5">
        <v>49</v>
      </c>
      <c r="J13" s="5"/>
      <c r="K13" s="5"/>
      <c r="L13" s="5">
        <v>218</v>
      </c>
      <c r="M13" s="5"/>
      <c r="N13" s="5"/>
      <c r="O13" s="5"/>
      <c r="P13" s="7">
        <f t="shared" si="0"/>
        <v>820</v>
      </c>
    </row>
    <row r="14" spans="1:16" x14ac:dyDescent="0.25">
      <c r="A14" s="11"/>
      <c r="B14" s="3"/>
      <c r="C14" s="4" t="s">
        <v>8</v>
      </c>
      <c r="D14" s="2">
        <f>492+101+107</f>
        <v>700</v>
      </c>
      <c r="E14" s="5">
        <v>560</v>
      </c>
      <c r="F14" s="5">
        <v>176</v>
      </c>
      <c r="G14" s="5">
        <v>85</v>
      </c>
      <c r="H14" s="5">
        <v>223</v>
      </c>
      <c r="I14" s="5">
        <v>514</v>
      </c>
      <c r="J14" s="5">
        <v>253</v>
      </c>
      <c r="K14" s="5">
        <v>81</v>
      </c>
      <c r="L14" s="5">
        <v>131</v>
      </c>
      <c r="M14" s="5">
        <v>12</v>
      </c>
      <c r="N14" s="5">
        <v>42</v>
      </c>
      <c r="O14" s="5">
        <v>53</v>
      </c>
      <c r="P14" s="7">
        <f t="shared" si="0"/>
        <v>2830</v>
      </c>
    </row>
    <row r="15" spans="1:16" x14ac:dyDescent="0.25">
      <c r="A15" s="11"/>
      <c r="B15" s="3"/>
      <c r="C15" s="4" t="s">
        <v>9</v>
      </c>
      <c r="D15" s="2">
        <f>457+29</f>
        <v>486</v>
      </c>
      <c r="E15" s="5">
        <v>189</v>
      </c>
      <c r="F15" s="5">
        <v>524</v>
      </c>
      <c r="G15" s="5">
        <f>+G12-G13-G14</f>
        <v>1173</v>
      </c>
      <c r="H15" s="5">
        <v>645</v>
      </c>
      <c r="I15" s="5">
        <v>520</v>
      </c>
      <c r="J15" s="5"/>
      <c r="K15" s="5">
        <v>150</v>
      </c>
      <c r="L15" s="5">
        <v>221</v>
      </c>
      <c r="M15" s="5">
        <v>53</v>
      </c>
      <c r="N15" s="5">
        <v>49</v>
      </c>
      <c r="O15" s="5">
        <f>43+71</f>
        <v>114</v>
      </c>
      <c r="P15" s="7">
        <f t="shared" si="0"/>
        <v>4124</v>
      </c>
    </row>
    <row r="16" spans="1:16" x14ac:dyDescent="0.25">
      <c r="A16" s="11"/>
      <c r="B16" s="3"/>
      <c r="C16" s="4" t="s">
        <v>10</v>
      </c>
      <c r="D16" s="2"/>
      <c r="E16" s="5"/>
      <c r="F16" s="5"/>
      <c r="G16" s="5"/>
      <c r="H16" s="5"/>
      <c r="I16" s="5"/>
      <c r="J16" s="5">
        <v>102</v>
      </c>
      <c r="K16" s="5"/>
      <c r="L16" s="5">
        <v>486</v>
      </c>
      <c r="M16" s="5"/>
      <c r="N16" s="5"/>
      <c r="O16" s="5"/>
      <c r="P16" s="7">
        <f t="shared" si="0"/>
        <v>588</v>
      </c>
    </row>
    <row r="17" spans="1:16" ht="15" customHeight="1" x14ac:dyDescent="0.25">
      <c r="A17" s="11"/>
      <c r="B17" s="3"/>
      <c r="C17" s="4" t="s">
        <v>42</v>
      </c>
      <c r="D17" s="2"/>
      <c r="E17" s="5"/>
      <c r="F17" s="5"/>
      <c r="G17" s="5"/>
      <c r="H17" s="5"/>
      <c r="I17" s="5"/>
      <c r="J17" s="5"/>
      <c r="K17" s="5"/>
      <c r="L17" s="5"/>
      <c r="M17" s="5"/>
      <c r="N17" s="5">
        <v>91</v>
      </c>
      <c r="O17" s="5"/>
      <c r="P17" s="7">
        <f t="shared" si="0"/>
        <v>91</v>
      </c>
    </row>
    <row r="18" spans="1:16" x14ac:dyDescent="0.25">
      <c r="A18" s="11"/>
      <c r="B18" s="3"/>
      <c r="C18" s="4"/>
      <c r="D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7"/>
    </row>
    <row r="19" spans="1:16" ht="18.75" x14ac:dyDescent="0.3">
      <c r="A19" s="14" t="s">
        <v>43</v>
      </c>
      <c r="B19" s="3"/>
      <c r="C19" s="4"/>
      <c r="D19" s="2">
        <v>112</v>
      </c>
      <c r="E19" s="5">
        <v>73</v>
      </c>
      <c r="F19" s="5"/>
      <c r="G19" s="5"/>
      <c r="H19" s="5"/>
      <c r="I19" s="5"/>
      <c r="J19" s="5">
        <v>160</v>
      </c>
      <c r="K19" s="5"/>
      <c r="L19" s="5"/>
      <c r="M19" s="5"/>
      <c r="N19" s="5"/>
      <c r="O19" s="5"/>
      <c r="P19" s="7">
        <f t="shared" ref="P19" si="1">SUM(D19:O19)</f>
        <v>345</v>
      </c>
    </row>
    <row r="20" spans="1:16" ht="18.75" x14ac:dyDescent="0.3">
      <c r="A20" s="14"/>
      <c r="B20" s="3"/>
      <c r="C20" s="4"/>
      <c r="D20" s="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7"/>
    </row>
    <row r="21" spans="1:16" ht="56.25" customHeight="1" x14ac:dyDescent="0.3">
      <c r="A21" s="48" t="s">
        <v>44</v>
      </c>
      <c r="B21" s="49"/>
      <c r="C21" s="50"/>
      <c r="D21" s="2"/>
      <c r="E21" s="5"/>
      <c r="F21" s="5"/>
      <c r="G21" s="5"/>
      <c r="H21" s="5"/>
      <c r="I21" s="5"/>
      <c r="J21" s="5">
        <v>253</v>
      </c>
      <c r="K21" s="5"/>
      <c r="L21" s="5"/>
      <c r="M21" s="5"/>
      <c r="N21" s="5"/>
      <c r="O21" s="5"/>
      <c r="P21" s="7">
        <f t="shared" ref="P21" si="2">SUM(D21:O21)</f>
        <v>253</v>
      </c>
    </row>
    <row r="22" spans="1:16" ht="15" customHeight="1" x14ac:dyDescent="0.3">
      <c r="A22" s="23"/>
      <c r="B22" s="24"/>
      <c r="C22" s="25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7"/>
    </row>
    <row r="23" spans="1:16" ht="15" customHeight="1" x14ac:dyDescent="0.3">
      <c r="A23" s="14" t="s">
        <v>40</v>
      </c>
      <c r="B23" s="3"/>
      <c r="C23" s="4"/>
      <c r="D23" s="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7"/>
    </row>
    <row r="24" spans="1:16" ht="15" customHeight="1" x14ac:dyDescent="0.25">
      <c r="A24" s="11"/>
      <c r="B24" s="26" t="s">
        <v>41</v>
      </c>
      <c r="C24" s="4"/>
      <c r="D24" s="2"/>
      <c r="E24" s="5"/>
      <c r="F24" s="5">
        <f>+F12</f>
        <v>844</v>
      </c>
      <c r="G24" s="5"/>
      <c r="H24" s="5"/>
      <c r="I24" s="5"/>
      <c r="J24" s="5"/>
      <c r="K24" s="5"/>
      <c r="L24" s="5"/>
      <c r="M24" s="5"/>
      <c r="N24" s="5"/>
      <c r="O24" s="5"/>
      <c r="P24" s="7">
        <f t="shared" ref="P24" si="3">SUM(D24:O24)</f>
        <v>844</v>
      </c>
    </row>
    <row r="25" spans="1:16" x14ac:dyDescent="0.25">
      <c r="A25" s="11"/>
      <c r="B25" s="3"/>
      <c r="C25" s="4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7"/>
    </row>
    <row r="26" spans="1:16" ht="18.75" x14ac:dyDescent="0.3">
      <c r="A26" s="14" t="s">
        <v>11</v>
      </c>
      <c r="B26" s="3"/>
      <c r="C26" s="4"/>
      <c r="D26" s="2"/>
      <c r="E26" s="5" t="s">
        <v>52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7"/>
    </row>
    <row r="27" spans="1:16" ht="15.75" x14ac:dyDescent="0.25">
      <c r="A27" s="11"/>
      <c r="B27" s="12" t="s">
        <v>45</v>
      </c>
      <c r="C27" s="4"/>
      <c r="D27" s="2">
        <f>518+260</f>
        <v>778</v>
      </c>
      <c r="E27" s="5">
        <v>260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7">
        <f t="shared" si="0"/>
        <v>1038</v>
      </c>
    </row>
    <row r="28" spans="1:16" x14ac:dyDescent="0.25">
      <c r="A28" s="11"/>
      <c r="B28" s="3"/>
      <c r="C28" s="4" t="s">
        <v>7</v>
      </c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7">
        <f t="shared" si="0"/>
        <v>0</v>
      </c>
    </row>
    <row r="29" spans="1:16" x14ac:dyDescent="0.25">
      <c r="A29" s="11"/>
      <c r="B29" s="3"/>
      <c r="C29" s="4" t="s">
        <v>12</v>
      </c>
      <c r="D29" s="2">
        <v>778</v>
      </c>
      <c r="E29" s="5">
        <v>260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7">
        <f t="shared" si="0"/>
        <v>1038</v>
      </c>
    </row>
    <row r="30" spans="1:16" x14ac:dyDescent="0.25">
      <c r="A30" s="11"/>
      <c r="B30" s="3"/>
      <c r="C30" s="4" t="s">
        <v>9</v>
      </c>
      <c r="D30" s="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7">
        <f t="shared" si="0"/>
        <v>0</v>
      </c>
    </row>
    <row r="31" spans="1:16" x14ac:dyDescent="0.25">
      <c r="A31" s="11"/>
      <c r="B31" s="3" t="s">
        <v>13</v>
      </c>
      <c r="C31" s="4"/>
      <c r="D31" s="2"/>
      <c r="E31" s="5"/>
      <c r="F31" s="5"/>
      <c r="G31" s="5"/>
      <c r="H31" s="5">
        <v>732</v>
      </c>
      <c r="I31" s="5">
        <v>589</v>
      </c>
      <c r="J31" s="5"/>
      <c r="K31" s="5"/>
      <c r="L31" s="5"/>
      <c r="M31" s="5"/>
      <c r="N31" s="5"/>
      <c r="O31" s="5">
        <v>59</v>
      </c>
      <c r="P31" s="7">
        <f t="shared" ref="P31" si="4">SUM(D31:O31)</f>
        <v>1380</v>
      </c>
    </row>
    <row r="32" spans="1:16" x14ac:dyDescent="0.25">
      <c r="A32" s="11"/>
      <c r="B32" s="3"/>
      <c r="C32" s="4"/>
      <c r="D32" s="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7"/>
    </row>
    <row r="33" spans="1:16" ht="18.75" x14ac:dyDescent="0.3">
      <c r="A33" s="14" t="s">
        <v>46</v>
      </c>
      <c r="B33" s="3"/>
      <c r="C33" s="4"/>
      <c r="D33" s="5"/>
      <c r="E33" s="5" t="s">
        <v>35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7"/>
    </row>
    <row r="34" spans="1:16" ht="15.75" x14ac:dyDescent="0.25">
      <c r="A34" s="11"/>
      <c r="B34" s="12" t="s">
        <v>47</v>
      </c>
      <c r="C34" s="4"/>
      <c r="D34" s="5"/>
      <c r="E34" s="5">
        <v>260</v>
      </c>
      <c r="F34" s="5">
        <v>694</v>
      </c>
      <c r="G34" s="5"/>
      <c r="H34" s="5"/>
      <c r="I34" s="5"/>
      <c r="J34" s="5"/>
      <c r="K34" s="5"/>
      <c r="L34" s="5"/>
      <c r="M34" s="5"/>
      <c r="N34" s="5"/>
      <c r="O34" s="5"/>
      <c r="P34" s="7">
        <f t="shared" si="0"/>
        <v>954</v>
      </c>
    </row>
    <row r="35" spans="1:16" x14ac:dyDescent="0.25">
      <c r="A35" s="11"/>
      <c r="B35" s="3"/>
      <c r="C35" s="4" t="s">
        <v>7</v>
      </c>
      <c r="D35" s="5"/>
      <c r="E35" s="5">
        <v>260</v>
      </c>
      <c r="F35" s="5">
        <v>694</v>
      </c>
      <c r="G35" s="5"/>
      <c r="H35" s="5"/>
      <c r="I35" s="5"/>
      <c r="J35" s="5"/>
      <c r="K35" s="5"/>
      <c r="L35" s="5"/>
      <c r="M35" s="5"/>
      <c r="N35" s="5"/>
      <c r="O35" s="5"/>
      <c r="P35" s="7">
        <f t="shared" si="0"/>
        <v>954</v>
      </c>
    </row>
    <row r="36" spans="1:16" x14ac:dyDescent="0.25">
      <c r="A36" s="11"/>
      <c r="B36" s="3"/>
      <c r="C36" s="4" t="s">
        <v>12</v>
      </c>
      <c r="D36" s="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7">
        <f t="shared" si="0"/>
        <v>0</v>
      </c>
    </row>
    <row r="37" spans="1:16" x14ac:dyDescent="0.25">
      <c r="A37" s="11"/>
      <c r="B37" s="3"/>
      <c r="C37" s="4" t="s">
        <v>9</v>
      </c>
      <c r="D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7">
        <f t="shared" si="0"/>
        <v>0</v>
      </c>
    </row>
    <row r="38" spans="1:16" x14ac:dyDescent="0.25">
      <c r="A38" s="11"/>
      <c r="B38" s="3"/>
      <c r="C38" s="4"/>
      <c r="D38" s="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7"/>
    </row>
    <row r="39" spans="1:16" x14ac:dyDescent="0.25">
      <c r="A39" s="11"/>
      <c r="B39" s="3" t="s">
        <v>14</v>
      </c>
      <c r="C39" s="4"/>
      <c r="D39" s="2"/>
      <c r="E39" s="5"/>
      <c r="F39" s="5"/>
      <c r="G39" s="5">
        <v>1558</v>
      </c>
      <c r="H39" s="5"/>
      <c r="I39" s="5"/>
      <c r="J39" s="5"/>
      <c r="K39" s="5">
        <v>504</v>
      </c>
      <c r="L39" s="5"/>
      <c r="M39" s="5">
        <v>203</v>
      </c>
      <c r="N39" s="5">
        <v>370</v>
      </c>
      <c r="O39" s="5"/>
      <c r="P39" s="7">
        <f>SUM(D39:O39)</f>
        <v>2635</v>
      </c>
    </row>
    <row r="40" spans="1:16" x14ac:dyDescent="0.25">
      <c r="A40" s="11"/>
      <c r="B40" s="3"/>
      <c r="C40" s="4"/>
      <c r="D40" s="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7"/>
    </row>
    <row r="41" spans="1:16" x14ac:dyDescent="0.25">
      <c r="A41" s="11"/>
      <c r="B41" s="3"/>
      <c r="C41" s="4"/>
      <c r="D41" s="2"/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7"/>
    </row>
    <row r="42" spans="1:16" ht="15.75" x14ac:dyDescent="0.25">
      <c r="A42" s="11"/>
      <c r="B42" s="12" t="s">
        <v>3</v>
      </c>
      <c r="C42" s="13"/>
      <c r="D42" s="2"/>
      <c r="E42" s="5">
        <v>237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7">
        <f t="shared" si="0"/>
        <v>237</v>
      </c>
    </row>
    <row r="43" spans="1:16" ht="15.75" x14ac:dyDescent="0.25">
      <c r="A43" s="11"/>
      <c r="B43" s="12"/>
      <c r="C43" s="13" t="s">
        <v>4</v>
      </c>
      <c r="D43" s="2"/>
      <c r="E43" s="5">
        <v>29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7">
        <f t="shared" si="0"/>
        <v>29</v>
      </c>
    </row>
    <row r="44" spans="1:16" ht="15.75" x14ac:dyDescent="0.25">
      <c r="A44" s="11"/>
      <c r="B44" s="12"/>
      <c r="C44" s="13" t="s">
        <v>5</v>
      </c>
      <c r="D44" s="2"/>
      <c r="E44" s="5">
        <v>101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7">
        <f t="shared" si="0"/>
        <v>101</v>
      </c>
    </row>
    <row r="45" spans="1:16" ht="15.75" x14ac:dyDescent="0.25">
      <c r="A45" s="11"/>
      <c r="B45" s="12"/>
      <c r="C45" s="13" t="s">
        <v>6</v>
      </c>
      <c r="D45" s="2"/>
      <c r="E45" s="5">
        <v>107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7">
        <f t="shared" si="0"/>
        <v>107</v>
      </c>
    </row>
    <row r="46" spans="1:16" ht="15.75" x14ac:dyDescent="0.25">
      <c r="A46" s="11"/>
      <c r="B46" s="12"/>
      <c r="C46" s="13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7"/>
    </row>
    <row r="47" spans="1:16" x14ac:dyDescent="0.25">
      <c r="A47" s="11"/>
      <c r="B47" s="3"/>
      <c r="C47" s="4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7"/>
    </row>
    <row r="48" spans="1:16" ht="18.75" x14ac:dyDescent="0.3">
      <c r="A48" s="14" t="s">
        <v>48</v>
      </c>
      <c r="B48" s="3"/>
      <c r="C48" s="4"/>
      <c r="D48" s="2">
        <v>384</v>
      </c>
      <c r="E48" s="5">
        <v>381</v>
      </c>
      <c r="F48" s="5">
        <v>320</v>
      </c>
      <c r="G48" s="5">
        <v>316</v>
      </c>
      <c r="H48" s="5">
        <v>285</v>
      </c>
      <c r="I48" s="5">
        <v>247</v>
      </c>
      <c r="J48" s="5">
        <v>150</v>
      </c>
      <c r="K48" s="5">
        <v>65</v>
      </c>
      <c r="L48" s="5">
        <v>160</v>
      </c>
      <c r="M48" s="5">
        <v>36</v>
      </c>
      <c r="N48" s="5">
        <v>152</v>
      </c>
      <c r="O48" s="5">
        <v>237</v>
      </c>
      <c r="P48" s="7">
        <f>SUM(D48:O48)</f>
        <v>2733</v>
      </c>
    </row>
    <row r="49" spans="1:16" x14ac:dyDescent="0.25">
      <c r="A49" s="11"/>
      <c r="B49" s="3"/>
      <c r="C49" s="4" t="s">
        <v>15</v>
      </c>
      <c r="D49" s="2"/>
      <c r="E49" s="5"/>
      <c r="F49" s="5">
        <v>27</v>
      </c>
      <c r="G49" s="5">
        <v>180</v>
      </c>
      <c r="H49" s="5">
        <v>72</v>
      </c>
      <c r="I49" s="5">
        <v>96</v>
      </c>
      <c r="J49" s="5">
        <v>120</v>
      </c>
      <c r="K49" s="5">
        <v>30</v>
      </c>
      <c r="L49" s="5">
        <v>130</v>
      </c>
      <c r="M49" s="5"/>
      <c r="N49" s="5">
        <v>152</v>
      </c>
      <c r="O49" s="5">
        <v>237</v>
      </c>
      <c r="P49" s="7">
        <f t="shared" si="0"/>
        <v>1044</v>
      </c>
    </row>
    <row r="50" spans="1:16" ht="15" customHeight="1" x14ac:dyDescent="0.25">
      <c r="A50" s="11"/>
      <c r="B50" s="3" t="s">
        <v>16</v>
      </c>
      <c r="C50" s="4"/>
      <c r="D50" s="2">
        <v>169</v>
      </c>
      <c r="E50" s="5">
        <v>220</v>
      </c>
      <c r="F50" s="5">
        <v>300</v>
      </c>
      <c r="G50" s="5"/>
      <c r="H50" s="5">
        <v>197</v>
      </c>
      <c r="I50" s="5">
        <v>217</v>
      </c>
      <c r="J50" s="5">
        <v>40</v>
      </c>
      <c r="K50" s="5">
        <v>3</v>
      </c>
      <c r="L50" s="5"/>
      <c r="M50" s="5">
        <v>13</v>
      </c>
      <c r="N50" s="5"/>
      <c r="O50" s="5">
        <v>43</v>
      </c>
      <c r="P50" s="7">
        <f t="shared" si="0"/>
        <v>1202</v>
      </c>
    </row>
    <row r="51" spans="1:16" x14ac:dyDescent="0.25">
      <c r="A51" s="11"/>
      <c r="B51" s="3" t="s">
        <v>17</v>
      </c>
      <c r="C51" s="4"/>
      <c r="D51" s="2">
        <v>215</v>
      </c>
      <c r="E51" s="5">
        <v>161</v>
      </c>
      <c r="F51" s="5">
        <v>20</v>
      </c>
      <c r="G51" s="5">
        <v>316</v>
      </c>
      <c r="H51" s="5">
        <v>88</v>
      </c>
      <c r="I51" s="5">
        <v>30</v>
      </c>
      <c r="J51" s="5">
        <v>110</v>
      </c>
      <c r="K51" s="5">
        <v>62</v>
      </c>
      <c r="L51" s="5">
        <v>160</v>
      </c>
      <c r="M51" s="5">
        <v>23</v>
      </c>
      <c r="N51" s="5">
        <v>152</v>
      </c>
      <c r="O51" s="5">
        <v>194</v>
      </c>
      <c r="P51" s="7">
        <f t="shared" si="0"/>
        <v>1531</v>
      </c>
    </row>
    <row r="52" spans="1:16" x14ac:dyDescent="0.25">
      <c r="A52" s="11"/>
      <c r="B52" s="3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7"/>
    </row>
    <row r="53" spans="1:16" ht="18.75" x14ac:dyDescent="0.3">
      <c r="A53" s="14" t="s">
        <v>49</v>
      </c>
      <c r="B53" s="3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7"/>
    </row>
    <row r="54" spans="1:16" ht="15" customHeight="1" x14ac:dyDescent="0.3">
      <c r="A54" s="14"/>
      <c r="B54" s="3" t="s">
        <v>18</v>
      </c>
      <c r="C54" s="4"/>
      <c r="D54" s="2">
        <v>318</v>
      </c>
      <c r="E54" s="5">
        <v>318</v>
      </c>
      <c r="F54" s="5">
        <v>525</v>
      </c>
      <c r="G54" s="5">
        <v>495</v>
      </c>
      <c r="H54" s="5">
        <v>262</v>
      </c>
      <c r="I54" s="5">
        <v>120</v>
      </c>
      <c r="J54" s="5"/>
      <c r="K54" s="5"/>
      <c r="L54" s="5"/>
      <c r="M54" s="5"/>
      <c r="N54" s="5">
        <v>132</v>
      </c>
      <c r="O54" s="5"/>
      <c r="P54" s="7">
        <f t="shared" si="0"/>
        <v>2170</v>
      </c>
    </row>
    <row r="55" spans="1:16" ht="15" customHeight="1" x14ac:dyDescent="0.3">
      <c r="A55" s="14"/>
      <c r="B55" s="3" t="s">
        <v>36</v>
      </c>
      <c r="C55" s="4"/>
      <c r="D55" s="2"/>
      <c r="E55" s="5"/>
      <c r="F55" s="5"/>
      <c r="G55" s="5">
        <v>842</v>
      </c>
      <c r="H55" s="5"/>
      <c r="I55" s="5"/>
      <c r="J55" s="5"/>
      <c r="K55" s="5"/>
      <c r="L55" s="5"/>
      <c r="M55" s="5"/>
      <c r="N55" s="5"/>
      <c r="O55" s="5"/>
      <c r="P55" s="7">
        <f t="shared" si="0"/>
        <v>842</v>
      </c>
    </row>
    <row r="56" spans="1:16" ht="15" customHeight="1" x14ac:dyDescent="0.3">
      <c r="A56" s="14"/>
      <c r="B56" s="3" t="s">
        <v>37</v>
      </c>
      <c r="C56" s="4"/>
      <c r="D56" s="2"/>
      <c r="E56" s="5"/>
      <c r="F56" s="5"/>
      <c r="G56" s="5">
        <v>842</v>
      </c>
      <c r="H56" s="5"/>
      <c r="I56" s="5"/>
      <c r="J56" s="5"/>
      <c r="K56" s="5"/>
      <c r="L56" s="5"/>
      <c r="M56" s="5"/>
      <c r="N56" s="5"/>
      <c r="O56" s="5"/>
      <c r="P56" s="7">
        <f t="shared" ref="P56" si="5">SUM(D56:O56)</f>
        <v>842</v>
      </c>
    </row>
    <row r="57" spans="1:16" ht="15" customHeight="1" x14ac:dyDescent="0.25">
      <c r="A57" s="11"/>
      <c r="B57" s="3" t="s">
        <v>34</v>
      </c>
      <c r="C57" s="4"/>
      <c r="D57" s="2"/>
      <c r="E57" s="5"/>
      <c r="F57" s="5"/>
      <c r="G57" s="5">
        <v>218</v>
      </c>
      <c r="H57" s="5"/>
      <c r="I57" s="5"/>
      <c r="J57" s="5"/>
      <c r="K57" s="5">
        <v>80</v>
      </c>
      <c r="L57" s="5"/>
      <c r="M57" s="5">
        <v>17</v>
      </c>
      <c r="N57" s="5">
        <v>66</v>
      </c>
      <c r="O57" s="5"/>
      <c r="P57" s="7">
        <f t="shared" si="0"/>
        <v>381</v>
      </c>
    </row>
    <row r="58" spans="1:16" ht="15" customHeight="1" x14ac:dyDescent="0.3">
      <c r="A58" s="14"/>
      <c r="B58" s="3"/>
      <c r="C58" s="4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7"/>
    </row>
    <row r="59" spans="1:16" ht="15" customHeight="1" x14ac:dyDescent="0.3">
      <c r="A59" s="14"/>
      <c r="B59" s="3"/>
      <c r="C59" s="4"/>
      <c r="D59" s="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7"/>
    </row>
    <row r="60" spans="1:16" ht="18.75" x14ac:dyDescent="0.3">
      <c r="A60" s="14" t="s">
        <v>50</v>
      </c>
      <c r="B60" s="3"/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7">
        <f t="shared" ref="P60:P66" si="6">SUM(D60:O60)</f>
        <v>0</v>
      </c>
    </row>
    <row r="61" spans="1:16" ht="15" customHeight="1" x14ac:dyDescent="0.3">
      <c r="A61" s="14"/>
      <c r="B61" s="3" t="s">
        <v>38</v>
      </c>
      <c r="C61" s="4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v>309</v>
      </c>
      <c r="P61" s="7">
        <f t="shared" si="6"/>
        <v>309</v>
      </c>
    </row>
    <row r="62" spans="1:16" ht="15" customHeight="1" x14ac:dyDescent="0.3">
      <c r="A62" s="14"/>
      <c r="B62" s="3"/>
      <c r="C62" s="4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7">
        <f t="shared" si="6"/>
        <v>0</v>
      </c>
    </row>
    <row r="63" spans="1:16" ht="15" customHeight="1" x14ac:dyDescent="0.3">
      <c r="A63" s="14"/>
      <c r="B63" s="3"/>
      <c r="C63" s="4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7"/>
    </row>
    <row r="64" spans="1:16" ht="18.75" x14ac:dyDescent="0.3">
      <c r="A64" s="14" t="s">
        <v>51</v>
      </c>
      <c r="B64" s="3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7">
        <f t="shared" ref="P64:P65" si="7">SUM(D64:O64)</f>
        <v>0</v>
      </c>
    </row>
    <row r="65" spans="1:16" ht="15" customHeight="1" x14ac:dyDescent="0.3">
      <c r="A65" s="14"/>
      <c r="B65" s="3" t="s">
        <v>39</v>
      </c>
      <c r="C65" s="4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>
        <v>35</v>
      </c>
      <c r="P65" s="7">
        <f t="shared" si="7"/>
        <v>35</v>
      </c>
    </row>
    <row r="66" spans="1:16" ht="15" customHeight="1" x14ac:dyDescent="0.25">
      <c r="A66" s="11"/>
      <c r="B66" s="3"/>
      <c r="C66" s="4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7">
        <f t="shared" si="6"/>
        <v>0</v>
      </c>
    </row>
    <row r="67" spans="1:16" ht="15" customHeight="1" x14ac:dyDescent="0.25">
      <c r="A67" s="11"/>
      <c r="B67" s="3"/>
      <c r="C67" s="4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7"/>
    </row>
    <row r="68" spans="1:16" ht="18.75" x14ac:dyDescent="0.3">
      <c r="A68" s="14" t="s">
        <v>19</v>
      </c>
      <c r="B68" s="3"/>
      <c r="C68" s="4"/>
      <c r="D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7"/>
    </row>
    <row r="69" spans="1:16" x14ac:dyDescent="0.25">
      <c r="A69" s="11"/>
      <c r="B69" s="3"/>
      <c r="C69" s="4"/>
      <c r="D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0"/>
    </row>
    <row r="70" spans="1:16" x14ac:dyDescent="0.25">
      <c r="A70" s="11"/>
      <c r="B70" s="3" t="s">
        <v>20</v>
      </c>
      <c r="C70" s="4"/>
      <c r="D70" s="8"/>
      <c r="E70" s="9"/>
      <c r="F70" s="9"/>
      <c r="G70" s="9">
        <v>16</v>
      </c>
      <c r="H70" s="9">
        <v>90</v>
      </c>
      <c r="I70" s="9">
        <v>165</v>
      </c>
      <c r="J70" s="9"/>
      <c r="K70" s="9">
        <v>12</v>
      </c>
      <c r="L70" s="9"/>
      <c r="M70" s="9">
        <v>2</v>
      </c>
      <c r="N70" s="9"/>
      <c r="O70" s="9">
        <v>16</v>
      </c>
      <c r="P70" s="10">
        <f t="shared" si="0"/>
        <v>301</v>
      </c>
    </row>
    <row r="71" spans="1:16" x14ac:dyDescent="0.25">
      <c r="A71" s="11"/>
      <c r="B71" s="3" t="s">
        <v>21</v>
      </c>
      <c r="C71" s="4"/>
      <c r="D71" s="8"/>
      <c r="E71" s="9"/>
      <c r="F71" s="9"/>
      <c r="G71" s="9"/>
      <c r="H71" s="9">
        <v>108</v>
      </c>
      <c r="I71" s="9">
        <v>16</v>
      </c>
      <c r="J71" s="9"/>
      <c r="K71" s="9"/>
      <c r="L71" s="9"/>
      <c r="M71" s="9"/>
      <c r="N71" s="9"/>
      <c r="O71" s="9"/>
      <c r="P71" s="10">
        <f t="shared" si="0"/>
        <v>124</v>
      </c>
    </row>
    <row r="72" spans="1:16" x14ac:dyDescent="0.25">
      <c r="A72" s="11"/>
      <c r="B72" s="3" t="s">
        <v>22</v>
      </c>
      <c r="C72" s="4"/>
      <c r="D72" s="8"/>
      <c r="E72" s="9"/>
      <c r="F72" s="9"/>
      <c r="G72" s="9">
        <v>1</v>
      </c>
      <c r="H72" s="9">
        <v>15</v>
      </c>
      <c r="I72" s="9">
        <v>10</v>
      </c>
      <c r="J72" s="9"/>
      <c r="K72" s="9"/>
      <c r="L72" s="9"/>
      <c r="M72" s="9"/>
      <c r="N72" s="9"/>
      <c r="O72" s="9">
        <v>2</v>
      </c>
      <c r="P72" s="10">
        <f t="shared" si="0"/>
        <v>28</v>
      </c>
    </row>
    <row r="73" spans="1:16" x14ac:dyDescent="0.25">
      <c r="A73" s="11"/>
      <c r="B73" s="3" t="s">
        <v>23</v>
      </c>
      <c r="C73" s="4"/>
      <c r="D73" s="8">
        <v>185</v>
      </c>
      <c r="E73" s="9">
        <v>162</v>
      </c>
      <c r="F73" s="9">
        <v>208</v>
      </c>
      <c r="G73" s="9">
        <v>33</v>
      </c>
      <c r="H73" s="9">
        <v>133</v>
      </c>
      <c r="I73" s="9">
        <v>55</v>
      </c>
      <c r="J73" s="9">
        <v>92</v>
      </c>
      <c r="K73" s="9">
        <v>13</v>
      </c>
      <c r="L73" s="9">
        <v>5</v>
      </c>
      <c r="M73" s="9">
        <v>15</v>
      </c>
      <c r="N73" s="9">
        <v>3</v>
      </c>
      <c r="O73" s="9">
        <v>10</v>
      </c>
      <c r="P73" s="10">
        <f t="shared" si="0"/>
        <v>914</v>
      </c>
    </row>
    <row r="74" spans="1:16" x14ac:dyDescent="0.25">
      <c r="A74" s="11"/>
      <c r="B74" s="3" t="s">
        <v>24</v>
      </c>
      <c r="C74" s="4"/>
      <c r="D74" s="8">
        <v>74</v>
      </c>
      <c r="E74" s="9"/>
      <c r="F74" s="9"/>
      <c r="G74" s="9">
        <v>104</v>
      </c>
      <c r="H74" s="9">
        <v>311</v>
      </c>
      <c r="I74" s="9">
        <v>286</v>
      </c>
      <c r="J74" s="9"/>
      <c r="K74" s="9">
        <v>25</v>
      </c>
      <c r="L74" s="9"/>
      <c r="M74" s="9">
        <v>3</v>
      </c>
      <c r="N74" s="9">
        <v>18</v>
      </c>
      <c r="O74" s="9">
        <v>63</v>
      </c>
      <c r="P74" s="10">
        <f t="shared" si="0"/>
        <v>884</v>
      </c>
    </row>
    <row r="75" spans="1:16" x14ac:dyDescent="0.25">
      <c r="A75" s="11"/>
      <c r="B75" s="3" t="s">
        <v>25</v>
      </c>
      <c r="C75" s="4"/>
      <c r="D75" s="8">
        <v>99</v>
      </c>
      <c r="E75" s="9">
        <v>74</v>
      </c>
      <c r="F75" s="9">
        <v>78</v>
      </c>
      <c r="G75" s="9">
        <v>72</v>
      </c>
      <c r="H75" s="9">
        <v>115</v>
      </c>
      <c r="I75" s="9">
        <v>44</v>
      </c>
      <c r="J75" s="9">
        <v>64</v>
      </c>
      <c r="K75" s="9">
        <v>16</v>
      </c>
      <c r="L75" s="9"/>
      <c r="M75" s="9">
        <v>13</v>
      </c>
      <c r="N75" s="9">
        <v>5</v>
      </c>
      <c r="O75" s="9">
        <v>18</v>
      </c>
      <c r="P75" s="10">
        <f t="shared" si="0"/>
        <v>598</v>
      </c>
    </row>
    <row r="76" spans="1:16" x14ac:dyDescent="0.25">
      <c r="A76" s="11"/>
      <c r="B76" s="3" t="s">
        <v>26</v>
      </c>
      <c r="C76" s="4"/>
      <c r="D76" s="8">
        <v>80</v>
      </c>
      <c r="E76" s="9">
        <v>40</v>
      </c>
      <c r="F76" s="9">
        <v>122</v>
      </c>
      <c r="G76" s="9"/>
      <c r="H76" s="9"/>
      <c r="I76" s="9"/>
      <c r="J76" s="9"/>
      <c r="K76" s="9"/>
      <c r="L76" s="9"/>
      <c r="M76" s="9"/>
      <c r="N76" s="9"/>
      <c r="O76" s="9"/>
      <c r="P76" s="10">
        <f t="shared" si="0"/>
        <v>242</v>
      </c>
    </row>
    <row r="77" spans="1:16" x14ac:dyDescent="0.25">
      <c r="A77" s="11"/>
      <c r="B77" s="3" t="s">
        <v>27</v>
      </c>
      <c r="C77" s="4"/>
      <c r="D77" s="8">
        <v>80</v>
      </c>
      <c r="E77" s="9">
        <v>40</v>
      </c>
      <c r="F77" s="9">
        <v>120</v>
      </c>
      <c r="G77" s="9"/>
      <c r="H77" s="9"/>
      <c r="I77" s="9"/>
      <c r="J77" s="9"/>
      <c r="K77" s="9"/>
      <c r="L77" s="9"/>
      <c r="M77" s="9"/>
      <c r="N77" s="9"/>
      <c r="O77" s="9"/>
      <c r="P77" s="10">
        <f t="shared" si="0"/>
        <v>240</v>
      </c>
    </row>
    <row r="78" spans="1:16" x14ac:dyDescent="0.25">
      <c r="A78" s="11"/>
      <c r="B78" s="3" t="s">
        <v>28</v>
      </c>
      <c r="C78" s="4"/>
      <c r="D78" s="8">
        <v>89</v>
      </c>
      <c r="E78" s="9">
        <v>80</v>
      </c>
      <c r="F78" s="9">
        <v>121</v>
      </c>
      <c r="G78" s="9"/>
      <c r="H78" s="9"/>
      <c r="I78" s="9"/>
      <c r="J78" s="9"/>
      <c r="K78" s="9"/>
      <c r="L78" s="9"/>
      <c r="M78" s="9"/>
      <c r="N78" s="9"/>
      <c r="O78" s="9"/>
      <c r="P78" s="10">
        <f t="shared" si="0"/>
        <v>290</v>
      </c>
    </row>
    <row r="79" spans="1:16" x14ac:dyDescent="0.25">
      <c r="A79" s="11"/>
      <c r="B79" s="3" t="s">
        <v>29</v>
      </c>
      <c r="C79" s="4"/>
      <c r="D79" s="8">
        <v>155</v>
      </c>
      <c r="E79" s="9">
        <v>159</v>
      </c>
      <c r="F79" s="9">
        <v>162</v>
      </c>
      <c r="G79" s="9">
        <v>48</v>
      </c>
      <c r="H79" s="9">
        <v>94</v>
      </c>
      <c r="I79" s="9">
        <v>81</v>
      </c>
      <c r="J79" s="9"/>
      <c r="K79" s="9">
        <v>37</v>
      </c>
      <c r="L79" s="9">
        <v>8</v>
      </c>
      <c r="M79" s="9">
        <v>5</v>
      </c>
      <c r="N79" s="9">
        <v>3</v>
      </c>
      <c r="O79" s="9">
        <v>33</v>
      </c>
      <c r="P79" s="10">
        <f t="shared" si="0"/>
        <v>785</v>
      </c>
    </row>
    <row r="80" spans="1:16" x14ac:dyDescent="0.25">
      <c r="A80" s="11"/>
      <c r="B80" s="3" t="s">
        <v>30</v>
      </c>
      <c r="C80" s="4"/>
      <c r="D80" s="8">
        <v>26</v>
      </c>
      <c r="E80" s="9">
        <v>21</v>
      </c>
      <c r="F80" s="9">
        <v>56</v>
      </c>
      <c r="G80" s="9">
        <v>58</v>
      </c>
      <c r="H80" s="9">
        <v>39</v>
      </c>
      <c r="I80" s="9">
        <v>22</v>
      </c>
      <c r="J80" s="9">
        <v>1</v>
      </c>
      <c r="K80" s="9">
        <v>12</v>
      </c>
      <c r="L80" s="9">
        <v>12</v>
      </c>
      <c r="M80" s="9">
        <v>5</v>
      </c>
      <c r="N80" s="9">
        <v>13</v>
      </c>
      <c r="O80" s="9">
        <v>15</v>
      </c>
      <c r="P80" s="10">
        <f t="shared" si="0"/>
        <v>280</v>
      </c>
    </row>
    <row r="81" spans="1:16" x14ac:dyDescent="0.25">
      <c r="A81" s="11"/>
      <c r="B81" s="3" t="s">
        <v>31</v>
      </c>
      <c r="C81" s="4"/>
      <c r="D81" s="8">
        <v>2</v>
      </c>
      <c r="E81" s="9">
        <v>2</v>
      </c>
      <c r="F81" s="9"/>
      <c r="G81" s="9">
        <v>17</v>
      </c>
      <c r="H81" s="9">
        <v>16</v>
      </c>
      <c r="I81" s="9">
        <v>8</v>
      </c>
      <c r="J81" s="9"/>
      <c r="K81" s="9">
        <v>5</v>
      </c>
      <c r="L81" s="9">
        <v>7</v>
      </c>
      <c r="M81" s="9">
        <v>2</v>
      </c>
      <c r="N81" s="9">
        <v>3</v>
      </c>
      <c r="O81" s="9">
        <v>3</v>
      </c>
      <c r="P81" s="10">
        <f t="shared" si="0"/>
        <v>65</v>
      </c>
    </row>
    <row r="82" spans="1:16" x14ac:dyDescent="0.25">
      <c r="A82" s="11"/>
      <c r="B82" s="3" t="s">
        <v>32</v>
      </c>
      <c r="C82" s="4"/>
      <c r="D82" s="8">
        <v>21</v>
      </c>
      <c r="E82" s="9">
        <v>18</v>
      </c>
      <c r="F82" s="9">
        <v>31</v>
      </c>
      <c r="G82" s="9">
        <v>24</v>
      </c>
      <c r="H82" s="9">
        <v>11</v>
      </c>
      <c r="I82" s="9">
        <v>8</v>
      </c>
      <c r="J82" s="9"/>
      <c r="K82" s="9">
        <v>12</v>
      </c>
      <c r="L82" s="9">
        <v>4</v>
      </c>
      <c r="M82" s="9">
        <v>2</v>
      </c>
      <c r="N82" s="9">
        <v>9</v>
      </c>
      <c r="O82" s="9">
        <v>11</v>
      </c>
      <c r="P82" s="10">
        <f t="shared" si="0"/>
        <v>151</v>
      </c>
    </row>
    <row r="83" spans="1:16" x14ac:dyDescent="0.25">
      <c r="A83" s="11"/>
      <c r="B83" s="3" t="s">
        <v>33</v>
      </c>
      <c r="C83" s="4"/>
      <c r="D83" s="8">
        <v>17</v>
      </c>
      <c r="E83" s="9">
        <v>13</v>
      </c>
      <c r="F83" s="9">
        <v>28</v>
      </c>
      <c r="G83" s="9">
        <v>24</v>
      </c>
      <c r="H83" s="9">
        <v>4</v>
      </c>
      <c r="I83" s="9">
        <v>0</v>
      </c>
      <c r="J83" s="9"/>
      <c r="K83" s="9">
        <v>6</v>
      </c>
      <c r="L83" s="9">
        <v>9</v>
      </c>
      <c r="M83" s="9">
        <v>2</v>
      </c>
      <c r="N83" s="9">
        <v>4</v>
      </c>
      <c r="O83" s="9">
        <v>3</v>
      </c>
      <c r="P83" s="10">
        <f t="shared" si="0"/>
        <v>110</v>
      </c>
    </row>
    <row r="84" spans="1:16" ht="15.75" thickBot="1" x14ac:dyDescent="0.3">
      <c r="A84" s="27"/>
      <c r="B84" s="28"/>
      <c r="C84" s="29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2"/>
    </row>
    <row r="85" spans="1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</sheetData>
  <mergeCells count="3">
    <mergeCell ref="A21:C21"/>
    <mergeCell ref="A1:D1"/>
    <mergeCell ref="E1:P1"/>
  </mergeCells>
  <pageMargins left="0.70866141732283472" right="0.70866141732283472" top="0.39370078740157483" bottom="0.19685039370078741" header="0.31496062992125984" footer="0.31496062992125984"/>
  <pageSetup paperSize="9" scale="6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plochy_2020</vt:lpstr>
      <vt:lpstr>plochy_2020!Názvy_tisku</vt:lpstr>
      <vt:lpstr>plochy_2020!Oblast_tisku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2022-11-24T09:56:58Z</dcterms:created>
  <dcterms:modified xsi:type="dcterms:W3CDTF">2025-07-16T09:11:49Z</dcterms:modified>
</cp:coreProperties>
</file>