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D\AA rozpočty\"/>
    </mc:Choice>
  </mc:AlternateContent>
  <bookViews>
    <workbookView xWindow="0" yWindow="0" windowWidth="0" windowHeight="0"/>
  </bookViews>
  <sheets>
    <sheet name="Rekapitulace stavby" sheetId="1" r:id="rId1"/>
    <sheet name="01 - Stavební část - revize" sheetId="2" r:id="rId2"/>
    <sheet name="02.1 - ZTI - způsobilé - ..." sheetId="3" r:id="rId3"/>
    <sheet name="02.2 - Plynovod" sheetId="4" r:id="rId4"/>
    <sheet name="03 - Silnoproud" sheetId="5" r:id="rId5"/>
    <sheet name="04 - Slaboproud" sheetId="6" r:id="rId6"/>
    <sheet name="05.1 - VZT - způsobilé" sheetId="7" r:id="rId7"/>
    <sheet name="90 - Vedlejší rozpočtové ..." sheetId="8" r:id="rId8"/>
    <sheet name="02.2 - ZTI - nezpůsobilé" sheetId="9" r:id="rId9"/>
    <sheet name="05.2 - VZT - nezpůsobilé" sheetId="10" r:id="rId10"/>
  </sheets>
  <definedNames>
    <definedName name="_xlnm.Print_Area" localSheetId="0">'Rekapitulace stavby'!$D$4:$AO$76,'Rekapitulace stavby'!$C$82:$AQ$106</definedName>
    <definedName name="_xlnm.Print_Titles" localSheetId="0">'Rekapitulace stavby'!$92:$92</definedName>
    <definedName name="_xlnm._FilterDatabase" localSheetId="1" hidden="1">'01 - Stavební část - revize'!$C$143:$K$920</definedName>
    <definedName name="_xlnm.Print_Area" localSheetId="1">'01 - Stavební část - revize'!$C$4:$J$76,'01 - Stavební část - revize'!$C$82:$J$123,'01 - Stavební část - revize'!$C$129:$K$920</definedName>
    <definedName name="_xlnm.Print_Titles" localSheetId="1">'01 - Stavební část - revize'!$143:$143</definedName>
    <definedName name="_xlnm._FilterDatabase" localSheetId="2" hidden="1">'02.1 - ZTI - způsobilé - ...'!$C$124:$K$168</definedName>
    <definedName name="_xlnm.Print_Area" localSheetId="2">'02.1 - ZTI - způsobilé - ...'!$C$4:$J$76,'02.1 - ZTI - způsobilé - ...'!$C$82:$J$104,'02.1 - ZTI - způsobilé - ...'!$C$110:$K$168</definedName>
    <definedName name="_xlnm.Print_Titles" localSheetId="2">'02.1 - ZTI - způsobilé - ...'!$124:$124</definedName>
    <definedName name="_xlnm._FilterDatabase" localSheetId="3" hidden="1">'02.2 - Plynovod'!$C$125:$K$147</definedName>
    <definedName name="_xlnm.Print_Area" localSheetId="3">'02.2 - Plynovod'!$C$4:$J$76,'02.2 - Plynovod'!$C$82:$J$105,'02.2 - Plynovod'!$C$111:$K$147</definedName>
    <definedName name="_xlnm.Print_Titles" localSheetId="3">'02.2 - Plynovod'!$125:$125</definedName>
    <definedName name="_xlnm._FilterDatabase" localSheetId="4" hidden="1">'03 - Silnoproud'!$C$129:$K$213</definedName>
    <definedName name="_xlnm.Print_Area" localSheetId="4">'03 - Silnoproud'!$C$4:$J$76,'03 - Silnoproud'!$C$82:$J$109,'03 - Silnoproud'!$C$115:$K$213</definedName>
    <definedName name="_xlnm.Print_Titles" localSheetId="4">'03 - Silnoproud'!$129:$129</definedName>
    <definedName name="_xlnm._FilterDatabase" localSheetId="5" hidden="1">'04 - Slaboproud'!$C$123:$K$154</definedName>
    <definedName name="_xlnm.Print_Area" localSheetId="5">'04 - Slaboproud'!$C$4:$J$76,'04 - Slaboproud'!$C$82:$J$103,'04 - Slaboproud'!$C$109:$K$154</definedName>
    <definedName name="_xlnm.Print_Titles" localSheetId="5">'04 - Slaboproud'!$123:$123</definedName>
    <definedName name="_xlnm._FilterDatabase" localSheetId="6" hidden="1">'05.1 - VZT - způsobilé'!$C$122:$K$159</definedName>
    <definedName name="_xlnm.Print_Area" localSheetId="6">'05.1 - VZT - způsobilé'!$C$4:$J$76,'05.1 - VZT - způsobilé'!$C$82:$J$102,'05.1 - VZT - způsobilé'!$C$108:$K$159</definedName>
    <definedName name="_xlnm.Print_Titles" localSheetId="6">'05.1 - VZT - způsobilé'!$122:$122</definedName>
    <definedName name="_xlnm._FilterDatabase" localSheetId="7" hidden="1">'90 - Vedlejší rozpočtové ...'!$C$123:$K$131</definedName>
    <definedName name="_xlnm.Print_Area" localSheetId="7">'90 - Vedlejší rozpočtové ...'!$C$4:$J$76,'90 - Vedlejší rozpočtové ...'!$C$82:$J$103,'90 - Vedlejší rozpočtové ...'!$C$109:$K$131</definedName>
    <definedName name="_xlnm.Print_Titles" localSheetId="7">'90 - Vedlejší rozpočtové ...'!$123:$123</definedName>
    <definedName name="_xlnm._FilterDatabase" localSheetId="8" hidden="1">'02.2 - ZTI - nezpůsobilé'!$C$122:$K$152</definedName>
    <definedName name="_xlnm.Print_Area" localSheetId="8">'02.2 - ZTI - nezpůsobilé'!$C$4:$J$76,'02.2 - ZTI - nezpůsobilé'!$C$82:$J$102,'02.2 - ZTI - nezpůsobilé'!$C$108:$K$152</definedName>
    <definedName name="_xlnm.Print_Titles" localSheetId="8">'02.2 - ZTI - nezpůsobilé'!$122:$122</definedName>
    <definedName name="_xlnm._FilterDatabase" localSheetId="9" hidden="1">'05.2 - VZT - nezpůsobilé'!$C$121:$K$135</definedName>
    <definedName name="_xlnm.Print_Area" localSheetId="9">'05.2 - VZT - nezpůsobilé'!$C$4:$J$76,'05.2 - VZT - nezpůsobilé'!$C$82:$J$101,'05.2 - VZT - nezpůsobilé'!$C$107:$K$135</definedName>
    <definedName name="_xlnm.Print_Titles" localSheetId="9">'05.2 - VZT - nezpůsobilé'!$121:$121</definedName>
  </definedNames>
  <calcPr/>
</workbook>
</file>

<file path=xl/calcChain.xml><?xml version="1.0" encoding="utf-8"?>
<calcChain xmlns="http://schemas.openxmlformats.org/spreadsheetml/2006/main">
  <c i="10" l="1" r="J39"/>
  <c r="J38"/>
  <c i="1" r="AY105"/>
  <c i="10" r="J37"/>
  <c i="1" r="AX105"/>
  <c i="10"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F116"/>
  <c r="E114"/>
  <c r="F91"/>
  <c r="E89"/>
  <c r="J26"/>
  <c r="E26"/>
  <c r="J119"/>
  <c r="J25"/>
  <c r="J23"/>
  <c r="E23"/>
  <c r="J118"/>
  <c r="J22"/>
  <c r="J20"/>
  <c r="E20"/>
  <c r="F94"/>
  <c r="J19"/>
  <c r="J17"/>
  <c r="E17"/>
  <c r="F118"/>
  <c r="J16"/>
  <c r="J14"/>
  <c r="J116"/>
  <c r="E7"/>
  <c r="E110"/>
  <c i="9" r="J39"/>
  <c r="J38"/>
  <c i="1" r="AY104"/>
  <c i="9" r="J37"/>
  <c i="1" r="AX104"/>
  <c i="9"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F117"/>
  <c r="E115"/>
  <c r="F91"/>
  <c r="E89"/>
  <c r="J26"/>
  <c r="E26"/>
  <c r="J94"/>
  <c r="J25"/>
  <c r="J23"/>
  <c r="E23"/>
  <c r="J93"/>
  <c r="J22"/>
  <c r="J20"/>
  <c r="E20"/>
  <c r="F120"/>
  <c r="J19"/>
  <c r="J17"/>
  <c r="E17"/>
  <c r="F119"/>
  <c r="J16"/>
  <c r="J14"/>
  <c r="J91"/>
  <c r="E7"/>
  <c r="E111"/>
  <c i="8" r="J39"/>
  <c r="J38"/>
  <c i="1" r="AY102"/>
  <c i="8" r="J37"/>
  <c i="1" r="AX102"/>
  <c i="8" r="BI131"/>
  <c r="BH131"/>
  <c r="BG131"/>
  <c r="BF131"/>
  <c r="T131"/>
  <c r="T130"/>
  <c r="R131"/>
  <c r="R130"/>
  <c r="P131"/>
  <c r="P130"/>
  <c r="BI129"/>
  <c r="BH129"/>
  <c r="BG129"/>
  <c r="BF129"/>
  <c r="T129"/>
  <c r="T128"/>
  <c r="R129"/>
  <c r="R128"/>
  <c r="P129"/>
  <c r="P128"/>
  <c r="BI127"/>
  <c r="BH127"/>
  <c r="BG127"/>
  <c r="BF127"/>
  <c r="T127"/>
  <c r="T126"/>
  <c r="T125"/>
  <c r="T124"/>
  <c r="R127"/>
  <c r="R126"/>
  <c r="R125"/>
  <c r="R124"/>
  <c r="P127"/>
  <c r="P126"/>
  <c r="P125"/>
  <c r="P124"/>
  <c i="1" r="AU102"/>
  <c i="8" r="J121"/>
  <c r="J120"/>
  <c r="F118"/>
  <c r="E116"/>
  <c r="J94"/>
  <c r="J93"/>
  <c r="F91"/>
  <c r="E89"/>
  <c r="J20"/>
  <c r="E20"/>
  <c r="F94"/>
  <c r="J19"/>
  <c r="J17"/>
  <c r="E17"/>
  <c r="F120"/>
  <c r="J16"/>
  <c r="J14"/>
  <c r="J118"/>
  <c r="E7"/>
  <c r="E85"/>
  <c i="7" r="J39"/>
  <c r="J38"/>
  <c i="1" r="AY101"/>
  <c i="7" r="J37"/>
  <c i="1" r="AX101"/>
  <c i="7"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F117"/>
  <c r="E115"/>
  <c r="F91"/>
  <c r="E89"/>
  <c r="J26"/>
  <c r="E26"/>
  <c r="J120"/>
  <c r="J25"/>
  <c r="J23"/>
  <c r="E23"/>
  <c r="J119"/>
  <c r="J22"/>
  <c r="J20"/>
  <c r="E20"/>
  <c r="F120"/>
  <c r="J19"/>
  <c r="J17"/>
  <c r="E17"/>
  <c r="F119"/>
  <c r="J16"/>
  <c r="J14"/>
  <c r="J117"/>
  <c r="E7"/>
  <c r="E111"/>
  <c i="6" r="J39"/>
  <c r="J38"/>
  <c i="1" r="AY100"/>
  <c i="6" r="J37"/>
  <c i="1" r="AX100"/>
  <c i="6"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F118"/>
  <c r="E116"/>
  <c r="F91"/>
  <c r="E89"/>
  <c r="J26"/>
  <c r="E26"/>
  <c r="J121"/>
  <c r="J25"/>
  <c r="J23"/>
  <c r="E23"/>
  <c r="J120"/>
  <c r="J22"/>
  <c r="J20"/>
  <c r="E20"/>
  <c r="F94"/>
  <c r="J19"/>
  <c r="J17"/>
  <c r="E17"/>
  <c r="F93"/>
  <c r="J16"/>
  <c r="J14"/>
  <c r="J118"/>
  <c r="E7"/>
  <c r="E112"/>
  <c i="5" r="J131"/>
  <c r="J39"/>
  <c r="J38"/>
  <c i="1" r="AY99"/>
  <c i="5" r="J37"/>
  <c i="1" r="AX99"/>
  <c i="5"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4"/>
  <c r="BH134"/>
  <c r="BG134"/>
  <c r="BF134"/>
  <c r="T134"/>
  <c r="R134"/>
  <c r="P134"/>
  <c r="BI133"/>
  <c r="BH133"/>
  <c r="BG133"/>
  <c r="BF133"/>
  <c r="T133"/>
  <c r="R133"/>
  <c r="P133"/>
  <c r="J99"/>
  <c r="F124"/>
  <c r="E122"/>
  <c r="F91"/>
  <c r="E89"/>
  <c r="J26"/>
  <c r="E26"/>
  <c r="J127"/>
  <c r="J25"/>
  <c r="J23"/>
  <c r="E23"/>
  <c r="J126"/>
  <c r="J22"/>
  <c r="J20"/>
  <c r="E20"/>
  <c r="F94"/>
  <c r="J19"/>
  <c r="J17"/>
  <c r="E17"/>
  <c r="F126"/>
  <c r="J16"/>
  <c r="J14"/>
  <c r="J91"/>
  <c r="E7"/>
  <c r="E118"/>
  <c i="4" r="J127"/>
  <c r="J39"/>
  <c r="J38"/>
  <c i="1" r="AY98"/>
  <c i="4" r="J37"/>
  <c i="1" r="AX98"/>
  <c i="4" r="BI147"/>
  <c r="BH147"/>
  <c r="BG147"/>
  <c r="BF147"/>
  <c r="T147"/>
  <c r="T146"/>
  <c r="T145"/>
  <c r="R147"/>
  <c r="R146"/>
  <c r="R145"/>
  <c r="P147"/>
  <c r="P146"/>
  <c r="P145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J99"/>
  <c r="F120"/>
  <c r="E118"/>
  <c r="F91"/>
  <c r="E89"/>
  <c r="J26"/>
  <c r="E26"/>
  <c r="J94"/>
  <c r="J25"/>
  <c r="J23"/>
  <c r="E23"/>
  <c r="J122"/>
  <c r="J22"/>
  <c r="J20"/>
  <c r="E20"/>
  <c r="F94"/>
  <c r="J19"/>
  <c r="J17"/>
  <c r="E17"/>
  <c r="F122"/>
  <c r="J16"/>
  <c r="J14"/>
  <c r="J91"/>
  <c r="E7"/>
  <c r="E114"/>
  <c i="3" r="J39"/>
  <c r="J38"/>
  <c i="1" r="AY97"/>
  <c i="3" r="J37"/>
  <c i="1" r="AX97"/>
  <c i="3" r="BI168"/>
  <c r="BH168"/>
  <c r="BG168"/>
  <c r="BF168"/>
  <c r="T168"/>
  <c r="T167"/>
  <c r="T166"/>
  <c r="R168"/>
  <c r="R167"/>
  <c r="R166"/>
  <c r="P168"/>
  <c r="P167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F119"/>
  <c r="E117"/>
  <c r="F91"/>
  <c r="E89"/>
  <c r="J26"/>
  <c r="E26"/>
  <c r="J122"/>
  <c r="J25"/>
  <c r="J23"/>
  <c r="E23"/>
  <c r="J121"/>
  <c r="J22"/>
  <c r="J20"/>
  <c r="E20"/>
  <c r="F94"/>
  <c r="J19"/>
  <c r="J17"/>
  <c r="E17"/>
  <c r="F121"/>
  <c r="J16"/>
  <c r="J14"/>
  <c r="J119"/>
  <c r="E7"/>
  <c r="E113"/>
  <c i="2" r="J39"/>
  <c r="J38"/>
  <c i="1" r="AY96"/>
  <c i="2" r="J37"/>
  <c i="1" r="AX96"/>
  <c i="2" r="BI920"/>
  <c r="BH920"/>
  <c r="BG920"/>
  <c r="BF920"/>
  <c r="T920"/>
  <c r="R920"/>
  <c r="P920"/>
  <c r="BI909"/>
  <c r="BH909"/>
  <c r="BG909"/>
  <c r="BF909"/>
  <c r="T909"/>
  <c r="R909"/>
  <c r="P909"/>
  <c r="BI887"/>
  <c r="BH887"/>
  <c r="BG887"/>
  <c r="BF887"/>
  <c r="T887"/>
  <c r="R887"/>
  <c r="P887"/>
  <c r="BI885"/>
  <c r="BH885"/>
  <c r="BG885"/>
  <c r="BF885"/>
  <c r="T885"/>
  <c r="R885"/>
  <c r="P885"/>
  <c r="BI877"/>
  <c r="BH877"/>
  <c r="BG877"/>
  <c r="BF877"/>
  <c r="T877"/>
  <c r="R877"/>
  <c r="P877"/>
  <c r="BI869"/>
  <c r="BH869"/>
  <c r="BG869"/>
  <c r="BF869"/>
  <c r="T869"/>
  <c r="R869"/>
  <c r="P869"/>
  <c r="BI867"/>
  <c r="BH867"/>
  <c r="BG867"/>
  <c r="BF867"/>
  <c r="T867"/>
  <c r="R867"/>
  <c r="P867"/>
  <c r="BI857"/>
  <c r="BH857"/>
  <c r="BG857"/>
  <c r="BF857"/>
  <c r="T857"/>
  <c r="R857"/>
  <c r="P857"/>
  <c r="BI845"/>
  <c r="BH845"/>
  <c r="BG845"/>
  <c r="BF845"/>
  <c r="T845"/>
  <c r="R845"/>
  <c r="P845"/>
  <c r="BI843"/>
  <c r="BH843"/>
  <c r="BG843"/>
  <c r="BF843"/>
  <c r="T843"/>
  <c r="R843"/>
  <c r="P843"/>
  <c r="BI836"/>
  <c r="BH836"/>
  <c r="BG836"/>
  <c r="BF836"/>
  <c r="T836"/>
  <c r="R836"/>
  <c r="P836"/>
  <c r="BI833"/>
  <c r="BH833"/>
  <c r="BG833"/>
  <c r="BF833"/>
  <c r="T833"/>
  <c r="R833"/>
  <c r="P833"/>
  <c r="BI819"/>
  <c r="BH819"/>
  <c r="BG819"/>
  <c r="BF819"/>
  <c r="T819"/>
  <c r="R819"/>
  <c r="P819"/>
  <c r="BI818"/>
  <c r="BH818"/>
  <c r="BG818"/>
  <c r="BF818"/>
  <c r="T818"/>
  <c r="R818"/>
  <c r="P818"/>
  <c r="BI804"/>
  <c r="BH804"/>
  <c r="BG804"/>
  <c r="BF804"/>
  <c r="T804"/>
  <c r="R804"/>
  <c r="P804"/>
  <c r="BI802"/>
  <c r="BH802"/>
  <c r="BG802"/>
  <c r="BF802"/>
  <c r="T802"/>
  <c r="R802"/>
  <c r="P802"/>
  <c r="BI801"/>
  <c r="BH801"/>
  <c r="BG801"/>
  <c r="BF801"/>
  <c r="T801"/>
  <c r="R801"/>
  <c r="P801"/>
  <c r="BI787"/>
  <c r="BH787"/>
  <c r="BG787"/>
  <c r="BF787"/>
  <c r="T787"/>
  <c r="R787"/>
  <c r="P787"/>
  <c r="BI781"/>
  <c r="BH781"/>
  <c r="BG781"/>
  <c r="BF781"/>
  <c r="T781"/>
  <c r="R781"/>
  <c r="P781"/>
  <c r="BI779"/>
  <c r="BH779"/>
  <c r="BG779"/>
  <c r="BF779"/>
  <c r="T779"/>
  <c r="R779"/>
  <c r="P779"/>
  <c r="BI777"/>
  <c r="BH777"/>
  <c r="BG777"/>
  <c r="BF777"/>
  <c r="T777"/>
  <c r="R777"/>
  <c r="P777"/>
  <c r="BI776"/>
  <c r="BH776"/>
  <c r="BG776"/>
  <c r="BF776"/>
  <c r="T776"/>
  <c r="R776"/>
  <c r="P776"/>
  <c r="BI774"/>
  <c r="BH774"/>
  <c r="BG774"/>
  <c r="BF774"/>
  <c r="T774"/>
  <c r="R774"/>
  <c r="P774"/>
  <c r="BI773"/>
  <c r="BH773"/>
  <c r="BG773"/>
  <c r="BF773"/>
  <c r="T773"/>
  <c r="R773"/>
  <c r="P773"/>
  <c r="BI770"/>
  <c r="BH770"/>
  <c r="BG770"/>
  <c r="BF770"/>
  <c r="T770"/>
  <c r="R770"/>
  <c r="P770"/>
  <c r="BI764"/>
  <c r="BH764"/>
  <c r="BG764"/>
  <c r="BF764"/>
  <c r="T764"/>
  <c r="R764"/>
  <c r="P764"/>
  <c r="BI762"/>
  <c r="BH762"/>
  <c r="BG762"/>
  <c r="BF762"/>
  <c r="T762"/>
  <c r="R762"/>
  <c r="P762"/>
  <c r="BI752"/>
  <c r="BH752"/>
  <c r="BG752"/>
  <c r="BF752"/>
  <c r="T752"/>
  <c r="R752"/>
  <c r="P752"/>
  <c r="BI746"/>
  <c r="BH746"/>
  <c r="BG746"/>
  <c r="BF746"/>
  <c r="T746"/>
  <c r="R746"/>
  <c r="P746"/>
  <c r="BI740"/>
  <c r="BH740"/>
  <c r="BG740"/>
  <c r="BF740"/>
  <c r="T740"/>
  <c r="R740"/>
  <c r="P740"/>
  <c r="BI738"/>
  <c r="BH738"/>
  <c r="BG738"/>
  <c r="BF738"/>
  <c r="T738"/>
  <c r="R738"/>
  <c r="P738"/>
  <c r="BI737"/>
  <c r="BH737"/>
  <c r="BG737"/>
  <c r="BF737"/>
  <c r="T737"/>
  <c r="R737"/>
  <c r="P737"/>
  <c r="BI736"/>
  <c r="BH736"/>
  <c r="BG736"/>
  <c r="BF736"/>
  <c r="T736"/>
  <c r="R736"/>
  <c r="P736"/>
  <c r="BI735"/>
  <c r="BH735"/>
  <c r="BG735"/>
  <c r="BF735"/>
  <c r="T735"/>
  <c r="R735"/>
  <c r="P735"/>
  <c r="BI734"/>
  <c r="BH734"/>
  <c r="BG734"/>
  <c r="BF734"/>
  <c r="T734"/>
  <c r="R734"/>
  <c r="P734"/>
  <c r="BI733"/>
  <c r="BH733"/>
  <c r="BG733"/>
  <c r="BF733"/>
  <c r="T733"/>
  <c r="R733"/>
  <c r="P733"/>
  <c r="BI732"/>
  <c r="BH732"/>
  <c r="BG732"/>
  <c r="BF732"/>
  <c r="T732"/>
  <c r="R732"/>
  <c r="P732"/>
  <c r="BI730"/>
  <c r="BH730"/>
  <c r="BG730"/>
  <c r="BF730"/>
  <c r="T730"/>
  <c r="R730"/>
  <c r="P730"/>
  <c r="BI727"/>
  <c r="BH727"/>
  <c r="BG727"/>
  <c r="BF727"/>
  <c r="T727"/>
  <c r="R727"/>
  <c r="P727"/>
  <c r="BI723"/>
  <c r="BH723"/>
  <c r="BG723"/>
  <c r="BF723"/>
  <c r="T723"/>
  <c r="R723"/>
  <c r="P723"/>
  <c r="BI719"/>
  <c r="BH719"/>
  <c r="BG719"/>
  <c r="BF719"/>
  <c r="T719"/>
  <c r="R719"/>
  <c r="P719"/>
  <c r="BI711"/>
  <c r="BH711"/>
  <c r="BG711"/>
  <c r="BF711"/>
  <c r="T711"/>
  <c r="R711"/>
  <c r="P711"/>
  <c r="BI710"/>
  <c r="BH710"/>
  <c r="BG710"/>
  <c r="BF710"/>
  <c r="T710"/>
  <c r="R710"/>
  <c r="P710"/>
  <c r="BI709"/>
  <c r="BH709"/>
  <c r="BG709"/>
  <c r="BF709"/>
  <c r="T709"/>
  <c r="R709"/>
  <c r="P709"/>
  <c r="BI696"/>
  <c r="BH696"/>
  <c r="BG696"/>
  <c r="BF696"/>
  <c r="T696"/>
  <c r="R696"/>
  <c r="P696"/>
  <c r="BI694"/>
  <c r="BH694"/>
  <c r="BG694"/>
  <c r="BF694"/>
  <c r="T694"/>
  <c r="R694"/>
  <c r="P694"/>
  <c r="BI679"/>
  <c r="BH679"/>
  <c r="BG679"/>
  <c r="BF679"/>
  <c r="T679"/>
  <c r="R679"/>
  <c r="P679"/>
  <c r="BI666"/>
  <c r="BH666"/>
  <c r="BG666"/>
  <c r="BF666"/>
  <c r="T666"/>
  <c r="R666"/>
  <c r="P666"/>
  <c r="BI662"/>
  <c r="BH662"/>
  <c r="BG662"/>
  <c r="BF662"/>
  <c r="T662"/>
  <c r="R662"/>
  <c r="P662"/>
  <c r="BI660"/>
  <c r="BH660"/>
  <c r="BG660"/>
  <c r="BF660"/>
  <c r="T660"/>
  <c r="R660"/>
  <c r="P660"/>
  <c r="BI649"/>
  <c r="BH649"/>
  <c r="BG649"/>
  <c r="BF649"/>
  <c r="T649"/>
  <c r="R649"/>
  <c r="P649"/>
  <c r="BI639"/>
  <c r="BH639"/>
  <c r="BG639"/>
  <c r="BF639"/>
  <c r="T639"/>
  <c r="R639"/>
  <c r="P639"/>
  <c r="BI636"/>
  <c r="BH636"/>
  <c r="BG636"/>
  <c r="BF636"/>
  <c r="T636"/>
  <c r="R636"/>
  <c r="P636"/>
  <c r="BI626"/>
  <c r="BH626"/>
  <c r="BG626"/>
  <c r="BF626"/>
  <c r="T626"/>
  <c r="R626"/>
  <c r="P626"/>
  <c r="BI606"/>
  <c r="BH606"/>
  <c r="BG606"/>
  <c r="BF606"/>
  <c r="T606"/>
  <c r="T605"/>
  <c r="R606"/>
  <c r="R605"/>
  <c r="P606"/>
  <c r="P605"/>
  <c r="BI604"/>
  <c r="BH604"/>
  <c r="BG604"/>
  <c r="BF604"/>
  <c r="T604"/>
  <c r="R604"/>
  <c r="P604"/>
  <c r="BI601"/>
  <c r="BH601"/>
  <c r="BG601"/>
  <c r="BF601"/>
  <c r="T601"/>
  <c r="R601"/>
  <c r="P601"/>
  <c r="BI600"/>
  <c r="BH600"/>
  <c r="BG600"/>
  <c r="BF600"/>
  <c r="T600"/>
  <c r="R600"/>
  <c r="P600"/>
  <c r="BI599"/>
  <c r="BH599"/>
  <c r="BG599"/>
  <c r="BF599"/>
  <c r="T599"/>
  <c r="R599"/>
  <c r="P599"/>
  <c r="BI598"/>
  <c r="BH598"/>
  <c r="BG598"/>
  <c r="BF598"/>
  <c r="T598"/>
  <c r="R598"/>
  <c r="P598"/>
  <c r="BI597"/>
  <c r="BH597"/>
  <c r="BG597"/>
  <c r="BF597"/>
  <c r="T597"/>
  <c r="R597"/>
  <c r="P597"/>
  <c r="BI595"/>
  <c r="BH595"/>
  <c r="BG595"/>
  <c r="BF595"/>
  <c r="T595"/>
  <c r="R595"/>
  <c r="P595"/>
  <c r="BI593"/>
  <c r="BH593"/>
  <c r="BG593"/>
  <c r="BF593"/>
  <c r="T593"/>
  <c r="R593"/>
  <c r="P593"/>
  <c r="BI578"/>
  <c r="BH578"/>
  <c r="BG578"/>
  <c r="BF578"/>
  <c r="T578"/>
  <c r="R578"/>
  <c r="P578"/>
  <c r="BI563"/>
  <c r="BH563"/>
  <c r="BG563"/>
  <c r="BF563"/>
  <c r="T563"/>
  <c r="R563"/>
  <c r="P563"/>
  <c r="BI561"/>
  <c r="BH561"/>
  <c r="BG561"/>
  <c r="BF561"/>
  <c r="T561"/>
  <c r="R561"/>
  <c r="P561"/>
  <c r="BI547"/>
  <c r="BH547"/>
  <c r="BG547"/>
  <c r="BF547"/>
  <c r="T547"/>
  <c r="R547"/>
  <c r="P547"/>
  <c r="BI537"/>
  <c r="BH537"/>
  <c r="BG537"/>
  <c r="BF537"/>
  <c r="T537"/>
  <c r="R537"/>
  <c r="P537"/>
  <c r="BI534"/>
  <c r="BH534"/>
  <c r="BG534"/>
  <c r="BF534"/>
  <c r="T534"/>
  <c r="T533"/>
  <c r="R534"/>
  <c r="R533"/>
  <c r="P534"/>
  <c r="P533"/>
  <c r="BI532"/>
  <c r="BH532"/>
  <c r="BG532"/>
  <c r="BF532"/>
  <c r="T532"/>
  <c r="R532"/>
  <c r="P532"/>
  <c r="BI530"/>
  <c r="BH530"/>
  <c r="BG530"/>
  <c r="BF530"/>
  <c r="T530"/>
  <c r="R530"/>
  <c r="P530"/>
  <c r="BI529"/>
  <c r="BH529"/>
  <c r="BG529"/>
  <c r="BF529"/>
  <c r="T529"/>
  <c r="R529"/>
  <c r="P529"/>
  <c r="BI527"/>
  <c r="BH527"/>
  <c r="BG527"/>
  <c r="BF527"/>
  <c r="T527"/>
  <c r="R527"/>
  <c r="P527"/>
  <c r="BI526"/>
  <c r="BH526"/>
  <c r="BG526"/>
  <c r="BF526"/>
  <c r="T526"/>
  <c r="R526"/>
  <c r="P526"/>
  <c r="BI524"/>
  <c r="BH524"/>
  <c r="BG524"/>
  <c r="BF524"/>
  <c r="T524"/>
  <c r="R524"/>
  <c r="P524"/>
  <c r="BI523"/>
  <c r="BH523"/>
  <c r="BG523"/>
  <c r="BF523"/>
  <c r="T523"/>
  <c r="R523"/>
  <c r="P523"/>
  <c r="BI522"/>
  <c r="BH522"/>
  <c r="BG522"/>
  <c r="BF522"/>
  <c r="T522"/>
  <c r="R522"/>
  <c r="P522"/>
  <c r="BI521"/>
  <c r="BH521"/>
  <c r="BG521"/>
  <c r="BF521"/>
  <c r="T521"/>
  <c r="R521"/>
  <c r="P521"/>
  <c r="BI520"/>
  <c r="BH520"/>
  <c r="BG520"/>
  <c r="BF520"/>
  <c r="T520"/>
  <c r="R520"/>
  <c r="P520"/>
  <c r="BI519"/>
  <c r="BH519"/>
  <c r="BG519"/>
  <c r="BF519"/>
  <c r="T519"/>
  <c r="R519"/>
  <c r="P519"/>
  <c r="BI518"/>
  <c r="BH518"/>
  <c r="BG518"/>
  <c r="BF518"/>
  <c r="T518"/>
  <c r="R518"/>
  <c r="P518"/>
  <c r="BI517"/>
  <c r="BH517"/>
  <c r="BG517"/>
  <c r="BF517"/>
  <c r="T517"/>
  <c r="R517"/>
  <c r="P517"/>
  <c r="BI516"/>
  <c r="BH516"/>
  <c r="BG516"/>
  <c r="BF516"/>
  <c r="T516"/>
  <c r="R516"/>
  <c r="P516"/>
  <c r="BI502"/>
  <c r="BH502"/>
  <c r="BG502"/>
  <c r="BF502"/>
  <c r="T502"/>
  <c r="R502"/>
  <c r="P502"/>
  <c r="BI499"/>
  <c r="BH499"/>
  <c r="BG499"/>
  <c r="BF499"/>
  <c r="T499"/>
  <c r="R499"/>
  <c r="P499"/>
  <c r="BI473"/>
  <c r="BH473"/>
  <c r="BG473"/>
  <c r="BF473"/>
  <c r="T473"/>
  <c r="R473"/>
  <c r="P473"/>
  <c r="BI465"/>
  <c r="BH465"/>
  <c r="BG465"/>
  <c r="BF465"/>
  <c r="T465"/>
  <c r="R465"/>
  <c r="P465"/>
  <c r="BI457"/>
  <c r="BH457"/>
  <c r="BG457"/>
  <c r="BF457"/>
  <c r="T457"/>
  <c r="R457"/>
  <c r="P457"/>
  <c r="BI454"/>
  <c r="BH454"/>
  <c r="BG454"/>
  <c r="BF454"/>
  <c r="T454"/>
  <c r="R454"/>
  <c r="P454"/>
  <c r="BI451"/>
  <c r="BH451"/>
  <c r="BG451"/>
  <c r="BF451"/>
  <c r="T451"/>
  <c r="R451"/>
  <c r="P451"/>
  <c r="BI448"/>
  <c r="BH448"/>
  <c r="BG448"/>
  <c r="BF448"/>
  <c r="T448"/>
  <c r="R448"/>
  <c r="P448"/>
  <c r="BI445"/>
  <c r="BH445"/>
  <c r="BG445"/>
  <c r="BF445"/>
  <c r="T445"/>
  <c r="R445"/>
  <c r="P445"/>
  <c r="BI439"/>
  <c r="BH439"/>
  <c r="BG439"/>
  <c r="BF439"/>
  <c r="T439"/>
  <c r="R439"/>
  <c r="P439"/>
  <c r="BI436"/>
  <c r="BH436"/>
  <c r="BG436"/>
  <c r="BF436"/>
  <c r="T436"/>
  <c r="R436"/>
  <c r="P436"/>
  <c r="BI417"/>
  <c r="BH417"/>
  <c r="BG417"/>
  <c r="BF417"/>
  <c r="T417"/>
  <c r="R417"/>
  <c r="P417"/>
  <c r="BI411"/>
  <c r="BH411"/>
  <c r="BG411"/>
  <c r="BF411"/>
  <c r="T411"/>
  <c r="R411"/>
  <c r="P411"/>
  <c r="BI397"/>
  <c r="BH397"/>
  <c r="BG397"/>
  <c r="BF397"/>
  <c r="T397"/>
  <c r="R397"/>
  <c r="P397"/>
  <c r="BI394"/>
  <c r="BH394"/>
  <c r="BG394"/>
  <c r="BF394"/>
  <c r="T394"/>
  <c r="R394"/>
  <c r="P394"/>
  <c r="BI391"/>
  <c r="BH391"/>
  <c r="BG391"/>
  <c r="BF391"/>
  <c r="T391"/>
  <c r="R391"/>
  <c r="P391"/>
  <c r="BI388"/>
  <c r="BH388"/>
  <c r="BG388"/>
  <c r="BF388"/>
  <c r="T388"/>
  <c r="R388"/>
  <c r="P388"/>
  <c r="BI386"/>
  <c r="BH386"/>
  <c r="BG386"/>
  <c r="BF386"/>
  <c r="T386"/>
  <c r="R386"/>
  <c r="P386"/>
  <c r="BI385"/>
  <c r="BH385"/>
  <c r="BG385"/>
  <c r="BF385"/>
  <c r="T385"/>
  <c r="R385"/>
  <c r="P385"/>
  <c r="BI382"/>
  <c r="BH382"/>
  <c r="BG382"/>
  <c r="BF382"/>
  <c r="T382"/>
  <c r="R382"/>
  <c r="P382"/>
  <c r="BI380"/>
  <c r="BH380"/>
  <c r="BG380"/>
  <c r="BF380"/>
  <c r="T380"/>
  <c r="R380"/>
  <c r="P380"/>
  <c r="BI374"/>
  <c r="BH374"/>
  <c r="BG374"/>
  <c r="BF374"/>
  <c r="T374"/>
  <c r="R374"/>
  <c r="P374"/>
  <c r="BI368"/>
  <c r="BH368"/>
  <c r="BG368"/>
  <c r="BF368"/>
  <c r="T368"/>
  <c r="R368"/>
  <c r="P368"/>
  <c r="BI366"/>
  <c r="BH366"/>
  <c r="BG366"/>
  <c r="BF366"/>
  <c r="T366"/>
  <c r="R366"/>
  <c r="P366"/>
  <c r="BI362"/>
  <c r="BH362"/>
  <c r="BG362"/>
  <c r="BF362"/>
  <c r="T362"/>
  <c r="R362"/>
  <c r="P362"/>
  <c r="BI354"/>
  <c r="BH354"/>
  <c r="BG354"/>
  <c r="BF354"/>
  <c r="T354"/>
  <c r="R354"/>
  <c r="P354"/>
  <c r="BI351"/>
  <c r="BH351"/>
  <c r="BG351"/>
  <c r="BF351"/>
  <c r="T351"/>
  <c r="R351"/>
  <c r="P351"/>
  <c r="BI348"/>
  <c r="BH348"/>
  <c r="BG348"/>
  <c r="BF348"/>
  <c r="T348"/>
  <c r="R348"/>
  <c r="P348"/>
  <c r="BI345"/>
  <c r="BH345"/>
  <c r="BG345"/>
  <c r="BF345"/>
  <c r="T345"/>
  <c r="R345"/>
  <c r="P345"/>
  <c r="BI336"/>
  <c r="BH336"/>
  <c r="BG336"/>
  <c r="BF336"/>
  <c r="T336"/>
  <c r="R336"/>
  <c r="P336"/>
  <c r="BI331"/>
  <c r="BH331"/>
  <c r="BG331"/>
  <c r="BF331"/>
  <c r="T331"/>
  <c r="R331"/>
  <c r="P331"/>
  <c r="BI328"/>
  <c r="BH328"/>
  <c r="BG328"/>
  <c r="BF328"/>
  <c r="T328"/>
  <c r="R328"/>
  <c r="P328"/>
  <c r="BI325"/>
  <c r="BH325"/>
  <c r="BG325"/>
  <c r="BF325"/>
  <c r="T325"/>
  <c r="R325"/>
  <c r="P325"/>
  <c r="BI323"/>
  <c r="BH323"/>
  <c r="BG323"/>
  <c r="BF323"/>
  <c r="T323"/>
  <c r="R323"/>
  <c r="P323"/>
  <c r="BI319"/>
  <c r="BH319"/>
  <c r="BG319"/>
  <c r="BF319"/>
  <c r="T319"/>
  <c r="R319"/>
  <c r="P319"/>
  <c r="BI312"/>
  <c r="BH312"/>
  <c r="BG312"/>
  <c r="BF312"/>
  <c r="T312"/>
  <c r="R312"/>
  <c r="P312"/>
  <c r="BI308"/>
  <c r="BH308"/>
  <c r="BG308"/>
  <c r="BF308"/>
  <c r="T308"/>
  <c r="R308"/>
  <c r="P308"/>
  <c r="BI305"/>
  <c r="BH305"/>
  <c r="BG305"/>
  <c r="BF305"/>
  <c r="T305"/>
  <c r="R305"/>
  <c r="P305"/>
  <c r="BI302"/>
  <c r="BH302"/>
  <c r="BG302"/>
  <c r="BF302"/>
  <c r="T302"/>
  <c r="R302"/>
  <c r="P302"/>
  <c r="BI298"/>
  <c r="BH298"/>
  <c r="BG298"/>
  <c r="BF298"/>
  <c r="T298"/>
  <c r="R298"/>
  <c r="P298"/>
  <c r="BI296"/>
  <c r="BH296"/>
  <c r="BG296"/>
  <c r="BF296"/>
  <c r="T296"/>
  <c r="R296"/>
  <c r="P296"/>
  <c r="BI293"/>
  <c r="BH293"/>
  <c r="BG293"/>
  <c r="BF293"/>
  <c r="T293"/>
  <c r="R293"/>
  <c r="P293"/>
  <c r="BI267"/>
  <c r="BH267"/>
  <c r="BG267"/>
  <c r="BF267"/>
  <c r="T267"/>
  <c r="R267"/>
  <c r="P267"/>
  <c r="BI256"/>
  <c r="BH256"/>
  <c r="BG256"/>
  <c r="BF256"/>
  <c r="T256"/>
  <c r="R256"/>
  <c r="P256"/>
  <c r="BI245"/>
  <c r="BH245"/>
  <c r="BG245"/>
  <c r="BF245"/>
  <c r="T245"/>
  <c r="R245"/>
  <c r="P245"/>
  <c r="BI222"/>
  <c r="BH222"/>
  <c r="BG222"/>
  <c r="BF222"/>
  <c r="T222"/>
  <c r="R222"/>
  <c r="P222"/>
  <c r="BI206"/>
  <c r="BH206"/>
  <c r="BG206"/>
  <c r="BF206"/>
  <c r="T206"/>
  <c r="R206"/>
  <c r="P206"/>
  <c r="BI187"/>
  <c r="BH187"/>
  <c r="BG187"/>
  <c r="BF187"/>
  <c r="T187"/>
  <c r="R187"/>
  <c r="P187"/>
  <c r="BI181"/>
  <c r="BH181"/>
  <c r="BG181"/>
  <c r="BF181"/>
  <c r="T181"/>
  <c r="R181"/>
  <c r="P181"/>
  <c r="BI177"/>
  <c r="BH177"/>
  <c r="BG177"/>
  <c r="BF177"/>
  <c r="T177"/>
  <c r="R177"/>
  <c r="P177"/>
  <c r="BI174"/>
  <c r="BH174"/>
  <c r="BG174"/>
  <c r="BF174"/>
  <c r="T174"/>
  <c r="R174"/>
  <c r="P174"/>
  <c r="BI169"/>
  <c r="BH169"/>
  <c r="BG169"/>
  <c r="BF169"/>
  <c r="T169"/>
  <c r="R169"/>
  <c r="P169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J141"/>
  <c r="J140"/>
  <c r="F138"/>
  <c r="E136"/>
  <c r="J94"/>
  <c r="J93"/>
  <c r="F91"/>
  <c r="E89"/>
  <c r="J20"/>
  <c r="E20"/>
  <c r="F141"/>
  <c r="J19"/>
  <c r="J17"/>
  <c r="E17"/>
  <c r="F93"/>
  <c r="J16"/>
  <c r="J14"/>
  <c r="J91"/>
  <c r="E7"/>
  <c r="E132"/>
  <c i="1" r="L90"/>
  <c r="AM90"/>
  <c r="AM89"/>
  <c r="L89"/>
  <c r="AM87"/>
  <c r="L87"/>
  <c r="L85"/>
  <c r="L84"/>
  <c i="2" r="BK877"/>
  <c r="BK777"/>
  <c r="BK746"/>
  <c r="BK730"/>
  <c r="J636"/>
  <c r="J578"/>
  <c r="J526"/>
  <c r="J499"/>
  <c r="BK382"/>
  <c r="J308"/>
  <c r="BK153"/>
  <c r="J843"/>
  <c r="J764"/>
  <c r="J719"/>
  <c r="BK636"/>
  <c r="J563"/>
  <c r="BK524"/>
  <c r="BK451"/>
  <c r="BK380"/>
  <c r="BK308"/>
  <c r="J159"/>
  <c r="BK869"/>
  <c r="BK417"/>
  <c r="J351"/>
  <c r="J206"/>
  <c r="BK177"/>
  <c r="J818"/>
  <c r="J776"/>
  <c r="J746"/>
  <c r="J727"/>
  <c r="BK709"/>
  <c r="BK529"/>
  <c r="J518"/>
  <c r="BK388"/>
  <c r="BK328"/>
  <c r="J298"/>
  <c i="3" r="J135"/>
  <c r="BK143"/>
  <c r="J134"/>
  <c r="J153"/>
  <c r="BK157"/>
  <c r="BK146"/>
  <c r="BK128"/>
  <c r="BK165"/>
  <c r="BK168"/>
  <c r="J164"/>
  <c r="BK140"/>
  <c r="BK139"/>
  <c i="4" r="BK135"/>
  <c r="J141"/>
  <c r="BK144"/>
  <c i="5" r="BK144"/>
  <c r="BK159"/>
  <c r="J209"/>
  <c r="BK207"/>
  <c r="J189"/>
  <c r="J161"/>
  <c r="J142"/>
  <c r="J181"/>
  <c r="BK164"/>
  <c r="J180"/>
  <c i="6" r="BK133"/>
  <c i="7" r="BK148"/>
  <c r="BK156"/>
  <c r="BK149"/>
  <c r="BK136"/>
  <c r="BK126"/>
  <c i="9" r="BK130"/>
  <c r="BK139"/>
  <c r="BK143"/>
  <c r="J150"/>
  <c i="10" r="J130"/>
  <c r="J128"/>
  <c i="2" r="BK802"/>
  <c r="BK770"/>
  <c r="BK732"/>
  <c r="BK666"/>
  <c r="BK626"/>
  <c r="J598"/>
  <c r="BK527"/>
  <c r="BK502"/>
  <c r="BK385"/>
  <c r="BK323"/>
  <c r="BK187"/>
  <c r="BK845"/>
  <c r="J773"/>
  <c r="BK727"/>
  <c r="BK649"/>
  <c r="J561"/>
  <c r="BK530"/>
  <c r="J519"/>
  <c r="J445"/>
  <c r="J336"/>
  <c r="J296"/>
  <c r="BK920"/>
  <c r="BK857"/>
  <c r="J439"/>
  <c r="BK345"/>
  <c r="J177"/>
  <c r="BK206"/>
  <c r="BK836"/>
  <c r="J779"/>
  <c r="J738"/>
  <c r="J679"/>
  <c r="J593"/>
  <c r="BK520"/>
  <c r="J436"/>
  <c r="J354"/>
  <c r="J256"/>
  <c i="3" r="BK132"/>
  <c r="BK150"/>
  <c r="J140"/>
  <c r="J156"/>
  <c r="J152"/>
  <c r="BK142"/>
  <c r="BK164"/>
  <c r="J163"/>
  <c r="BK138"/>
  <c r="J158"/>
  <c r="BK149"/>
  <c r="J129"/>
  <c i="4" r="BK137"/>
  <c r="BK139"/>
  <c r="J137"/>
  <c r="BK140"/>
  <c i="5" r="BK192"/>
  <c r="BK213"/>
  <c r="J204"/>
  <c r="BK210"/>
  <c r="BK194"/>
  <c r="J160"/>
  <c r="J199"/>
  <c r="BK176"/>
  <c r="BK160"/>
  <c r="BK145"/>
  <c r="BK137"/>
  <c i="6" r="BK142"/>
  <c r="BK153"/>
  <c r="J139"/>
  <c r="J127"/>
  <c r="J135"/>
  <c r="J142"/>
  <c i="7" r="BK158"/>
  <c r="J129"/>
  <c r="J142"/>
  <c r="J149"/>
  <c r="BK150"/>
  <c r="BK132"/>
  <c i="8" r="J127"/>
  <c i="9" r="J151"/>
  <c r="J135"/>
  <c r="J128"/>
  <c r="J141"/>
  <c i="2" r="J781"/>
  <c r="J733"/>
  <c r="J601"/>
  <c r="J532"/>
  <c r="J454"/>
  <c r="J348"/>
  <c r="J804"/>
  <c r="J732"/>
  <c r="J529"/>
  <c r="BK454"/>
  <c r="BK366"/>
  <c r="J302"/>
  <c r="BK909"/>
  <c r="BK819"/>
  <c r="BK386"/>
  <c r="BK331"/>
  <c i="1" r="AS95"/>
  <c i="2" r="J735"/>
  <c r="BK606"/>
  <c r="BK578"/>
  <c i="5" r="J211"/>
  <c r="J176"/>
  <c r="BK200"/>
  <c r="BK171"/>
  <c r="J133"/>
  <c r="J187"/>
  <c r="J164"/>
  <c r="BK138"/>
  <c r="J170"/>
  <c r="BK147"/>
  <c i="6" r="BK134"/>
  <c i="7" r="BK151"/>
  <c r="BK135"/>
  <c r="J157"/>
  <c r="J135"/>
  <c i="8" r="BK127"/>
  <c i="9" r="J145"/>
  <c r="J146"/>
  <c r="J144"/>
  <c r="BK127"/>
  <c i="10" r="BK128"/>
  <c r="J125"/>
  <c i="2" r="BK804"/>
  <c r="BK752"/>
  <c r="J660"/>
  <c r="BK534"/>
  <c r="J451"/>
  <c r="J380"/>
  <c r="BK302"/>
  <c r="J836"/>
  <c r="J666"/>
  <c r="BK593"/>
  <c r="J527"/>
  <c r="BK448"/>
  <c r="J328"/>
  <c r="J877"/>
  <c i="4" r="BK133"/>
  <c r="J136"/>
  <c i="5" r="BK189"/>
  <c r="BK203"/>
  <c r="BK199"/>
  <c r="BK170"/>
  <c r="BK152"/>
  <c r="J188"/>
  <c r="J146"/>
  <c r="BK186"/>
  <c r="J137"/>
  <c r="BK166"/>
  <c r="BK154"/>
  <c r="J172"/>
  <c r="BK151"/>
  <c r="BK178"/>
  <c i="6" r="J146"/>
  <c r="BK132"/>
  <c r="BK150"/>
  <c r="BK144"/>
  <c r="J129"/>
  <c r="BK129"/>
  <c r="BK138"/>
  <c r="BK127"/>
  <c i="7" r="BK139"/>
  <c r="BK153"/>
  <c r="J137"/>
  <c r="J153"/>
  <c r="BK142"/>
  <c r="BK127"/>
  <c i="8" r="BK131"/>
  <c i="9" r="BK138"/>
  <c r="J127"/>
  <c i="2" r="J802"/>
  <c r="BK776"/>
  <c r="BK736"/>
  <c r="BK710"/>
  <c r="J639"/>
  <c r="BK563"/>
  <c r="J521"/>
  <c r="BK516"/>
  <c r="J388"/>
  <c r="BK336"/>
  <c i="1" r="AS103"/>
  <c i="2" r="BK735"/>
  <c r="J711"/>
  <c r="BK604"/>
  <c r="BK537"/>
  <c r="BK526"/>
  <c r="BK499"/>
  <c r="J417"/>
  <c r="BK354"/>
  <c r="J222"/>
  <c r="J885"/>
  <c r="J833"/>
  <c r="J382"/>
  <c r="J293"/>
  <c r="BK169"/>
  <c r="BK147"/>
  <c r="J777"/>
  <c r="BK737"/>
  <c r="J710"/>
  <c r="J599"/>
  <c r="BK547"/>
  <c r="J516"/>
  <c r="J368"/>
  <c r="J305"/>
  <c i="3" r="J150"/>
  <c r="BK163"/>
  <c r="J146"/>
  <c r="J132"/>
  <c r="J149"/>
  <c r="BK154"/>
  <c r="J138"/>
  <c r="BK153"/>
  <c r="J145"/>
  <c r="BK159"/>
  <c r="BK151"/>
  <c r="BK137"/>
  <c i="4" r="J147"/>
  <c r="J139"/>
  <c r="J134"/>
  <c i="5" r="J203"/>
  <c r="J158"/>
  <c r="BK211"/>
  <c r="BK187"/>
  <c r="BK202"/>
  <c r="BK193"/>
  <c r="J169"/>
  <c r="BK153"/>
  <c r="J202"/>
  <c r="BK183"/>
  <c r="J175"/>
  <c r="J168"/>
  <c r="J144"/>
  <c i="6" r="J148"/>
  <c r="J143"/>
  <c r="BK130"/>
  <c r="BK137"/>
  <c r="BK143"/>
  <c r="J132"/>
  <c r="J151"/>
  <c r="J131"/>
  <c i="7" r="BK155"/>
  <c r="J128"/>
  <c r="J140"/>
  <c r="J146"/>
  <c r="J156"/>
  <c r="J141"/>
  <c r="BK130"/>
  <c i="9" r="BK152"/>
  <c r="J139"/>
  <c i="2" r="BK787"/>
  <c r="J740"/>
  <c r="J694"/>
  <c r="BK599"/>
  <c r="J523"/>
  <c r="BK411"/>
  <c r="J366"/>
  <c r="J887"/>
  <c r="BK740"/>
  <c r="BK662"/>
  <c r="J520"/>
  <c r="J394"/>
  <c r="BK305"/>
  <c r="BK887"/>
  <c r="BK445"/>
  <c r="J267"/>
  <c r="BK245"/>
  <c r="BK174"/>
  <c r="J774"/>
  <c r="J736"/>
  <c r="J626"/>
  <c r="BK522"/>
  <c r="BK374"/>
  <c r="BK312"/>
  <c i="3" r="BK131"/>
  <c r="J168"/>
  <c r="J147"/>
  <c r="J161"/>
  <c r="J157"/>
  <c r="J162"/>
  <c i="4" r="BK130"/>
  <c i="5" r="BK208"/>
  <c r="J152"/>
  <c r="J212"/>
  <c r="BK190"/>
  <c r="J151"/>
  <c r="J192"/>
  <c r="BK161"/>
  <c r="J190"/>
  <c r="BK139"/>
  <c r="BK172"/>
  <c r="BK168"/>
  <c r="J185"/>
  <c r="J165"/>
  <c r="BK143"/>
  <c r="J139"/>
  <c r="J136"/>
  <c i="6" r="J138"/>
  <c r="J128"/>
  <c r="BK148"/>
  <c r="J133"/>
  <c r="J141"/>
  <c r="BK154"/>
  <c r="J136"/>
  <c i="7" r="BK141"/>
  <c r="J158"/>
  <c r="BK138"/>
  <c r="J144"/>
  <c r="J148"/>
  <c r="BK137"/>
  <c r="BK128"/>
  <c i="8" r="J131"/>
  <c i="9" r="BK131"/>
  <c r="BK147"/>
  <c r="BK126"/>
  <c r="BK136"/>
  <c r="BK148"/>
  <c r="BK137"/>
  <c i="10" r="J134"/>
  <c r="BK134"/>
  <c r="BK125"/>
  <c i="2" r="BK801"/>
  <c r="BK762"/>
  <c r="BK723"/>
  <c r="J606"/>
  <c r="J522"/>
  <c r="BK439"/>
  <c r="BK351"/>
  <c r="J181"/>
  <c r="J819"/>
  <c r="J730"/>
  <c r="BK639"/>
  <c r="BK532"/>
  <c r="BK473"/>
  <c r="BK319"/>
  <c r="J153"/>
  <c r="BK457"/>
  <c r="BK348"/>
  <c i="4" r="J132"/>
  <c r="BK132"/>
  <c i="5" r="J207"/>
  <c r="J210"/>
  <c r="J206"/>
  <c r="BK184"/>
  <c r="BK133"/>
  <c r="J155"/>
  <c r="BK142"/>
  <c r="J179"/>
  <c r="BK196"/>
  <c r="BK173"/>
  <c r="BK175"/>
  <c r="J134"/>
  <c r="BK155"/>
  <c r="J184"/>
  <c i="6" r="BK145"/>
  <c i="7" r="BK157"/>
  <c r="J136"/>
  <c r="J130"/>
  <c r="BK146"/>
  <c r="J131"/>
  <c i="9" r="BK151"/>
  <c r="J142"/>
  <c r="J148"/>
  <c r="BK135"/>
  <c i="10" r="J126"/>
  <c r="J129"/>
  <c r="J133"/>
  <c i="2" r="BK781"/>
  <c r="BK773"/>
  <c r="BK711"/>
  <c r="BK600"/>
  <c r="BK518"/>
  <c r="BK397"/>
  <c r="J374"/>
  <c r="BK843"/>
  <c r="J770"/>
  <c r="BK660"/>
  <c r="J547"/>
  <c r="J457"/>
  <c r="BK391"/>
  <c r="J187"/>
  <c r="J845"/>
  <c r="J411"/>
  <c r="BK222"/>
  <c r="BK181"/>
  <c r="J156"/>
  <c r="J762"/>
  <c r="BK694"/>
  <c r="J595"/>
  <c r="BK521"/>
  <c r="BK394"/>
  <c r="BK325"/>
  <c r="J169"/>
  <c i="3" r="BK148"/>
  <c r="BK130"/>
  <c r="BK133"/>
  <c r="J148"/>
  <c r="J136"/>
  <c r="J159"/>
  <c r="BK161"/>
  <c r="BK160"/>
  <c r="BK134"/>
  <c i="4" r="J144"/>
  <c r="J143"/>
  <c i="5" r="J208"/>
  <c r="J196"/>
  <c r="BK198"/>
  <c r="BK157"/>
  <c r="J197"/>
  <c r="J162"/>
  <c r="BK134"/>
  <c r="J145"/>
  <c r="BK185"/>
  <c r="BK165"/>
  <c r="J148"/>
  <c r="J171"/>
  <c r="BK149"/>
  <c i="6" r="J140"/>
  <c i="7" r="J143"/>
  <c r="J152"/>
  <c r="BK147"/>
  <c r="BK133"/>
  <c i="9" r="J152"/>
  <c r="BK141"/>
  <c r="BK133"/>
  <c r="J143"/>
  <c i="10" r="BK127"/>
  <c r="BK133"/>
  <c i="2" r="J801"/>
  <c r="BK774"/>
  <c r="J709"/>
  <c r="BK595"/>
  <c r="BK517"/>
  <c r="J391"/>
  <c r="J312"/>
  <c r="J869"/>
  <c r="BK734"/>
  <c r="J600"/>
  <c r="J502"/>
  <c r="J362"/>
  <c r="BK156"/>
  <c r="J473"/>
  <c r="BK362"/>
  <c r="J174"/>
  <c r="J857"/>
  <c r="J147"/>
  <c r="BK719"/>
  <c r="BK598"/>
  <c r="J524"/>
  <c r="J465"/>
  <c r="J331"/>
  <c r="BK296"/>
  <c i="3" r="BK129"/>
  <c r="J141"/>
  <c r="F36"/>
  <c i="4" r="BK131"/>
  <c r="BK138"/>
  <c r="BK136"/>
  <c i="5" r="J213"/>
  <c r="J157"/>
  <c r="BK148"/>
  <c r="BK140"/>
  <c r="J140"/>
  <c r="BK188"/>
  <c r="BK191"/>
  <c r="J198"/>
  <c r="BK179"/>
  <c r="BK141"/>
  <c i="6" r="J137"/>
  <c r="J154"/>
  <c r="J145"/>
  <c r="J134"/>
  <c r="BK139"/>
  <c r="BK131"/>
  <c r="BK146"/>
  <c r="J130"/>
  <c i="7" r="J145"/>
  <c r="J127"/>
  <c r="J147"/>
  <c r="BK131"/>
  <c r="BK143"/>
  <c r="BK129"/>
  <c i="8" r="J129"/>
  <c i="9" r="J140"/>
  <c r="J137"/>
  <c r="BK134"/>
  <c r="BK150"/>
  <c r="BK144"/>
  <c r="J147"/>
  <c r="J130"/>
  <c i="10" r="BK135"/>
  <c r="J127"/>
  <c r="J135"/>
  <c i="2" r="J319"/>
  <c r="BK867"/>
  <c r="J752"/>
  <c i="3" r="BK162"/>
  <c r="J128"/>
  <c r="BK158"/>
  <c r="BK135"/>
  <c r="J142"/>
  <c r="BK155"/>
  <c i="4" r="BK147"/>
  <c r="BK143"/>
  <c r="BK134"/>
  <c i="5" r="J153"/>
  <c r="J178"/>
  <c r="BK197"/>
  <c r="J154"/>
  <c r="BK180"/>
  <c r="J141"/>
  <c r="J143"/>
  <c r="BK174"/>
  <c r="J193"/>
  <c r="BK136"/>
  <c r="J167"/>
  <c i="6" r="J149"/>
  <c i="7" r="J155"/>
  <c r="J133"/>
  <c r="J159"/>
  <c r="BK145"/>
  <c r="J126"/>
  <c i="9" r="J126"/>
  <c r="J132"/>
  <c r="J131"/>
  <c r="BK140"/>
  <c i="10" r="BK132"/>
  <c r="BK126"/>
  <c i="2" r="J787"/>
  <c r="J734"/>
  <c r="J649"/>
  <c r="J537"/>
  <c r="BK436"/>
  <c r="J325"/>
  <c r="J909"/>
  <c r="BK833"/>
  <c r="BK738"/>
  <c r="J696"/>
  <c r="BK601"/>
  <c r="J534"/>
  <c i="3" r="BK141"/>
  <c r="J137"/>
  <c r="J160"/>
  <c r="J154"/>
  <c r="J143"/>
  <c i="4" r="J138"/>
  <c r="J135"/>
  <c r="J133"/>
  <c i="5" r="BK181"/>
  <c r="BK212"/>
  <c r="BK209"/>
  <c r="J182"/>
  <c r="J194"/>
  <c r="J159"/>
  <c r="BK169"/>
  <c r="J186"/>
  <c r="J166"/>
  <c r="J173"/>
  <c r="BK162"/>
  <c r="J138"/>
  <c r="BK158"/>
  <c r="BK146"/>
  <c i="6" r="J150"/>
  <c r="BK141"/>
  <c r="BK149"/>
  <c r="BK140"/>
  <c r="BK151"/>
  <c r="BK136"/>
  <c r="J153"/>
  <c r="BK135"/>
  <c r="BK128"/>
  <c i="7" r="BK144"/>
  <c r="BK159"/>
  <c r="J139"/>
  <c r="BK140"/>
  <c r="J151"/>
  <c r="J138"/>
  <c r="J132"/>
  <c i="9" r="BK142"/>
  <c r="J134"/>
  <c r="J138"/>
  <c r="BK146"/>
  <c r="J136"/>
  <c r="BK145"/>
  <c r="J129"/>
  <c i="10" r="J132"/>
  <c r="BK131"/>
  <c r="BK130"/>
  <c r="BK129"/>
  <c i="2" r="J920"/>
  <c r="BK779"/>
  <c r="J737"/>
  <c r="J662"/>
  <c r="J604"/>
  <c r="BK561"/>
  <c r="BK519"/>
  <c r="BK465"/>
  <c r="J386"/>
  <c r="BK256"/>
  <c r="BK885"/>
  <c r="BK818"/>
  <c r="BK733"/>
  <c r="BK679"/>
  <c r="J597"/>
  <c r="BK523"/>
  <c r="J397"/>
  <c r="J345"/>
  <c r="BK267"/>
  <c r="J150"/>
  <c r="J867"/>
  <c r="J448"/>
  <c r="J385"/>
  <c r="BK298"/>
  <c r="BK293"/>
  <c r="BK159"/>
  <c r="BK150"/>
  <c r="BK764"/>
  <c r="J723"/>
  <c r="BK696"/>
  <c r="BK597"/>
  <c r="J530"/>
  <c r="J517"/>
  <c r="BK368"/>
  <c r="J323"/>
  <c r="J245"/>
  <c i="3" r="J133"/>
  <c r="J151"/>
  <c r="J139"/>
  <c r="BK136"/>
  <c r="J155"/>
  <c r="BK145"/>
  <c r="J130"/>
  <c r="J131"/>
  <c r="BK156"/>
  <c r="J165"/>
  <c r="BK152"/>
  <c r="BK147"/>
  <c i="4" r="J131"/>
  <c r="BK141"/>
  <c r="J130"/>
  <c r="J140"/>
  <c i="5" r="BK204"/>
  <c r="J149"/>
  <c r="BK206"/>
  <c r="J200"/>
  <c r="J191"/>
  <c r="BK167"/>
  <c r="J147"/>
  <c r="BK182"/>
  <c r="J174"/>
  <c r="J183"/>
  <c i="6" r="J144"/>
  <c i="7" r="J150"/>
  <c r="J134"/>
  <c r="BK152"/>
  <c r="BK134"/>
  <c i="8" r="BK129"/>
  <c i="9" r="BK128"/>
  <c r="BK129"/>
  <c r="J133"/>
  <c r="BK132"/>
  <c i="10" r="J131"/>
  <c i="2" l="1" r="T146"/>
  <c r="T173"/>
  <c r="P304"/>
  <c r="T327"/>
  <c r="R515"/>
  <c r="BK625"/>
  <c r="J625"/>
  <c r="J115"/>
  <c r="P731"/>
  <c r="P803"/>
  <c r="T868"/>
  <c i="3" r="R127"/>
  <c i="4" r="P142"/>
  <c i="5" r="BK132"/>
  <c r="J132"/>
  <c r="J100"/>
  <c r="R150"/>
  <c r="BK163"/>
  <c r="J163"/>
  <c r="J104"/>
  <c r="BK195"/>
  <c r="J195"/>
  <c r="J106"/>
  <c r="R201"/>
  <c i="6" r="BK147"/>
  <c r="J147"/>
  <c r="J101"/>
  <c r="BK152"/>
  <c r="J152"/>
  <c r="J102"/>
  <c i="7" r="BK125"/>
  <c r="P154"/>
  <c i="9" r="T125"/>
  <c i="2" r="R186"/>
  <c r="P625"/>
  <c r="R803"/>
  <c i="5" r="T132"/>
  <c r="P163"/>
  <c r="P205"/>
  <c i="7" r="T154"/>
  <c i="2" r="R146"/>
  <c r="P173"/>
  <c r="T304"/>
  <c r="BK515"/>
  <c r="J515"/>
  <c r="J107"/>
  <c r="BK536"/>
  <c r="J536"/>
  <c r="J111"/>
  <c r="P596"/>
  <c r="T739"/>
  <c r="R780"/>
  <c r="BK868"/>
  <c r="J868"/>
  <c r="J121"/>
  <c i="5" r="R132"/>
  <c r="R163"/>
  <c r="T201"/>
  <c i="6" r="T152"/>
  <c i="7" r="R154"/>
  <c i="2" r="P186"/>
  <c r="P185"/>
  <c r="P327"/>
  <c r="P515"/>
  <c r="P562"/>
  <c r="BK739"/>
  <c r="J739"/>
  <c r="J117"/>
  <c r="T775"/>
  <c i="4" r="BK129"/>
  <c r="J129"/>
  <c r="J101"/>
  <c i="6" r="R147"/>
  <c i="9" r="BK125"/>
  <c r="J125"/>
  <c r="J100"/>
  <c i="2" r="BK186"/>
  <c r="J186"/>
  <c r="J103"/>
  <c r="BK327"/>
  <c r="J327"/>
  <c r="J105"/>
  <c r="T515"/>
  <c r="T562"/>
  <c r="BK731"/>
  <c r="J731"/>
  <c r="J116"/>
  <c r="BK775"/>
  <c r="J775"/>
  <c r="J118"/>
  <c r="T780"/>
  <c r="P868"/>
  <c i="3" r="BK144"/>
  <c r="J144"/>
  <c r="J101"/>
  <c i="4" r="P129"/>
  <c r="P128"/>
  <c r="P126"/>
  <c i="1" r="AU98"/>
  <c i="5" r="R135"/>
  <c r="T163"/>
  <c r="R195"/>
  <c i="6" r="P126"/>
  <c r="P152"/>
  <c i="7" r="P125"/>
  <c r="P124"/>
  <c r="P123"/>
  <c i="1" r="AU101"/>
  <c i="9" r="BK149"/>
  <c r="J149"/>
  <c r="J101"/>
  <c i="2" r="P146"/>
  <c r="R173"/>
  <c r="R304"/>
  <c r="T625"/>
  <c r="P775"/>
  <c r="R886"/>
  <c i="5" r="BK135"/>
  <c r="J135"/>
  <c r="J101"/>
  <c r="P177"/>
  <c r="T205"/>
  <c i="9" r="R149"/>
  <c i="2" r="T186"/>
  <c r="T185"/>
  <c r="R327"/>
  <c r="BK525"/>
  <c r="J525"/>
  <c r="J108"/>
  <c r="R562"/>
  <c r="T731"/>
  <c r="R775"/>
  <c r="T886"/>
  <c i="3" r="P127"/>
  <c i="4" r="T129"/>
  <c i="5" r="P135"/>
  <c r="R156"/>
  <c r="T195"/>
  <c i="6" r="T126"/>
  <c i="2" r="BK335"/>
  <c r="J335"/>
  <c r="J106"/>
  <c r="R525"/>
  <c r="R536"/>
  <c r="BK596"/>
  <c r="J596"/>
  <c r="J113"/>
  <c r="R731"/>
  <c i="3" r="T127"/>
  <c i="4" r="BK142"/>
  <c r="J142"/>
  <c r="J102"/>
  <c i="5" r="T135"/>
  <c r="BK156"/>
  <c r="J156"/>
  <c r="J103"/>
  <c r="R177"/>
  <c r="BK205"/>
  <c r="J205"/>
  <c r="J108"/>
  <c i="6" r="R126"/>
  <c r="R125"/>
  <c r="R124"/>
  <c r="R152"/>
  <c i="7" r="BK154"/>
  <c r="J154"/>
  <c r="J101"/>
  <c i="9" r="T149"/>
  <c i="2" r="T335"/>
  <c r="P536"/>
  <c r="BK803"/>
  <c r="J803"/>
  <c r="J120"/>
  <c r="R868"/>
  <c i="3" r="T144"/>
  <c i="4" r="R129"/>
  <c i="5" r="P150"/>
  <c r="T156"/>
  <c r="P201"/>
  <c i="9" r="P125"/>
  <c i="10" r="BK124"/>
  <c r="BK123"/>
  <c r="J123"/>
  <c r="J99"/>
  <c i="2" r="BK146"/>
  <c r="J146"/>
  <c r="J100"/>
  <c r="BK173"/>
  <c r="J173"/>
  <c r="J101"/>
  <c r="BK304"/>
  <c r="J304"/>
  <c r="J104"/>
  <c r="R625"/>
  <c r="T803"/>
  <c i="3" r="BK127"/>
  <c r="BK126"/>
  <c i="6" r="BK126"/>
  <c r="J126"/>
  <c r="J100"/>
  <c r="T147"/>
  <c i="7" r="T125"/>
  <c r="T124"/>
  <c r="T123"/>
  <c i="9" r="R125"/>
  <c r="R124"/>
  <c r="R123"/>
  <c i="10" r="P124"/>
  <c r="P123"/>
  <c r="P122"/>
  <c i="1" r="AU105"/>
  <c i="2" r="R335"/>
  <c r="P525"/>
  <c r="T536"/>
  <c r="T535"/>
  <c r="T596"/>
  <c r="P739"/>
  <c r="BK780"/>
  <c r="J780"/>
  <c r="J119"/>
  <c r="BK886"/>
  <c r="J886"/>
  <c r="J122"/>
  <c i="3" r="R144"/>
  <c i="4" r="R142"/>
  <c i="5" r="P132"/>
  <c r="T150"/>
  <c r="BK177"/>
  <c r="J177"/>
  <c r="J105"/>
  <c r="P195"/>
  <c r="R205"/>
  <c i="6" r="P147"/>
  <c i="10" r="R124"/>
  <c r="R123"/>
  <c r="R122"/>
  <c i="2" r="P335"/>
  <c r="T525"/>
  <c r="BK562"/>
  <c r="J562"/>
  <c r="J112"/>
  <c r="R596"/>
  <c r="R739"/>
  <c r="P780"/>
  <c r="P886"/>
  <c i="3" r="P144"/>
  <c r="P126"/>
  <c r="P125"/>
  <c i="1" r="AU97"/>
  <c i="4" r="T142"/>
  <c i="5" r="BK150"/>
  <c r="J150"/>
  <c r="J102"/>
  <c r="P156"/>
  <c r="T177"/>
  <c r="BK201"/>
  <c r="J201"/>
  <c r="J107"/>
  <c i="7" r="R125"/>
  <c r="R124"/>
  <c r="R123"/>
  <c i="9" r="P149"/>
  <c i="10" r="T124"/>
  <c r="T123"/>
  <c r="T122"/>
  <c i="8" r="BK128"/>
  <c r="J128"/>
  <c r="J101"/>
  <c i="3" r="BK167"/>
  <c r="J167"/>
  <c r="J103"/>
  <c i="4" r="BK146"/>
  <c r="J146"/>
  <c r="J104"/>
  <c i="8" r="BK126"/>
  <c r="BK125"/>
  <c r="BK124"/>
  <c r="J124"/>
  <c i="2" r="BK533"/>
  <c r="J533"/>
  <c r="J109"/>
  <c r="BK605"/>
  <c r="J605"/>
  <c r="J114"/>
  <c i="8" r="BK130"/>
  <c r="J130"/>
  <c r="J102"/>
  <c i="10" r="E85"/>
  <c r="J91"/>
  <c r="J93"/>
  <c r="BE132"/>
  <c i="9" r="BK124"/>
  <c r="J124"/>
  <c r="J99"/>
  <c i="10" r="J94"/>
  <c r="F119"/>
  <c r="BE125"/>
  <c r="BE127"/>
  <c r="BE128"/>
  <c r="BE130"/>
  <c r="BE131"/>
  <c r="BE135"/>
  <c r="F93"/>
  <c r="BE126"/>
  <c r="BE134"/>
  <c r="BE129"/>
  <c r="BE133"/>
  <c i="9" r="F94"/>
  <c r="J117"/>
  <c r="BE136"/>
  <c r="BE141"/>
  <c r="BE151"/>
  <c i="8" r="J98"/>
  <c r="J125"/>
  <c r="J99"/>
  <c i="9" r="E85"/>
  <c r="BE132"/>
  <c r="BE135"/>
  <c r="BE137"/>
  <c r="BE147"/>
  <c r="J119"/>
  <c r="BE128"/>
  <c r="BE134"/>
  <c r="BE139"/>
  <c r="BE142"/>
  <c i="8" r="J126"/>
  <c r="J100"/>
  <c i="9" r="F93"/>
  <c r="J120"/>
  <c r="BE131"/>
  <c r="BE143"/>
  <c r="BE146"/>
  <c r="BE138"/>
  <c r="BE130"/>
  <c r="BE145"/>
  <c r="BE140"/>
  <c r="BE126"/>
  <c r="BE129"/>
  <c r="BE148"/>
  <c r="BE150"/>
  <c r="BE152"/>
  <c r="BE127"/>
  <c r="BE133"/>
  <c r="BE144"/>
  <c i="8" r="F93"/>
  <c i="7" r="J125"/>
  <c r="J100"/>
  <c i="8" r="BE127"/>
  <c r="J91"/>
  <c r="E112"/>
  <c r="F121"/>
  <c r="BE131"/>
  <c r="BE129"/>
  <c i="7" r="J94"/>
  <c i="6" r="BK125"/>
  <c r="BK124"/>
  <c r="J124"/>
  <c r="J98"/>
  <c i="7" r="E85"/>
  <c r="BE126"/>
  <c r="F94"/>
  <c r="BE130"/>
  <c r="J93"/>
  <c r="BE131"/>
  <c r="F93"/>
  <c r="BE133"/>
  <c r="BE135"/>
  <c r="BE137"/>
  <c r="BE144"/>
  <c r="BE145"/>
  <c r="BE149"/>
  <c r="BE151"/>
  <c r="BE156"/>
  <c r="BE157"/>
  <c r="BE158"/>
  <c r="BE127"/>
  <c r="BE129"/>
  <c r="BE136"/>
  <c r="BE139"/>
  <c r="BE148"/>
  <c r="BE153"/>
  <c r="BE155"/>
  <c r="J91"/>
  <c r="BE128"/>
  <c r="BE134"/>
  <c r="BE138"/>
  <c r="BE141"/>
  <c r="BE142"/>
  <c r="BE147"/>
  <c r="BE150"/>
  <c r="BE152"/>
  <c r="BE159"/>
  <c r="BE132"/>
  <c r="BE140"/>
  <c r="BE143"/>
  <c r="BE146"/>
  <c i="6" r="E85"/>
  <c r="J91"/>
  <c r="J93"/>
  <c r="J94"/>
  <c r="BE128"/>
  <c r="BE129"/>
  <c r="BE131"/>
  <c r="BE132"/>
  <c r="BE133"/>
  <c r="BE142"/>
  <c r="BE148"/>
  <c r="BE151"/>
  <c r="BE153"/>
  <c r="F120"/>
  <c r="BE127"/>
  <c r="BE130"/>
  <c r="BE134"/>
  <c r="BE138"/>
  <c r="BE145"/>
  <c r="F121"/>
  <c r="BE135"/>
  <c r="BE136"/>
  <c r="BE137"/>
  <c r="BE139"/>
  <c r="BE140"/>
  <c r="BE141"/>
  <c r="BE143"/>
  <c r="BE144"/>
  <c r="BE146"/>
  <c r="BE150"/>
  <c r="BE154"/>
  <c r="BE149"/>
  <c i="5" r="BE133"/>
  <c r="BE138"/>
  <c r="BE169"/>
  <c r="E85"/>
  <c r="J94"/>
  <c r="BE140"/>
  <c r="BE143"/>
  <c r="BE152"/>
  <c r="BE164"/>
  <c r="BE174"/>
  <c r="BE189"/>
  <c r="BE193"/>
  <c r="J124"/>
  <c r="BE137"/>
  <c r="BE157"/>
  <c r="J93"/>
  <c r="BE139"/>
  <c r="BE142"/>
  <c r="BE145"/>
  <c r="BE160"/>
  <c r="BE172"/>
  <c r="BE176"/>
  <c r="BE196"/>
  <c r="BE170"/>
  <c r="BE186"/>
  <c r="F127"/>
  <c r="BE146"/>
  <c r="BE171"/>
  <c r="BE173"/>
  <c r="BE180"/>
  <c r="BE194"/>
  <c r="F93"/>
  <c r="BE151"/>
  <c r="BE154"/>
  <c r="BE155"/>
  <c r="BE159"/>
  <c r="BE165"/>
  <c r="BE166"/>
  <c r="BE178"/>
  <c r="BE191"/>
  <c r="BE192"/>
  <c r="BE197"/>
  <c r="BE199"/>
  <c i="4" r="BK128"/>
  <c r="J128"/>
  <c r="J100"/>
  <c i="5" r="BE136"/>
  <c r="BE141"/>
  <c r="BE144"/>
  <c r="BE148"/>
  <c r="BE168"/>
  <c r="BE175"/>
  <c r="BE181"/>
  <c r="BE183"/>
  <c r="BE187"/>
  <c r="BE188"/>
  <c r="BE198"/>
  <c r="BE200"/>
  <c r="BE202"/>
  <c r="BE208"/>
  <c r="BE209"/>
  <c r="BE179"/>
  <c r="BE185"/>
  <c r="BE190"/>
  <c r="BE204"/>
  <c r="BE210"/>
  <c r="BE211"/>
  <c r="BE213"/>
  <c r="BE162"/>
  <c r="BE167"/>
  <c r="BE182"/>
  <c r="BE184"/>
  <c r="BE203"/>
  <c r="BE207"/>
  <c r="BE212"/>
  <c r="BE134"/>
  <c r="BE147"/>
  <c r="BE149"/>
  <c r="BE153"/>
  <c r="BE158"/>
  <c r="BE161"/>
  <c r="BE206"/>
  <c i="3" r="J126"/>
  <c r="J99"/>
  <c i="4" r="E85"/>
  <c r="F93"/>
  <c r="BE132"/>
  <c r="BE135"/>
  <c r="BE143"/>
  <c r="BE137"/>
  <c r="BE141"/>
  <c r="BE144"/>
  <c r="F123"/>
  <c r="BE133"/>
  <c r="BE138"/>
  <c r="J93"/>
  <c r="BE131"/>
  <c i="3" r="J127"/>
  <c r="J100"/>
  <c i="4" r="J120"/>
  <c r="BE140"/>
  <c r="J123"/>
  <c r="BE134"/>
  <c r="BE136"/>
  <c r="BE139"/>
  <c r="BE130"/>
  <c r="BE147"/>
  <c i="2" r="BK535"/>
  <c r="J535"/>
  <c r="J110"/>
  <c i="3" r="J91"/>
  <c r="J94"/>
  <c r="BE128"/>
  <c r="BE130"/>
  <c r="BE134"/>
  <c r="BE136"/>
  <c r="BE142"/>
  <c r="BE145"/>
  <c r="BE146"/>
  <c r="F93"/>
  <c r="BE148"/>
  <c r="BE150"/>
  <c r="BE131"/>
  <c r="BE132"/>
  <c r="BE138"/>
  <c r="BE162"/>
  <c r="BE165"/>
  <c i="2" r="BK185"/>
  <c r="J185"/>
  <c r="J102"/>
  <c i="3" r="BE137"/>
  <c r="BE149"/>
  <c r="BE161"/>
  <c r="E85"/>
  <c r="BE154"/>
  <c r="BE156"/>
  <c r="BE155"/>
  <c r="BE159"/>
  <c r="BE129"/>
  <c r="BE133"/>
  <c r="BE135"/>
  <c r="BE140"/>
  <c r="BE143"/>
  <c r="BE152"/>
  <c r="BE153"/>
  <c r="BE164"/>
  <c r="F122"/>
  <c r="BE139"/>
  <c r="BE160"/>
  <c r="BE168"/>
  <c r="J93"/>
  <c r="BE147"/>
  <c i="1" r="BA97"/>
  <c i="3" r="BE141"/>
  <c r="BE151"/>
  <c r="BE157"/>
  <c r="BE158"/>
  <c r="BE163"/>
  <c i="2" r="F140"/>
  <c r="BE159"/>
  <c r="BE177"/>
  <c r="BE222"/>
  <c r="BE293"/>
  <c r="BE302"/>
  <c r="BE336"/>
  <c r="BE345"/>
  <c r="BE380"/>
  <c r="BE385"/>
  <c r="BE397"/>
  <c r="BE436"/>
  <c r="BE448"/>
  <c r="BE451"/>
  <c r="BE457"/>
  <c r="BE518"/>
  <c r="BE527"/>
  <c r="BE710"/>
  <c r="BE711"/>
  <c r="BE730"/>
  <c r="BE732"/>
  <c r="BE773"/>
  <c r="J138"/>
  <c r="E85"/>
  <c r="F94"/>
  <c r="BE156"/>
  <c r="BE153"/>
  <c r="BE187"/>
  <c r="BE256"/>
  <c r="BE296"/>
  <c r="BE308"/>
  <c r="BE312"/>
  <c r="BE319"/>
  <c r="BE323"/>
  <c r="BE325"/>
  <c r="BE351"/>
  <c r="BE368"/>
  <c r="BE374"/>
  <c r="BE388"/>
  <c r="BE391"/>
  <c r="BE454"/>
  <c r="BE836"/>
  <c r="BE867"/>
  <c r="BE877"/>
  <c r="BE885"/>
  <c r="BE909"/>
  <c r="BE147"/>
  <c r="BE150"/>
  <c r="BE174"/>
  <c r="BE181"/>
  <c r="BE206"/>
  <c r="BE245"/>
  <c r="BE298"/>
  <c r="BE331"/>
  <c r="BE348"/>
  <c r="BE382"/>
  <c r="BE386"/>
  <c r="BE499"/>
  <c r="BE502"/>
  <c r="BE519"/>
  <c r="BE520"/>
  <c r="BE522"/>
  <c r="BE523"/>
  <c r="BE524"/>
  <c r="BE529"/>
  <c r="BE530"/>
  <c r="BE532"/>
  <c r="BE534"/>
  <c r="BE578"/>
  <c r="BE599"/>
  <c r="BE600"/>
  <c r="BE636"/>
  <c r="BE639"/>
  <c r="BE666"/>
  <c r="BE694"/>
  <c r="BE723"/>
  <c r="BE733"/>
  <c r="BE734"/>
  <c r="BE737"/>
  <c r="BE738"/>
  <c r="BE752"/>
  <c r="BE762"/>
  <c r="BE804"/>
  <c r="BE843"/>
  <c r="BE845"/>
  <c r="BE857"/>
  <c r="BE887"/>
  <c r="BE169"/>
  <c r="BE267"/>
  <c r="BE305"/>
  <c r="BE328"/>
  <c r="BE354"/>
  <c r="BE362"/>
  <c r="BE366"/>
  <c r="BE394"/>
  <c r="BE411"/>
  <c r="BE417"/>
  <c r="BE439"/>
  <c r="BE445"/>
  <c r="BE465"/>
  <c r="BE473"/>
  <c r="BE516"/>
  <c r="BE517"/>
  <c r="BE521"/>
  <c r="BE526"/>
  <c r="BE537"/>
  <c r="BE547"/>
  <c r="BE561"/>
  <c r="BE563"/>
  <c r="BE593"/>
  <c r="BE595"/>
  <c r="BE597"/>
  <c r="BE598"/>
  <c r="BE601"/>
  <c r="BE604"/>
  <c r="BE606"/>
  <c r="BE626"/>
  <c r="BE649"/>
  <c r="BE660"/>
  <c r="BE662"/>
  <c r="BE679"/>
  <c r="BE696"/>
  <c r="BE709"/>
  <c r="BE719"/>
  <c r="BE727"/>
  <c r="BE735"/>
  <c r="BE736"/>
  <c r="BE740"/>
  <c r="BE746"/>
  <c r="BE764"/>
  <c r="BE770"/>
  <c r="BE774"/>
  <c r="BE776"/>
  <c r="BE777"/>
  <c r="BE779"/>
  <c r="BE781"/>
  <c r="BE787"/>
  <c r="BE801"/>
  <c r="BE802"/>
  <c r="BE818"/>
  <c r="BE819"/>
  <c r="BE833"/>
  <c r="BE869"/>
  <c r="BE920"/>
  <c i="3" r="F37"/>
  <c i="1" r="BB97"/>
  <c i="5" r="F36"/>
  <c i="1" r="BA99"/>
  <c i="6" r="F36"/>
  <c i="1" r="BA100"/>
  <c i="7" r="F37"/>
  <c i="1" r="BB101"/>
  <c i="7" r="F36"/>
  <c i="1" r="BA101"/>
  <c i="8" r="J36"/>
  <c i="1" r="AW102"/>
  <c i="8" r="F38"/>
  <c i="1" r="BC102"/>
  <c i="9" r="J36"/>
  <c i="1" r="AW104"/>
  <c i="10" r="F37"/>
  <c i="1" r="BB105"/>
  <c i="2" r="F36"/>
  <c i="1" r="BA96"/>
  <c i="4" r="F39"/>
  <c i="1" r="BD98"/>
  <c i="4" r="J36"/>
  <c i="1" r="AW98"/>
  <c i="6" r="F37"/>
  <c i="1" r="BB100"/>
  <c i="6" r="F38"/>
  <c i="1" r="BC100"/>
  <c i="7" r="F38"/>
  <c i="1" r="BC101"/>
  <c i="7" r="F39"/>
  <c i="1" r="BD101"/>
  <c i="9" r="F36"/>
  <c i="1" r="BA104"/>
  <c i="10" r="F38"/>
  <c i="1" r="BC105"/>
  <c i="2" r="F38"/>
  <c i="1" r="BC96"/>
  <c i="2" r="F39"/>
  <c i="1" r="BD96"/>
  <c i="8" r="J32"/>
  <c i="2" r="J36"/>
  <c i="1" r="AW96"/>
  <c i="3" r="F38"/>
  <c i="1" r="BC97"/>
  <c i="5" r="F37"/>
  <c i="1" r="BB99"/>
  <c i="9" r="F37"/>
  <c i="1" r="BB104"/>
  <c i="3" r="F39"/>
  <c i="1" r="BD97"/>
  <c i="6" r="J36"/>
  <c i="1" r="AW100"/>
  <c i="6" r="F39"/>
  <c i="1" r="BD100"/>
  <c i="8" r="F37"/>
  <c i="1" r="BB102"/>
  <c r="AS94"/>
  <c i="4" r="F38"/>
  <c i="1" r="BC98"/>
  <c i="4" r="F36"/>
  <c i="1" r="BA98"/>
  <c i="5" r="F38"/>
  <c i="1" r="BC99"/>
  <c i="10" r="J36"/>
  <c i="1" r="AW105"/>
  <c i="5" r="J36"/>
  <c i="1" r="AW99"/>
  <c i="8" r="F39"/>
  <c i="1" r="BD102"/>
  <c i="10" r="F39"/>
  <c i="1" r="BD105"/>
  <c i="3" r="J36"/>
  <c i="1" r="AW97"/>
  <c i="4" r="F37"/>
  <c i="1" r="BB98"/>
  <c i="5" r="F39"/>
  <c i="1" r="BD99"/>
  <c i="7" r="J36"/>
  <c i="1" r="AW101"/>
  <c i="9" r="F38"/>
  <c i="1" r="BC104"/>
  <c i="2" r="F37"/>
  <c i="1" r="BB96"/>
  <c i="8" r="F36"/>
  <c i="1" r="BA102"/>
  <c i="9" r="F39"/>
  <c i="1" r="BD104"/>
  <c i="10" r="F36"/>
  <c i="1" r="BA105"/>
  <c i="9" l="1" r="P124"/>
  <c r="P123"/>
  <c i="1" r="AU104"/>
  <c i="3" r="T126"/>
  <c r="T125"/>
  <c i="6" r="P125"/>
  <c r="P124"/>
  <c i="1" r="AU100"/>
  <c i="5" r="R130"/>
  <c i="2" r="T145"/>
  <c r="T144"/>
  <c i="5" r="T130"/>
  <c i="9" r="T124"/>
  <c r="T123"/>
  <c i="4" r="T128"/>
  <c r="T126"/>
  <c i="2" r="R535"/>
  <c i="3" r="R126"/>
  <c r="R125"/>
  <c i="2" r="P535"/>
  <c i="5" r="P130"/>
  <c i="1" r="AU99"/>
  <c i="6" r="T125"/>
  <c r="T124"/>
  <c i="7" r="BK124"/>
  <c r="BK123"/>
  <c r="J123"/>
  <c r="J98"/>
  <c i="4" r="R128"/>
  <c r="R126"/>
  <c i="2" r="P145"/>
  <c r="P144"/>
  <c i="1" r="AU96"/>
  <c i="2" r="R185"/>
  <c r="R145"/>
  <c r="R144"/>
  <c i="1" r="AG102"/>
  <c i="3" r="BK166"/>
  <c r="J166"/>
  <c r="J102"/>
  <c i="4" r="BK145"/>
  <c r="J145"/>
  <c r="J103"/>
  <c i="5" r="BK130"/>
  <c r="J130"/>
  <c i="10" r="J124"/>
  <c r="J100"/>
  <c r="BK122"/>
  <c r="J122"/>
  <c r="J98"/>
  <c i="9" r="BK123"/>
  <c r="J123"/>
  <c r="J98"/>
  <c i="6" r="J125"/>
  <c r="J99"/>
  <c i="4" r="BK126"/>
  <c r="J126"/>
  <c i="2" r="BK145"/>
  <c r="BK144"/>
  <c r="J144"/>
  <c i="1" r="AU103"/>
  <c i="2" r="J35"/>
  <c i="1" r="AV96"/>
  <c r="AT96"/>
  <c i="4" r="J35"/>
  <c i="1" r="AV98"/>
  <c r="AT98"/>
  <c i="6" r="J35"/>
  <c i="1" r="AV100"/>
  <c r="AT100"/>
  <c r="BD95"/>
  <c r="BC95"/>
  <c r="AY95"/>
  <c i="10" r="J35"/>
  <c i="1" r="AV105"/>
  <c r="AT105"/>
  <c i="10" r="F35"/>
  <c i="1" r="AZ105"/>
  <c i="3" r="J35"/>
  <c i="1" r="AV97"/>
  <c r="AT97"/>
  <c i="7" r="J35"/>
  <c i="1" r="AV101"/>
  <c r="AT101"/>
  <c r="BD103"/>
  <c r="BA103"/>
  <c r="AW103"/>
  <c i="5" r="J32"/>
  <c i="1" r="AG99"/>
  <c i="3" r="F35"/>
  <c i="1" r="AZ97"/>
  <c i="7" r="F35"/>
  <c i="1" r="AZ101"/>
  <c i="8" r="J35"/>
  <c i="1" r="AV102"/>
  <c r="AT102"/>
  <c r="AN102"/>
  <c i="9" r="F35"/>
  <c i="1" r="AZ104"/>
  <c i="2" r="F35"/>
  <c i="1" r="AZ96"/>
  <c i="5" r="J35"/>
  <c i="1" r="AV99"/>
  <c r="AT99"/>
  <c r="AN99"/>
  <c i="4" r="J32"/>
  <c i="1" r="AG98"/>
  <c i="6" r="F35"/>
  <c i="1" r="AZ100"/>
  <c i="4" r="F35"/>
  <c i="1" r="AZ98"/>
  <c r="BA95"/>
  <c r="AW95"/>
  <c r="BC103"/>
  <c r="AY103"/>
  <c i="5" r="F35"/>
  <c i="1" r="AZ99"/>
  <c i="6" r="J32"/>
  <c i="1" r="AG100"/>
  <c i="8" r="F35"/>
  <c i="1" r="AZ102"/>
  <c i="9" r="J35"/>
  <c i="1" r="AV104"/>
  <c r="AT104"/>
  <c r="BB95"/>
  <c r="BB103"/>
  <c r="AX103"/>
  <c i="2" r="J32"/>
  <c i="1" r="AG96"/>
  <c i="5" l="1" r="J98"/>
  <c i="3" r="BK125"/>
  <c r="J125"/>
  <c i="7" r="J124"/>
  <c r="J99"/>
  <c i="8" r="J41"/>
  <c i="1" r="AN100"/>
  <c i="6" r="J41"/>
  <c i="1" r="AN98"/>
  <c i="4" r="J98"/>
  <c i="5" r="J41"/>
  <c i="4" r="J41"/>
  <c i="1" r="AN96"/>
  <c i="2" r="J145"/>
  <c r="J99"/>
  <c r="J98"/>
  <c r="J41"/>
  <c i="1" r="AU95"/>
  <c r="AU94"/>
  <c i="3" r="J32"/>
  <c i="1" r="AG97"/>
  <c r="BB94"/>
  <c r="AX94"/>
  <c i="10" r="J32"/>
  <c i="1" r="AG105"/>
  <c i="7" r="J32"/>
  <c i="1" r="AG101"/>
  <c r="AX95"/>
  <c i="9" r="J32"/>
  <c i="1" r="AG104"/>
  <c r="AG103"/>
  <c r="AZ95"/>
  <c r="AZ103"/>
  <c r="AV103"/>
  <c r="AT103"/>
  <c r="BA94"/>
  <c r="W30"/>
  <c r="BC94"/>
  <c r="W32"/>
  <c r="BD94"/>
  <c r="W33"/>
  <c i="7" l="1" r="J41"/>
  <c i="3" r="J41"/>
  <c i="10" r="J41"/>
  <c i="3" r="J98"/>
  <c i="9" r="J41"/>
  <c i="1" r="AN104"/>
  <c r="AN103"/>
  <c r="AN105"/>
  <c r="AN97"/>
  <c r="AN101"/>
  <c r="AG95"/>
  <c r="AV95"/>
  <c r="AT95"/>
  <c r="AN95"/>
  <c r="W31"/>
  <c r="AY94"/>
  <c r="AZ94"/>
  <c r="W29"/>
  <c r="AW94"/>
  <c r="AK30"/>
  <c l="1" r="AG94"/>
  <c r="AK26"/>
  <c r="AV94"/>
  <c r="AK29"/>
  <c r="AK35"/>
  <c l="1"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<sst xmlns="http://schemas.openxmlformats.org/spreadsheetml/2006/main">
  <si>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</si>
  <si>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</si>
  <si>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</si>
  <si>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</si>
  <si>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</si>
  <si>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{de9f1483-a12b-4546-b43e-579d5db3801d}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</si>
  <si>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</si>
  <si>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</si>
  <si>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</si>
  <si>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</si>
  <si>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</si>
  <si>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</si>
  <si>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</si>
  <si>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</si>
  <si>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PParchitects01703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</si>
  <si>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</si>
  <si>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</si>
  <si>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Modernizace strav.provozu při MŠ a ZŠ speciální a praktické škole ELPIS Brno - revize</t>
  </si>
  <si>
    <t>KSO:</t>
  </si>
  <si>
    <t>CC-CZ:</t>
  </si>
  <si>
    <t>Místo:</t>
  </si>
  <si>
    <t xml:space="preserve"> </t>
  </si>
  <si>
    <t>Datum:</t>
  </si>
  <si>
    <t>18. 9. 2025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</si>
  <si>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</si>
  <si>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</si>
  <si>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</si>
  <si>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</si>
  <si>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</si>
  <si>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</si>
  <si>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</si>
  <si>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</si>
  <si>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</si>
  <si>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</si>
  <si>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</si>
  <si>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</si>
  <si>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</si>
  <si>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</si>
  <si>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</si>
  <si>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</si>
  <si>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</si>
  <si>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</si>
  <si>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</si>
  <si>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</si>
  <si>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</si>
  <si>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</si>
  <si>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</si>
  <si>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</si>
  <si>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</si>
  <si>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</si>
  <si>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</si>
  <si>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</si>
  <si>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</si>
  <si>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</si>
  <si>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</si>
  <si>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</si>
  <si>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</si>
  <si>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</si>
  <si>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</si>
  <si>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</si>
  <si>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</si>
  <si>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</si>
  <si>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</si>
  <si>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</si>
  <si>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</si>
  <si>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</si>
  <si>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</si>
  <si>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</si>
  <si>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</si>
  <si>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</si>
  <si>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</si>
  <si>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</si>
  <si>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</si>
  <si>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</si>
  <si>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</si>
  <si>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</si>
  <si>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</si>
  <si>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001</t>
  </si>
  <si>
    <t>Způsobilé výdaje</t>
  </si>
  <si>
    <t>STA</t>
  </si>
  <si>
    <t>1</t>
  </si>
  <si>
    <t>{83a7a3c0-2a33-4397-90a9-a2ecc21a2c84}</t>
  </si>
  <si>
    <t>2</t>
  </si>
  <si>
    <t>/</t>
  </si>
  <si>
    <t>01</t>
  </si>
  <si>
    <t>Stavební část - revize</t>
  </si>
  <si>
    <t>Soupis</t>
  </si>
  <si>
    <t>{749d740e-dbdd-4352-9699-650c7439330f}</t>
  </si>
  <si>
    <t>02.1</t>
  </si>
  <si>
    <t>ZTI - způsobilé - revize</t>
  </si>
  <si>
    <t>{34d26856-4de4-42d3-bf7b-e767906e27d2}</t>
  </si>
  <si>
    <t>02.2</t>
  </si>
  <si>
    <t>Plynovod</t>
  </si>
  <si>
    <t>{0d4c7da5-28d0-4583-a14d-3332a827245c}</t>
  </si>
  <si>
    <t>03</t>
  </si>
  <si>
    <t>Silnoproud</t>
  </si>
  <si>
    <t>{6e989868-9ab8-4ac0-9729-86e2d20c1c57}</t>
  </si>
  <si>
    <t>04</t>
  </si>
  <si>
    <t>Slaboproud</t>
  </si>
  <si>
    <t>{f24dd8da-3021-4944-84ab-f8813fb126d3}</t>
  </si>
  <si>
    <t>05.1</t>
  </si>
  <si>
    <t>VZT - způsobilé</t>
  </si>
  <si>
    <t>{99b5065b-d0d5-4333-a30a-df631bbd6655}</t>
  </si>
  <si>
    <t>90</t>
  </si>
  <si>
    <t>Vedlejší rozpočtové náklady</t>
  </si>
  <si>
    <t>{f132bb49-2938-4213-a9a5-f4a3af7452fc}</t>
  </si>
  <si>
    <t>002</t>
  </si>
  <si>
    <t>Nezpůsobilé výdaje</t>
  </si>
  <si>
    <t>{a4b23ce3-e66e-423f-bc79-85922aef658b}</t>
  </si>
  <si>
    <t>ZTI - nezpůsobilé</t>
  </si>
  <si>
    <t>{587c9cd5-98ed-4ff9-805c-520e1964ff95}</t>
  </si>
  <si>
    <t>05.2</t>
  </si>
  <si>
    <t>VZT - nezpůsobilé</t>
  </si>
  <si>
    <t>{b32781ab-8ffa-4ced-adb6-029b41642230}</t>
  </si>
  <si>
    <t>KRYCÍ LIST SOUPISU PRACÍ</t>
  </si>
  <si>
    <t>Objekt:</t>
  </si>
  <si>
    <t>001 - Způsobilé výdaje</t>
  </si>
  <si>
    <t>Soupis:</t>
  </si>
  <si>
    <t>01 - Stavební část - revize</t>
  </si>
  <si>
    <t xml:space="preserve">Koperníkova 803/2, 615  Brno</t>
  </si>
  <si>
    <t>P.P.Architects s.r.o.</t>
  </si>
  <si>
    <t>63472066</t>
  </si>
  <si>
    <t>CKN Invest, spol. s r.o.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</si>
  <si>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</si>
  <si>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</si>
  <si>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</si>
  <si>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</si>
  <si>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</si>
  <si>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</si>
  <si>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</si>
  <si>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</si>
  <si>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</si>
  <si>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  61 - Úprava povrchů vnitřních</t>
  </si>
  <si>
    <t xml:space="preserve">      63 - Podlahy a podlahové konstrukce</t>
  </si>
  <si>
    <t xml:space="preserve">      64 - Osazování výplní otvorů</t>
  </si>
  <si>
    <t xml:space="preserve">    9 - Ostatní konstrukce a práce, bourání</t>
  </si>
  <si>
    <t xml:space="preserve">    901 - Ostatní výrobky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</si>
  <si>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</si>
  <si>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</si>
  <si>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</si>
  <si>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</si>
  <si>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</si>
  <si>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725 - Zdravotechnika - zařizovací předměty</t>
  </si>
  <si>
    <t xml:space="preserve">    727 - Zdravotechnika - požární ochrana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</si>
  <si>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</si>
  <si>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</si>
  <si>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</si>
  <si>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</si>
  <si>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777 - Podlahy lité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</si>
  <si>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</si>
  <si>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</si>
  <si>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</si>
  <si>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</si>
  <si>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</si>
  <si>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</si>
  <si>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</si>
  <si>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</si>
  <si>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</si>
  <si>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</si>
  <si>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</si>
  <si>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</si>
  <si>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</si>
  <si>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</si>
  <si>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</si>
  <si>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</si>
  <si>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</si>
  <si>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</si>
  <si>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</si>
  <si>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</si>
  <si>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</si>
  <si>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</si>
  <si>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317142422</t>
  </si>
  <si>
    <t>Překlad nenosný pórobetonový š 100 mm v do 250 mm na tenkovrstvou maltu dl přes 1000 do 1250 mm</t>
  </si>
  <si>
    <t>kus</t>
  </si>
  <si>
    <t>CS ÚRS 2025 02</t>
  </si>
  <si>
    <t>4</t>
  </si>
  <si>
    <t>1146852902</t>
  </si>
  <si>
    <t>VV</t>
  </si>
  <si>
    <t>ozn. a</t>
  </si>
  <si>
    <t>8</t>
  </si>
  <si>
    <t>317142424</t>
  </si>
  <si>
    <t>Překlad nenosný pórobetonový š 100 mm v do 250 mm na tenkovrstvou maltu dl přes 1250 do 1500 mm</t>
  </si>
  <si>
    <t>-550873950</t>
  </si>
  <si>
    <t>ozn. b</t>
  </si>
  <si>
    <t>317143461</t>
  </si>
  <si>
    <t>Překlad nosný z pórobetonu ve zdech tl 375 mm dl do 1300 mm</t>
  </si>
  <si>
    <t>-1119858688</t>
  </si>
  <si>
    <t>ozn. c</t>
  </si>
  <si>
    <t>317143464</t>
  </si>
  <si>
    <t>Překlad nosný z pórobetonu ve zdech tl 375 mm dl přes 1800 do 2100 mm</t>
  </si>
  <si>
    <t>1107066444</t>
  </si>
  <si>
    <t>ozn. d</t>
  </si>
  <si>
    <t>5</t>
  </si>
  <si>
    <t>342272225</t>
  </si>
  <si>
    <t>Příčka z pórobetonových hladkých tvárnic na tenkovrstvou maltu tl 100 mm</t>
  </si>
  <si>
    <t>m2</t>
  </si>
  <si>
    <t>1300219219</t>
  </si>
  <si>
    <t>"mezi mč.1.01 a 1.07"</t>
  </si>
  <si>
    <t>1*2,05-0,8*2</t>
  </si>
  <si>
    <t>"mč.1.08-obezdívka "</t>
  </si>
  <si>
    <t>1,49*0,15</t>
  </si>
  <si>
    <t>"mč.1.03"</t>
  </si>
  <si>
    <t xml:space="preserve">"mezi mč.1.06 a 1.07 </t>
  </si>
  <si>
    <t>1,85*2,05-0,9*2</t>
  </si>
  <si>
    <t>Součet</t>
  </si>
  <si>
    <t>6</t>
  </si>
  <si>
    <t>342272245</t>
  </si>
  <si>
    <t>Příčka z pórobetonových hladkých tvárnic na tenkovrstvou maltu tl 150 mm</t>
  </si>
  <si>
    <t>-1483872946</t>
  </si>
  <si>
    <t>"mč.1.07"</t>
  </si>
  <si>
    <t>2,2*1,46</t>
  </si>
  <si>
    <t>Vodorovné konstrukce</t>
  </si>
  <si>
    <t>7</t>
  </si>
  <si>
    <t>413232221</t>
  </si>
  <si>
    <t>Zazdívka zhlaví válcovaných nosníků v přes 150 do 300 mm</t>
  </si>
  <si>
    <t>915622179</t>
  </si>
  <si>
    <t>"mč.1.06 - ocelové profily"</t>
  </si>
  <si>
    <t>413941123</t>
  </si>
  <si>
    <t>Osazování ocelových válcovaných nosníků stropů I, IE, U, UE nebo L výšky přes 120 do 220 mm</t>
  </si>
  <si>
    <t>t</t>
  </si>
  <si>
    <t>180004910</t>
  </si>
  <si>
    <t>"Z/04"</t>
  </si>
  <si>
    <t>"mč.1.06 - pod VZT"</t>
  </si>
  <si>
    <t>3,5*17,9/1000*2</t>
  </si>
  <si>
    <t>9</t>
  </si>
  <si>
    <t>M</t>
  </si>
  <si>
    <t>13010718</t>
  </si>
  <si>
    <t>ocel profilová jakost S235JR (11 375) průřez I (IPN) 160</t>
  </si>
  <si>
    <t>-1798517829</t>
  </si>
  <si>
    <t>3,5*17,9/1000*2*1,08</t>
  </si>
  <si>
    <t>Úpravy povrchů, podlahy a osazování výplní</t>
  </si>
  <si>
    <t>61</t>
  </si>
  <si>
    <t>Úprava povrchů vnitřních</t>
  </si>
  <si>
    <t>10</t>
  </si>
  <si>
    <t>611325222</t>
  </si>
  <si>
    <t>Vápenocementová štuková omítka malých ploch přes 0,09 do 0,25 m2 na stropech</t>
  </si>
  <si>
    <t>-2065306587</t>
  </si>
  <si>
    <t>"1.pp"</t>
  </si>
  <si>
    <t>"ZTI.01"</t>
  </si>
  <si>
    <t>11</t>
  </si>
  <si>
    <t>"ZTI.02"</t>
  </si>
  <si>
    <t>"ZTI.03"</t>
  </si>
  <si>
    <t>"ZTI.04"</t>
  </si>
  <si>
    <t>"ZTI.05"</t>
  </si>
  <si>
    <t>"ZTI.06"</t>
  </si>
  <si>
    <t>"ZTI.07"</t>
  </si>
  <si>
    <t>"PL.01"</t>
  </si>
  <si>
    <t>612142001</t>
  </si>
  <si>
    <t>Pletivo sklovláknité vnitřních stěn vtlačené do tmelu</t>
  </si>
  <si>
    <t>-1853511089</t>
  </si>
  <si>
    <t>"mč.1.00 (překlad)"</t>
  </si>
  <si>
    <t>1,25*0,25*3</t>
  </si>
  <si>
    <t>"mč.1.01"</t>
  </si>
  <si>
    <t>(1*2,05-0,8*2)*2</t>
  </si>
  <si>
    <t>"mč.1.02 (překlady)"</t>
  </si>
  <si>
    <t>1*2,05-0,8*2+1,25*0,25*3</t>
  </si>
  <si>
    <t>"mč.1.06"</t>
  </si>
  <si>
    <t>1,85*2,1-0,8*2+1,5*0,25+1,25*0,25</t>
  </si>
  <si>
    <t>1,85*2,1-0,8*2+(2,2+0,15)*2*1,46+0,15*2,2+1,5*0,25+1,25*0,25</t>
  </si>
  <si>
    <t>"mč.1.08"</t>
  </si>
  <si>
    <t>1,49*(0,15+0,15+0,15)</t>
  </si>
  <si>
    <t>612311131</t>
  </si>
  <si>
    <t>Vápenný štuk vnitřních stěn tloušťky do 3 mm</t>
  </si>
  <si>
    <t>-622358709</t>
  </si>
  <si>
    <t>"mč.1.00"</t>
  </si>
  <si>
    <t>(0,95+0,95)*3-0,95*2+1,25*0,25</t>
  </si>
  <si>
    <t>(3,02+4,24+1,25+1,04)*3-0,8*2*2</t>
  </si>
  <si>
    <t>"mč.1.02"</t>
  </si>
  <si>
    <t>(3+2,38)*2*3-1*2,02-1,15*1-1,15*0,56-0,8*2+(1,15+0,56*2+1,15+1*2)*0,2</t>
  </si>
  <si>
    <t>(2,85+3+2,85)*3-1*2,02-1,15*0,56*2+(1,15+0,56*2)*0,2*2</t>
  </si>
  <si>
    <t>"mč.1.04"</t>
  </si>
  <si>
    <t>(1,58+0,9)*(3-2)+1,15*0,2</t>
  </si>
  <si>
    <t>"mč.1.05"</t>
  </si>
  <si>
    <t>1,58*(3-2)</t>
  </si>
  <si>
    <t>(2,96+3)*2*3-0,8*2-1,15*0,56+(1,15+0,56*2)*0,2</t>
  </si>
  <si>
    <t>(5,88+5,83)*2*(3-2)-0,8*2*2-1,15*0,66*2-1,16*0,65-1,18*0,65</t>
  </si>
  <si>
    <t>(1,15+1,15+1,15+1,18+0,66*4+0,65*4)*0,2</t>
  </si>
  <si>
    <t>(3,02+1,49+1,49)*(3-2)-1,15*0,65*2+(1,15+0,65*2)*0,2*2</t>
  </si>
  <si>
    <t>"mč.1.09"</t>
  </si>
  <si>
    <t>(0,94+1,9)*(3-2)</t>
  </si>
  <si>
    <t>13</t>
  </si>
  <si>
    <t>612315101</t>
  </si>
  <si>
    <t>Vápenná hrubá omítka rýh ve stěnách š do 150 mm</t>
  </si>
  <si>
    <t>1570318988</t>
  </si>
  <si>
    <t>2,6*2*0,1</t>
  </si>
  <si>
    <t>"ZTI.08"</t>
  </si>
  <si>
    <t>2,6*2*0,15</t>
  </si>
  <si>
    <t>2,6*4*0,2</t>
  </si>
  <si>
    <t>14</t>
  </si>
  <si>
    <t>612325121</t>
  </si>
  <si>
    <t>Vápenocementová štuková omítka rýh ve stěnách š do 150 mm</t>
  </si>
  <si>
    <t>-541889323</t>
  </si>
  <si>
    <t>15</t>
  </si>
  <si>
    <t>612325422</t>
  </si>
  <si>
    <t>Oprava vnitřní vápenocementové štukové omítky tl jádrové omítky do 20 mm a tl štuku do 3 mm stěn v rozsahu plochy přes 10 do 30 %</t>
  </si>
  <si>
    <t>-1692809050</t>
  </si>
  <si>
    <t>(0,95+0,95)*3-0,8*2</t>
  </si>
  <si>
    <t>(3,02+4,24+1,25+1,04)*3-0,8*2-1*2,05-0,8*2</t>
  </si>
  <si>
    <t>(1,58+0,9)*3-0,9*1,5-1,15*0,56+(1,15+0,56*2)*0,2</t>
  </si>
  <si>
    <t>1,58*3</t>
  </si>
  <si>
    <t>(2,96+3)*2*3-1,8*2,1-1,15*0,56+(1,15+0,56*2)*0,2</t>
  </si>
  <si>
    <t>(5,88+5,83)*2*3-0,8*2-1,8*2,1-1,15*1,61*2-1,16*1,6-1,18*1,6</t>
  </si>
  <si>
    <t>(1,15+1,15+1,15+1,18+1,6*4+1,61*4)*0,2</t>
  </si>
  <si>
    <t>(3,02+1,49+1,49)*3-1,15*1,6*2+(1,15+1,6*2)*0,2*2-1,49*1,5</t>
  </si>
  <si>
    <t>(0,94+1,9)*3</t>
  </si>
  <si>
    <t>Mezisoučet</t>
  </si>
  <si>
    <t>"odečet 20% z celkové plochy oprava do 50-ti%"</t>
  </si>
  <si>
    <t>-204,852*0,2</t>
  </si>
  <si>
    <t>16</t>
  </si>
  <si>
    <t>612325423</t>
  </si>
  <si>
    <t>Oprava vnitřní vápenocementové štukové omítky tl jádrové omítky do 20 mm a tl štuku do 3 mm stěn v rozsahu plochy přes 30 do 50 %</t>
  </si>
  <si>
    <t>1452944461</t>
  </si>
  <si>
    <t>"20% z celkové plochy oprava do 50-ti%"</t>
  </si>
  <si>
    <t>204,852*0,2</t>
  </si>
  <si>
    <t>17</t>
  </si>
  <si>
    <t>619991011</t>
  </si>
  <si>
    <t>Obalení samostatných konstrukcí a prvků PE fólií</t>
  </si>
  <si>
    <t>444319397</t>
  </si>
  <si>
    <t>1,15*1+1,15*0,56*5+1,15*1,6*2+1,18*1,6+1,16*1,6+1,15*1,6*2</t>
  </si>
  <si>
    <t>18</t>
  </si>
  <si>
    <t>622143003</t>
  </si>
  <si>
    <t>Montáž omítkových plastových nebo pozinkovaných rohových profilů</t>
  </si>
  <si>
    <t>m</t>
  </si>
  <si>
    <t>-775562626</t>
  </si>
  <si>
    <t>(1,15+1,6*2)*2+(1,16+1,18+1,6*4+1,15+1,15+1,61*4)+(1,15+0,56*2)*5</t>
  </si>
  <si>
    <t>(1,15+1*2)+2,1*2+1,06+3+1,4*4+2,2*2+0,15*2</t>
  </si>
  <si>
    <t>19</t>
  </si>
  <si>
    <t>55343023</t>
  </si>
  <si>
    <t>profil rohový Pz s kulatou hlavou pro vnitřní omítky tl 15mm</t>
  </si>
  <si>
    <t>1967822860</t>
  </si>
  <si>
    <t>59,24*1,1</t>
  </si>
  <si>
    <t>63</t>
  </si>
  <si>
    <t>Podlahy a podlahové konstrukce</t>
  </si>
  <si>
    <t>20</t>
  </si>
  <si>
    <t>631311116</t>
  </si>
  <si>
    <t>Mazanina tl přes 50 do 80 mm z betonu prostého bez zvýšených nároků na prostředí tř. C 25/30</t>
  </si>
  <si>
    <t>m3</t>
  </si>
  <si>
    <t>-87748644</t>
  </si>
  <si>
    <t>"betonový práh v podlaze mč.1.06"</t>
  </si>
  <si>
    <t>0,88*0,17*0,05*2</t>
  </si>
  <si>
    <t>632452514</t>
  </si>
  <si>
    <t>Cementový rychletuhnoucí potěr ze suchých směsí tl přes 20 do 25 mm</t>
  </si>
  <si>
    <t>-1666911720</t>
  </si>
  <si>
    <t>"vč.penetrace"</t>
  </si>
  <si>
    <t>"podlaha P1"</t>
  </si>
  <si>
    <t>1,29+2,96+1,65</t>
  </si>
  <si>
    <t>22</t>
  </si>
  <si>
    <t>632452515</t>
  </si>
  <si>
    <t>Cementový rychletuhnoucí potěr ze suchých směsí tl přes 20 do 30 mm</t>
  </si>
  <si>
    <t>75840386</t>
  </si>
  <si>
    <t>"podlaha P2"</t>
  </si>
  <si>
    <t>1,05+9,54+7,14+8,55</t>
  </si>
  <si>
    <t>"podlaha P3"</t>
  </si>
  <si>
    <t>35,2</t>
  </si>
  <si>
    <t>23</t>
  </si>
  <si>
    <t>632452516</t>
  </si>
  <si>
    <t>Cementový rychletuhnoucí potěr ze suchých směsí tl přes 30 do 35 mm</t>
  </si>
  <si>
    <t>673871202</t>
  </si>
  <si>
    <t>"podlaha P4"</t>
  </si>
  <si>
    <t>8,89+4,27</t>
  </si>
  <si>
    <t>24</t>
  </si>
  <si>
    <t>633811111</t>
  </si>
  <si>
    <t>Broušení nerovností betonových podlah do 2 mm - stržení šlemu</t>
  </si>
  <si>
    <t>-1687098785</t>
  </si>
  <si>
    <t>5,9+61,48+13,16</t>
  </si>
  <si>
    <t>25</t>
  </si>
  <si>
    <t>634112113</t>
  </si>
  <si>
    <t>Obvodová dilatace podlahovým páskem z pěnového PE mezi stěnou a mazaninou nebo potěrem v 80 mm</t>
  </si>
  <si>
    <t>2076812853</t>
  </si>
  <si>
    <t>101,3+48,84</t>
  </si>
  <si>
    <t>64</t>
  </si>
  <si>
    <t>Osazování výplní otvorů</t>
  </si>
  <si>
    <t>26</t>
  </si>
  <si>
    <t>642942111</t>
  </si>
  <si>
    <t>Osazování zárubní nebo rámů dveřních kovových do 2,5 m2 na MC</t>
  </si>
  <si>
    <t>562254134</t>
  </si>
  <si>
    <t>"Z3"</t>
  </si>
  <si>
    <t>27</t>
  </si>
  <si>
    <t>55331437</t>
  </si>
  <si>
    <t>zárubeň jednokřídlá ocelová pro dodatečnou montáž tl stěny 110-150mm rozměru 800/1970, 2100mm</t>
  </si>
  <si>
    <t>-1481122177</t>
  </si>
  <si>
    <t>"typ U"</t>
  </si>
  <si>
    <t>"Z/03"</t>
  </si>
  <si>
    <t>Ostatní konstrukce a práce, bourání</t>
  </si>
  <si>
    <t>28</t>
  </si>
  <si>
    <t>949101111</t>
  </si>
  <si>
    <t>Lešení pomocné pro objekty pozemních staveb s lešeňovou podlahou v do 1,9 m zatížení do 150 kg/m2</t>
  </si>
  <si>
    <t>1300997933</t>
  </si>
  <si>
    <t>"1.np"</t>
  </si>
  <si>
    <t>"demontáž podhledů"</t>
  </si>
  <si>
    <t>19,090</t>
  </si>
  <si>
    <t>"montáž podhledů"</t>
  </si>
  <si>
    <t>3,762+14,681</t>
  </si>
  <si>
    <t>"ostatní práce+profese"</t>
  </si>
  <si>
    <t>1,05+9,54+7,14+8,55+1,29+2,96+8,89+35,2+4,27+1,65</t>
  </si>
  <si>
    <t>29</t>
  </si>
  <si>
    <t>952901111</t>
  </si>
  <si>
    <t>Vyčištění budov bytové a občanské výstavby při výšce podlaží do 4 m</t>
  </si>
  <si>
    <t>1211922956</t>
  </si>
  <si>
    <t>30</t>
  </si>
  <si>
    <t>953943111</t>
  </si>
  <si>
    <t>Osazování výrobků do 1 kg/kus do vysekaných kapes zdiva</t>
  </si>
  <si>
    <t>1647610919</t>
  </si>
  <si>
    <t>"mč.1.06 - pod VZT - gumové podložky pod ocelové profily"</t>
  </si>
  <si>
    <t>31</t>
  </si>
  <si>
    <t>28690000</t>
  </si>
  <si>
    <t>gumová akustická podložka 200/200/50mm</t>
  </si>
  <si>
    <t>-1288066575</t>
  </si>
  <si>
    <t>32</t>
  </si>
  <si>
    <t>HZS1301</t>
  </si>
  <si>
    <t>Hodinová zúčtovací sazba zedník</t>
  </si>
  <si>
    <t>hod</t>
  </si>
  <si>
    <t>2125106393</t>
  </si>
  <si>
    <t>"stavební výpomoc pro ZTI"</t>
  </si>
  <si>
    <t>93</t>
  </si>
  <si>
    <t>"stavební výpomoc pro silnoproud+SLP"</t>
  </si>
  <si>
    <t>104</t>
  </si>
  <si>
    <t>"stavební výpomoc pro VZT"</t>
  </si>
  <si>
    <t>120</t>
  </si>
  <si>
    <t>33</t>
  </si>
  <si>
    <t>962031132</t>
  </si>
  <si>
    <t>Bourání příček nebo přizdívek z cihel pálených plných tl do 100 mm</t>
  </si>
  <si>
    <t>-336648880</t>
  </si>
  <si>
    <t>(2,98+0,1+1,36)*3,07-0,8*2</t>
  </si>
  <si>
    <t>(3,49+0,34+1,98+0,88+1,56)*3,04-0,7*2*2-0,8*2</t>
  </si>
  <si>
    <t>34</t>
  </si>
  <si>
    <t>962031133</t>
  </si>
  <si>
    <t>Bourání příček nebo přizdívek z cihel pálených plných tl přes 100 do 150 mm</t>
  </si>
  <si>
    <t>1471954264</t>
  </si>
  <si>
    <t>1,8*3,04-0,8*2+1*2,02-0,8*2+1,06*3,04-0,8*2</t>
  </si>
  <si>
    <t>35</t>
  </si>
  <si>
    <t>965043321</t>
  </si>
  <si>
    <t>Bourání podkladů pod dlažby betonových s potěrem nebo teracem tl do 100 mm pl do 1 m2</t>
  </si>
  <si>
    <t>1877941073</t>
  </si>
  <si>
    <t>"pro vpustě"</t>
  </si>
  <si>
    <t>0,5*0,5*0,1*4</t>
  </si>
  <si>
    <t>"pro žlaby"</t>
  </si>
  <si>
    <t>(0,32*0,82+0,52*0,82+0,3*0,8)*0,1</t>
  </si>
  <si>
    <t>36</t>
  </si>
  <si>
    <t>965046111</t>
  </si>
  <si>
    <t>Broušení stávajících betonových podlah úběr do 3 mm</t>
  </si>
  <si>
    <t>-176597933</t>
  </si>
  <si>
    <t>"odstranění lepidla pod keram dlažbou"</t>
  </si>
  <si>
    <t>6,74+29,72+4,1+1,31+4,59</t>
  </si>
  <si>
    <t>"srovnání nerovností pod PVC"</t>
  </si>
  <si>
    <t>7,14+13,59+8,8/9+4,05</t>
  </si>
  <si>
    <t>37</t>
  </si>
  <si>
    <t>965081213</t>
  </si>
  <si>
    <t>Bourání podlah z dlaždic keramických nebo xylolitových tl do 10 mm plochy přes 1 m2</t>
  </si>
  <si>
    <t>-355191907</t>
  </si>
  <si>
    <t>38</t>
  </si>
  <si>
    <t>965081611</t>
  </si>
  <si>
    <t>Odsekání soklíků rovných</t>
  </si>
  <si>
    <t>2109122528</t>
  </si>
  <si>
    <t>"kolem keram.dlažby"</t>
  </si>
  <si>
    <t>2,55+0,34+1,03-0,7+4,07*2+2,25*2-0,8*4-0,9-0,7</t>
  </si>
  <si>
    <t>39</t>
  </si>
  <si>
    <t>96600-001</t>
  </si>
  <si>
    <t>Demontáž digestoře vč. potrubí, vč. odvozu a ekologické likvidace</t>
  </si>
  <si>
    <t>342798921</t>
  </si>
  <si>
    <t>40</t>
  </si>
  <si>
    <t>968072455</t>
  </si>
  <si>
    <t>Vybourání kovových dveřních zárubní pl do 2 m2</t>
  </si>
  <si>
    <t>-2006977644</t>
  </si>
  <si>
    <t>0,7*2*2+0,8*2*4+0,9*2*2</t>
  </si>
  <si>
    <t>41</t>
  </si>
  <si>
    <t>969031111</t>
  </si>
  <si>
    <t>Vybourání vnitřního ocelového potrubí do DN 50</t>
  </si>
  <si>
    <t>1353836149</t>
  </si>
  <si>
    <t>"ZTI - odhad"</t>
  </si>
  <si>
    <t>42</t>
  </si>
  <si>
    <t>971033131</t>
  </si>
  <si>
    <t>Vybourání otvorů ve zdivu cihelném D do 60 mm na MVC nebo MV tl do 150 mm</t>
  </si>
  <si>
    <t>601090500</t>
  </si>
  <si>
    <t>"prostup pro VZT.10"</t>
  </si>
  <si>
    <t>43</t>
  </si>
  <si>
    <t>971033161</t>
  </si>
  <si>
    <t>Vybourání otvorů ve zdivu cihelném D do 60 mm na MVC nebo MV tl do 600 mm</t>
  </si>
  <si>
    <t>1364977848</t>
  </si>
  <si>
    <t>"prostup pro VZT.01"</t>
  </si>
  <si>
    <t>44</t>
  </si>
  <si>
    <t>971033531</t>
  </si>
  <si>
    <t>Vybourání otvorů ve zdivu cihelném pl do 1 m2 na MVC nebo MV tl do 150 mm</t>
  </si>
  <si>
    <t>-1481206776</t>
  </si>
  <si>
    <t>"prostup pro VZT.04"</t>
  </si>
  <si>
    <t>0,67*0,54*3</t>
  </si>
  <si>
    <t>"prostup pro VZT.05"</t>
  </si>
  <si>
    <t>0,75*0,44</t>
  </si>
  <si>
    <t>"prostup pro VZT.06"</t>
  </si>
  <si>
    <t>1,05*0,54*2</t>
  </si>
  <si>
    <t>"prostup pro VZT.07"</t>
  </si>
  <si>
    <t>0,45*0,64*2</t>
  </si>
  <si>
    <t>"prostup pro VZT.08"</t>
  </si>
  <si>
    <t>0,98*0,54</t>
  </si>
  <si>
    <t>"prostup pro VZT.09"</t>
  </si>
  <si>
    <t>1,05*0,54</t>
  </si>
  <si>
    <t>45</t>
  </si>
  <si>
    <t>971033561</t>
  </si>
  <si>
    <t>Vybourání otvorů ve zdivu cihelném pl do 1 m2 na MVC nebo MV tl do 600 mm</t>
  </si>
  <si>
    <t>1243861170</t>
  </si>
  <si>
    <t>"prostup pro VZT.02"</t>
  </si>
  <si>
    <t>0,65*0,54*0,5</t>
  </si>
  <si>
    <t>"prostup pro VZT.03"</t>
  </si>
  <si>
    <t>1,52*0,54*0,5</t>
  </si>
  <si>
    <t>46</t>
  </si>
  <si>
    <t>972054341</t>
  </si>
  <si>
    <t>Vybourání otvorů v ŽB stropech nebo klenbách pl do 0,25 m2 tl do 150 mm</t>
  </si>
  <si>
    <t>1760212556</t>
  </si>
  <si>
    <t>47</t>
  </si>
  <si>
    <t>973031325</t>
  </si>
  <si>
    <t>Vysekání kapes ve zdivu cihelném na MV nebo MVC pl do 0,10 m2 hl do 300 mm</t>
  </si>
  <si>
    <t>938817884</t>
  </si>
  <si>
    <t>"mč.1.06 - pro ocelové profily"</t>
  </si>
  <si>
    <t>48</t>
  </si>
  <si>
    <t>974031153</t>
  </si>
  <si>
    <t>Vysekání rýh ve zdivu cihelném hl do 100 mm š do 100 mm</t>
  </si>
  <si>
    <t>1100223042</t>
  </si>
  <si>
    <t>2,6*2</t>
  </si>
  <si>
    <t>49</t>
  </si>
  <si>
    <t>974031164</t>
  </si>
  <si>
    <t>Vysekání rýh ve zdivu cihelném hl do 150 mm š do 150 mm</t>
  </si>
  <si>
    <t>126456161</t>
  </si>
  <si>
    <t>50</t>
  </si>
  <si>
    <t>974031165</t>
  </si>
  <si>
    <t>Vysekání rýh ve zdivu cihelném hl do 150 mm š do 200 mm</t>
  </si>
  <si>
    <t>-467683938</t>
  </si>
  <si>
    <t>2,6*4</t>
  </si>
  <si>
    <t>51</t>
  </si>
  <si>
    <t>974031666</t>
  </si>
  <si>
    <t>Vysekání rýh ve zdivu cihelném pro vtahování nosníků hl do 150 mm v do 250 mm</t>
  </si>
  <si>
    <t>1387433579</t>
  </si>
  <si>
    <t>"překlady pro prostupy VZT"</t>
  </si>
  <si>
    <t>1,25*9+1,5+1,25*3+2*3</t>
  </si>
  <si>
    <t>52</t>
  </si>
  <si>
    <t>974042532</t>
  </si>
  <si>
    <t>Vysekání rýh v dlažbě betonové nebo jiné monolitické hl do 50 mm š do 70 mm</t>
  </si>
  <si>
    <t>-971489330</t>
  </si>
  <si>
    <t>"drážka 30x30mm"</t>
  </si>
  <si>
    <t>2,92</t>
  </si>
  <si>
    <t>53</t>
  </si>
  <si>
    <t>977151124</t>
  </si>
  <si>
    <t>Jádrové vrty diamantovými korunkami do stavebních materiálů D přes 150 do 180 mm</t>
  </si>
  <si>
    <t>981280604</t>
  </si>
  <si>
    <t>0,3*4</t>
  </si>
  <si>
    <t>0,3*3</t>
  </si>
  <si>
    <t>"pro ZTI prostupy"</t>
  </si>
  <si>
    <t>34*0,3</t>
  </si>
  <si>
    <t>54</t>
  </si>
  <si>
    <t>977311112</t>
  </si>
  <si>
    <t>Řezání stávajících betonových mazanin nevyztužených hl do 100 mm</t>
  </si>
  <si>
    <t>-1314303594</t>
  </si>
  <si>
    <t>(0,5+0,5)*2*4</t>
  </si>
  <si>
    <t>(0,32+0,82+0,52+0,82+0,3+0,8)*2</t>
  </si>
  <si>
    <t>(2,92+0,03)*2</t>
  </si>
  <si>
    <t>55</t>
  </si>
  <si>
    <t>978013141</t>
  </si>
  <si>
    <t>Otlučení (osekání) vnitřní vápenné nebo vápenocementové omítky stěn v rozsahu přes 10 do 30 %</t>
  </si>
  <si>
    <t>1004675551</t>
  </si>
  <si>
    <t>(0,95+0,95+1,15)*3-0,8*2-1,06*2,1+(1,06+2,1*2)*0,5</t>
  </si>
  <si>
    <t>"20% z celkové plochy otlučení do 50-ti%"</t>
  </si>
  <si>
    <t>-208,706*0,2</t>
  </si>
  <si>
    <t>56</t>
  </si>
  <si>
    <t>978013161</t>
  </si>
  <si>
    <t>Otlučení (osekání) vnitřní vápenné nebo vápenocementové omítky stěn v rozsahu přes 30 do 50 %</t>
  </si>
  <si>
    <t>-1521806244</t>
  </si>
  <si>
    <t>208,706*0,2</t>
  </si>
  <si>
    <t>57</t>
  </si>
  <si>
    <t>978059541</t>
  </si>
  <si>
    <t>Odsekání a odebrání obkladů stěn z vnitřních obkládaček plochy přes 1 m2</t>
  </si>
  <si>
    <t>346999484</t>
  </si>
  <si>
    <t>(0,9+3)*2,3</t>
  </si>
  <si>
    <t>(5,88+5,83)*2*1,8-0,8*1,8*2-1,15*0,75*2-1,16*0,75-1,18*0,75</t>
  </si>
  <si>
    <t>(1,15+0,75*2)*0,2*2+(1,16+1,18+0,75*4)*0,2</t>
  </si>
  <si>
    <t>(3,94+1,36)*2*1,3-0,8*1,3-1,15*0,25+(1,58+0,34)*(1,8-1,3)+(1,15+0,25*2)*0,2</t>
  </si>
  <si>
    <t>(1,56+0,84)*2*1,8-0,7*1,8-1,15*0,75+(1,15+0,75*2)*0,2</t>
  </si>
  <si>
    <t>(0,81+1,67+0,88)*1,8+(0,88+0,88+0,88)*2</t>
  </si>
  <si>
    <t>901</t>
  </si>
  <si>
    <t>Ostatní výrobky</t>
  </si>
  <si>
    <t>58</t>
  </si>
  <si>
    <t>90100-001</t>
  </si>
  <si>
    <t xml:space="preserve">O/01  M+D dávkovač mýdla, nástěnný, objem 500ml, rozmwr 150x95mm, nerez leštěný</t>
  </si>
  <si>
    <t>-920223776</t>
  </si>
  <si>
    <t>59</t>
  </si>
  <si>
    <t>90100-002</t>
  </si>
  <si>
    <t xml:space="preserve">O/02  M+D držák toaletního papíru nástěnný, rozměr 170x155mm, kov s chromovou úpravou</t>
  </si>
  <si>
    <t>-381798837</t>
  </si>
  <si>
    <t>60</t>
  </si>
  <si>
    <t>90100-003</t>
  </si>
  <si>
    <t xml:space="preserve">O/03  M+D štětka na WC. nástěnná, materiál mosaz, zinek, keramika</t>
  </si>
  <si>
    <t>-580541764</t>
  </si>
  <si>
    <t>90100-004</t>
  </si>
  <si>
    <t xml:space="preserve">O/04  M+D dveře sprchové , rohové, skládací, 800x800x1920mm, rám z pochromovaných prvků, vč.systémového příslušenství, provedeno dle PD</t>
  </si>
  <si>
    <t>-214347654</t>
  </si>
  <si>
    <t>62</t>
  </si>
  <si>
    <t>90100-005</t>
  </si>
  <si>
    <t xml:space="preserve">O/05  M+D zrcadlo 780x780x5mm, po obvodu ukončovací lišta hranatá - hliník elox stříbrná</t>
  </si>
  <si>
    <t>-1365752435</t>
  </si>
  <si>
    <t>90100-006</t>
  </si>
  <si>
    <t xml:space="preserve">O/06  M+D podlahová vpusť 200x200</t>
  </si>
  <si>
    <t>-1719849057</t>
  </si>
  <si>
    <t>90100-007.1</t>
  </si>
  <si>
    <t xml:space="preserve">O/07.1  M+D hygienický žlab 700x300mm</t>
  </si>
  <si>
    <t>211279260</t>
  </si>
  <si>
    <t>65</t>
  </si>
  <si>
    <t>90100-007.2</t>
  </si>
  <si>
    <t xml:space="preserve">O/07.2  M+D hygienický žlab 800x300mm</t>
  </si>
  <si>
    <t>-2055580684</t>
  </si>
  <si>
    <t>66</t>
  </si>
  <si>
    <t>90100-007.3</t>
  </si>
  <si>
    <t xml:space="preserve">O/07.3  M+D hygienický žlab 800x500mm</t>
  </si>
  <si>
    <t>-1690052031</t>
  </si>
  <si>
    <t>997</t>
  </si>
  <si>
    <t>Přesun sutě</t>
  </si>
  <si>
    <t>67</t>
  </si>
  <si>
    <t>997013113</t>
  </si>
  <si>
    <t>Vnitrostaveništní doprava suti a vybouraných hmot pro budovy v přes 9 do 12 m</t>
  </si>
  <si>
    <t>1312341102</t>
  </si>
  <si>
    <t>68</t>
  </si>
  <si>
    <t>997013219</t>
  </si>
  <si>
    <t>Příplatek k vnitrostaveništní dopravě suti a vybouraných hmot za zvětšenou dopravu suti ZKD 10 m</t>
  </si>
  <si>
    <t>457282540</t>
  </si>
  <si>
    <t>29,518*2 'Přepočtené koeficientem množství</t>
  </si>
  <si>
    <t>69</t>
  </si>
  <si>
    <t>997013501</t>
  </si>
  <si>
    <t>Odvoz suti a vybouraných hmot na skládku nebo meziskládku do 1 km se složením</t>
  </si>
  <si>
    <t>121148839</t>
  </si>
  <si>
    <t>70</t>
  </si>
  <si>
    <t>997013509</t>
  </si>
  <si>
    <t>Příplatek k odvozu suti a vybouraných hmot na skládku ZKD 1 km přes 1 km</t>
  </si>
  <si>
    <t>1195062224</t>
  </si>
  <si>
    <t>29,518*9 'Přepočtené koeficientem množství</t>
  </si>
  <si>
    <t>71</t>
  </si>
  <si>
    <t>997013871</t>
  </si>
  <si>
    <t>Poplatek za uložení stavebního odpadu na recyklační skládce (skládkovné) směsného stavebního a demoličního kód odpadu 17 09 04</t>
  </si>
  <si>
    <t>1354673235</t>
  </si>
  <si>
    <t>998</t>
  </si>
  <si>
    <t>Přesun hmot</t>
  </si>
  <si>
    <t>72</t>
  </si>
  <si>
    <t>998011002</t>
  </si>
  <si>
    <t>Přesun hmot pro budovy zděné v přes 6 do 12 m</t>
  </si>
  <si>
    <t>-216581340</t>
  </si>
  <si>
    <t>PSV</t>
  </si>
  <si>
    <t>Práce a dodávky PSV</t>
  </si>
  <si>
    <t>711</t>
  </si>
  <si>
    <t>Izolace proti vodě, vlhkosti a plynům</t>
  </si>
  <si>
    <t>73</t>
  </si>
  <si>
    <t>711493111</t>
  </si>
  <si>
    <t>Izolace proti podpovrchové a tlakové vodě vodorovná těsnicí hmotou dvousložkovou na bázi cementu</t>
  </si>
  <si>
    <t>160558406</t>
  </si>
  <si>
    <t>1,29</t>
  </si>
  <si>
    <t>2,96</t>
  </si>
  <si>
    <t>1,65</t>
  </si>
  <si>
    <t>74</t>
  </si>
  <si>
    <t>711493121</t>
  </si>
  <si>
    <t>Izolace proti podpovrchové a tlakové vodě svislá těsnicí hmotou dvousložkovou na bázi cementu</t>
  </si>
  <si>
    <t>-580601597</t>
  </si>
  <si>
    <t>(1,4+0,9)*2*2-0,9*0,18+0,18*0,5*2-0,7*2-1,15*0,55+(1,15+0,55*2)*0,2</t>
  </si>
  <si>
    <t>(1,48+2)*2*2-0,7*2*2</t>
  </si>
  <si>
    <t>(5,88+5,83)*2*2-0,8*1,95-1,15*0,95*2-1,16*0,95-1,18*0,95</t>
  </si>
  <si>
    <t>(1,15*2+1,16+1,18+0,95*8)*0,2+(2,2+0,15)*2*1,4+2,2*0,15</t>
  </si>
  <si>
    <t>(2,87+1,49)*2*2+1,49*0,15+0,15*0,5*2-0,8*2-1,15*0,95*2+(1,15+0,95*2)*0,2*2</t>
  </si>
  <si>
    <t>(1,75+0,94)*2*2-0,7*2+0,94*0,15+0,15*0,5*2</t>
  </si>
  <si>
    <t>75</t>
  </si>
  <si>
    <t>998711102</t>
  </si>
  <si>
    <t>Přesun hmot tonážní pro izolace proti vodě, vlhkosti a plynům v objektech v přes 6 do 12 m</t>
  </si>
  <si>
    <t>1078260577</t>
  </si>
  <si>
    <t>713</t>
  </si>
  <si>
    <t>Izolace tepelné</t>
  </si>
  <si>
    <t>76</t>
  </si>
  <si>
    <t>713110811</t>
  </si>
  <si>
    <t>Odstranění tepelné izolace stropů volně kladené z vláknitých materiálů suchých tl do 100 mm</t>
  </si>
  <si>
    <t>303676077</t>
  </si>
  <si>
    <t>"odstranění izolace z demontovaných podhledů"</t>
  </si>
  <si>
    <t>"izolace bude použita do nových podhledů"</t>
  </si>
  <si>
    <t>"místnosti dle stávajícího stavu"</t>
  </si>
  <si>
    <t>4,1</t>
  </si>
  <si>
    <t>1,31</t>
  </si>
  <si>
    <t>4,59</t>
  </si>
  <si>
    <t>4,05</t>
  </si>
  <si>
    <t>1,68*3</t>
  </si>
  <si>
    <t>77</t>
  </si>
  <si>
    <t>713111121</t>
  </si>
  <si>
    <t>Montáž izolace tepelné spodem stropů s uchycením drátem rohoží, pásů, dílců, desek</t>
  </si>
  <si>
    <t>-1647337175</t>
  </si>
  <si>
    <t>"nové podhledy"</t>
  </si>
  <si>
    <t>1,98*1,9</t>
  </si>
  <si>
    <t>3,09*1,46</t>
  </si>
  <si>
    <t>4,27</t>
  </si>
  <si>
    <t>78</t>
  </si>
  <si>
    <t>631520xx</t>
  </si>
  <si>
    <t xml:space="preserve">minerální vata tepelně izolační  - použita stávající z demontovaných podhledů</t>
  </si>
  <si>
    <t>1597616694</t>
  </si>
  <si>
    <t>18,443*1,035</t>
  </si>
  <si>
    <t>79</t>
  </si>
  <si>
    <t>998713102</t>
  </si>
  <si>
    <t>Přesun hmot tonážní pro izolace tepelné v objektech v přes 6 do 12 m</t>
  </si>
  <si>
    <t>-1684097800</t>
  </si>
  <si>
    <t>725</t>
  </si>
  <si>
    <t>Zdravotechnika - zařizovací předměty</t>
  </si>
  <si>
    <t>80</t>
  </si>
  <si>
    <t>725110811</t>
  </si>
  <si>
    <t>Demontáž klozetů splachovacích s nádrží</t>
  </si>
  <si>
    <t>soubor</t>
  </si>
  <si>
    <t>2114003150</t>
  </si>
  <si>
    <t>81</t>
  </si>
  <si>
    <t>725210821</t>
  </si>
  <si>
    <t>Demontáž umyvadel bez výtokových armatur</t>
  </si>
  <si>
    <t>-514260758</t>
  </si>
  <si>
    <t>82</t>
  </si>
  <si>
    <t>725240812</t>
  </si>
  <si>
    <t>Demontáž vaniček sprchových bez výtokových armatur</t>
  </si>
  <si>
    <t>-601036469</t>
  </si>
  <si>
    <t>83</t>
  </si>
  <si>
    <t>725330820</t>
  </si>
  <si>
    <t>Demontáž výlevka diturvitová</t>
  </si>
  <si>
    <t>-1774497520</t>
  </si>
  <si>
    <t>84</t>
  </si>
  <si>
    <t>725820801</t>
  </si>
  <si>
    <t>Demontáž baterie nástěnné do G 3 / 4</t>
  </si>
  <si>
    <t>-1889976740</t>
  </si>
  <si>
    <t>"sprcha"</t>
  </si>
  <si>
    <t>85</t>
  </si>
  <si>
    <t>725820802</t>
  </si>
  <si>
    <t>Demontáž baterie stojánkové do jednoho otvoru</t>
  </si>
  <si>
    <t>-1395084650</t>
  </si>
  <si>
    <t>727</t>
  </si>
  <si>
    <t>Zdravotechnika - požární ochrana</t>
  </si>
  <si>
    <t>86</t>
  </si>
  <si>
    <t>727111045</t>
  </si>
  <si>
    <t>Trubní ucpávka ocelového potrubí bez izolace DN 80 stropem tl 150 mm požární odolnost EI 120</t>
  </si>
  <si>
    <t>205718351</t>
  </si>
  <si>
    <t>763</t>
  </si>
  <si>
    <t>Konstrukce suché výstavby</t>
  </si>
  <si>
    <t>87</t>
  </si>
  <si>
    <t>763111333</t>
  </si>
  <si>
    <t>SDK příčka tl 100 mm profil CW+UW 75 desky 1xH2 12,5 s izolací EI 30 Rw do 45 dB</t>
  </si>
  <si>
    <t>1278598964</t>
  </si>
  <si>
    <t>3,02*3,04-0,8*2</t>
  </si>
  <si>
    <t>1,9*3,04-0,7*2</t>
  </si>
  <si>
    <t>(3+1,58)*3,04-0,7*2*2</t>
  </si>
  <si>
    <t>"mezi mč.1.00 a 1.01"</t>
  </si>
  <si>
    <t>1,16*3,04-0,8*2</t>
  </si>
  <si>
    <t>88</t>
  </si>
  <si>
    <t>7631123r8</t>
  </si>
  <si>
    <t>SDK příčka tl 300 mm zdvojený profil CW+UW 100 desky 2xA 12,5 s dvojitou izolací EI 60 Rw do 65 dB</t>
  </si>
  <si>
    <t>805212059</t>
  </si>
  <si>
    <t xml:space="preserve">"mezi spojovací chodba a  mč.1.00 </t>
  </si>
  <si>
    <t>2,28*3,04-0,8*2</t>
  </si>
  <si>
    <t>89</t>
  </si>
  <si>
    <t>763121426</t>
  </si>
  <si>
    <t>SDK stěna předsazená tl 112,5 mm profil CW+UW 100 deska 1xH2 12,5 bez izolace EI 15</t>
  </si>
  <si>
    <t>-245897141</t>
  </si>
  <si>
    <t>1,49*1,5</t>
  </si>
  <si>
    <t>0,94*1,5</t>
  </si>
  <si>
    <t>0,9*1,5</t>
  </si>
  <si>
    <t>2*3</t>
  </si>
  <si>
    <t>763121621</t>
  </si>
  <si>
    <t>Montáž desek tl 12,5 mm na nosnou kci SDK stěna předsazená</t>
  </si>
  <si>
    <t>-1405498193</t>
  </si>
  <si>
    <t>"druhá vrstva desek SDK na předstěny"</t>
  </si>
  <si>
    <t>91</t>
  </si>
  <si>
    <t>59030025</t>
  </si>
  <si>
    <t>deska SDK impregnovaná H2 tl 12,5mm</t>
  </si>
  <si>
    <t>-1988633132</t>
  </si>
  <si>
    <t>6,525*1,1</t>
  </si>
  <si>
    <t>92</t>
  </si>
  <si>
    <t>763131411</t>
  </si>
  <si>
    <t>SDK podhled desky 1xA 12,5 bez izolace dvouvrstvá spodní kce profil CD+UD</t>
  </si>
  <si>
    <t>-1521218483</t>
  </si>
  <si>
    <t>763131451</t>
  </si>
  <si>
    <t>SDK podhled deska 1xH2 12,5 bez izolace dvouvrstvá spodní kce profil CD+UD</t>
  </si>
  <si>
    <t>2145302766</t>
  </si>
  <si>
    <t>94</t>
  </si>
  <si>
    <t>763131751</t>
  </si>
  <si>
    <t>Montáž parotěsné zábrany do SDK podhledu</t>
  </si>
  <si>
    <t>-1090196305</t>
  </si>
  <si>
    <t>95</t>
  </si>
  <si>
    <t>28329282</t>
  </si>
  <si>
    <t>fólie PE vyztužená Al vrstvou pro parotěsnou vrstvu 170g/m2</t>
  </si>
  <si>
    <t>-1726308298</t>
  </si>
  <si>
    <t>18,443*1,15</t>
  </si>
  <si>
    <t>96</t>
  </si>
  <si>
    <t>763131831</t>
  </si>
  <si>
    <t>Demontáž SDK podhledu s jednovrstvou nosnou kcí z ocelových profilů opláštění jednoduché</t>
  </si>
  <si>
    <t>295434733</t>
  </si>
  <si>
    <t>97</t>
  </si>
  <si>
    <t>763173113</t>
  </si>
  <si>
    <t>Montáž úchytu pro WC v SDK kci</t>
  </si>
  <si>
    <t>2120204092</t>
  </si>
  <si>
    <t>98</t>
  </si>
  <si>
    <t>59030731</t>
  </si>
  <si>
    <t>konstrukce pro uchycení WC osová rozteč CW profilů 450-625mm</t>
  </si>
  <si>
    <t>1053688821</t>
  </si>
  <si>
    <t>99</t>
  </si>
  <si>
    <t>763181311</t>
  </si>
  <si>
    <t>Montáž jednokřídlové kovové zárubně do SDK příčky</t>
  </si>
  <si>
    <t>-902384647</t>
  </si>
  <si>
    <t>"Z/01"</t>
  </si>
  <si>
    <t>"Z/02"</t>
  </si>
  <si>
    <t>"Z/05"</t>
  </si>
  <si>
    <t>100</t>
  </si>
  <si>
    <t>55331589</t>
  </si>
  <si>
    <t>zárubeň jednokřídlá ocelová pro sádrokartonové příčky tl stěny 75-100mm rozměru 700/1970, 2100mm</t>
  </si>
  <si>
    <t>1382755012</t>
  </si>
  <si>
    <t>101</t>
  </si>
  <si>
    <t>55331590</t>
  </si>
  <si>
    <t>zárubeň jednokřídlá ocelová pro sádrokartonové příčky tl stěny 75-100mm rozměru 800/1970, 2100mm</t>
  </si>
  <si>
    <t>37225591</t>
  </si>
  <si>
    <t>102</t>
  </si>
  <si>
    <t>55331710</t>
  </si>
  <si>
    <t>zárubeň jednokřídlá ocelová pro sádrokartonové příčky tl stěny 260-300mm rozměru 800/1970, 2100mm</t>
  </si>
  <si>
    <t>784319494</t>
  </si>
  <si>
    <t>103</t>
  </si>
  <si>
    <t>998763302</t>
  </si>
  <si>
    <t>Přesun hmot tonážní pro konstrukce montované z desek v objektech v přes 6 do 12 m</t>
  </si>
  <si>
    <t>-637257268</t>
  </si>
  <si>
    <t>766</t>
  </si>
  <si>
    <t>Konstrukce truhlářské</t>
  </si>
  <si>
    <t>76600-1001</t>
  </si>
  <si>
    <t xml:space="preserve">T/01   M+D vnitř.dveře 700/1970mm, křídlo dřevěné s polodrážkou vč. kování, zámku, veškerých doplňků a povrchové úpravy, kompletní provedení dle PD</t>
  </si>
  <si>
    <t>-1655587692</t>
  </si>
  <si>
    <t>105</t>
  </si>
  <si>
    <t>76600-1002</t>
  </si>
  <si>
    <t xml:space="preserve">T/02   M+D vnitř.dveře 800/1970mm, křídlo dřevěné s polodrážkou vč. kování, zámku, veškerých doplňků a povrchové úpravy, kompletní provedení dle PD</t>
  </si>
  <si>
    <t>-1983335148</t>
  </si>
  <si>
    <t>106</t>
  </si>
  <si>
    <t>76600-1003</t>
  </si>
  <si>
    <t xml:space="preserve">T/03   M+D vnitř.dveře 800/1970mm, křídlo dřevěné s polodrážkou, zvuk.neprůzvučnost 37dB, vč. kování, zámku, veškerých doplňků a povrchové úpravy, kompletní provedení dle PD</t>
  </si>
  <si>
    <t>-1488859504</t>
  </si>
  <si>
    <t>107</t>
  </si>
  <si>
    <t>76600-1004</t>
  </si>
  <si>
    <t xml:space="preserve">T/04   M+D vnitř.dveře 700/1970mm, křídlo dřevěné s polodrážkou vč. kování, zámku, mřížky 500x100mm, veškerých doplňků a povrchové úpravy, kompletní provedení dle PD</t>
  </si>
  <si>
    <t>-218158714</t>
  </si>
  <si>
    <t>108</t>
  </si>
  <si>
    <t>76600-1005</t>
  </si>
  <si>
    <t xml:space="preserve">T/05   M+D vnitř.dveře 800/1970mm, křídlo dřevěné s polodrážkou vč. kování, zámku, panikového kování, veškerých doplňků a povrchové úpravy, kompletní provedení dle PD</t>
  </si>
  <si>
    <t>349969647</t>
  </si>
  <si>
    <t>109</t>
  </si>
  <si>
    <t>766691914</t>
  </si>
  <si>
    <t>Vyvěšení nebo zavěšení dřevěných křídel dveří pl do 2 m2</t>
  </si>
  <si>
    <t>1318626458</t>
  </si>
  <si>
    <t>110</t>
  </si>
  <si>
    <t>998766202</t>
  </si>
  <si>
    <t>Přesun hmot procentní pro kce truhlářské v objektech v přes 6 do 12 m</t>
  </si>
  <si>
    <t>%</t>
  </si>
  <si>
    <t>-1384643498</t>
  </si>
  <si>
    <t>771</t>
  </si>
  <si>
    <t>Podlahy z dlaždic</t>
  </si>
  <si>
    <t>111</t>
  </si>
  <si>
    <t>771121011</t>
  </si>
  <si>
    <t>Nátěr penetrační na podlahu</t>
  </si>
  <si>
    <t>660513174</t>
  </si>
  <si>
    <t>"skladba P1"</t>
  </si>
  <si>
    <t>"skladba P2"</t>
  </si>
  <si>
    <t>112</t>
  </si>
  <si>
    <t>771151022</t>
  </si>
  <si>
    <t>Samonivelační stěrka podlah pevnosti 30 MPa tl přes 3 do 5 mm</t>
  </si>
  <si>
    <t>827596507</t>
  </si>
  <si>
    <t>"vyrovnání po obroušení lepidla pod keram dlažbu"</t>
  </si>
  <si>
    <t>32,18</t>
  </si>
  <si>
    <t>"vyrovnání po obroušení lepidla pod polyuretanovou stěrku"</t>
  </si>
  <si>
    <t>48,36</t>
  </si>
  <si>
    <t>113</t>
  </si>
  <si>
    <t>771474141</t>
  </si>
  <si>
    <t>Montáž soklů z dlaždic keramických s požlábkem nebo francouzských lepených cementovým flexibilním lepidlem v do 90 mm</t>
  </si>
  <si>
    <t>-1141283061</t>
  </si>
  <si>
    <t>2,15</t>
  </si>
  <si>
    <t>9,82</t>
  </si>
  <si>
    <t>9,96</t>
  </si>
  <si>
    <t>10,2</t>
  </si>
  <si>
    <t>114</t>
  </si>
  <si>
    <t>59761195</t>
  </si>
  <si>
    <t>sokl keramický mrazuvzdorný s požlábkem povrch hladký/matný tl do 10mm výšky přes 65 do 90mm</t>
  </si>
  <si>
    <t>-391184183</t>
  </si>
  <si>
    <t>32,13*1,1</t>
  </si>
  <si>
    <t>115</t>
  </si>
  <si>
    <t>771574414</t>
  </si>
  <si>
    <t>Montáž podlah keramických hladkých lepených cementovým flexibilním lepidlem přes 4 do 6 ks/m2</t>
  </si>
  <si>
    <t>765989733</t>
  </si>
  <si>
    <t>116</t>
  </si>
  <si>
    <t>59761115</t>
  </si>
  <si>
    <t>dlažba keramická slinutá mrazuvzdorná R11/C povrch reliéfní/matný tl do 10mm přes 4 do 6ks/m2</t>
  </si>
  <si>
    <t>1395945138</t>
  </si>
  <si>
    <t>"dlažba 300x600x8mm, protiskluznost R9"</t>
  </si>
  <si>
    <t>32,18*1,15</t>
  </si>
  <si>
    <t>117</t>
  </si>
  <si>
    <t>771591115</t>
  </si>
  <si>
    <t>Podlahy spárování silikonem</t>
  </si>
  <si>
    <t>495039432</t>
  </si>
  <si>
    <t>118</t>
  </si>
  <si>
    <t>998771102</t>
  </si>
  <si>
    <t>Přesun hmot tonážní pro podlahy z dlaždic v objektech v přes 6 do 12 m</t>
  </si>
  <si>
    <t>612767915</t>
  </si>
  <si>
    <t>776</t>
  </si>
  <si>
    <t>Podlahy povlakové</t>
  </si>
  <si>
    <t>119</t>
  </si>
  <si>
    <t>776111116</t>
  </si>
  <si>
    <t>Odstranění zbytků lepidla z podkladu povlakových podlah broušením</t>
  </si>
  <si>
    <t>987721558</t>
  </si>
  <si>
    <t>776201811</t>
  </si>
  <si>
    <t>Demontáž lepených povlakových podlah bez podložky ručně</t>
  </si>
  <si>
    <t>-715218270</t>
  </si>
  <si>
    <t>121</t>
  </si>
  <si>
    <t>776410811</t>
  </si>
  <si>
    <t>Odstranění soklíků a lišt pryžových nebo plastových</t>
  </si>
  <si>
    <t>1173561178</t>
  </si>
  <si>
    <t>777</t>
  </si>
  <si>
    <t>Podlahy lité</t>
  </si>
  <si>
    <t>122</t>
  </si>
  <si>
    <t>777111141</t>
  </si>
  <si>
    <t>Otryskání podkladu před provedením lité podlahy</t>
  </si>
  <si>
    <t>903910725</t>
  </si>
  <si>
    <t xml:space="preserve">"podlaha P4" </t>
  </si>
  <si>
    <t>123</t>
  </si>
  <si>
    <t>77752110x1</t>
  </si>
  <si>
    <t>Krycí polyuretanová stěrka tloušťky 8 mm , do potravinářských provozů</t>
  </si>
  <si>
    <t>873474093</t>
  </si>
  <si>
    <t>"nezkluznost R12, pevnost v tahu 1,5MPa, pevnost v tlaku 59MPa"</t>
  </si>
  <si>
    <t>"zkouška na obrus TABER (ztráta v mg /1000 ot/1kg) je 900mg"</t>
  </si>
  <si>
    <t>"třída treakce na oheň Bfl - S1"</t>
  </si>
  <si>
    <t>"pojezg kovovým kolem"</t>
  </si>
  <si>
    <t>"teplotní odolnost +80st C"</t>
  </si>
  <si>
    <t>"čištění horkou párou"</t>
  </si>
  <si>
    <t>"paropropustná, nenasákaná"</t>
  </si>
  <si>
    <t>"kvalita a výskledný efekt čištění jako při čištění součástí podlahy v nerezovém provedení"</t>
  </si>
  <si>
    <t>124</t>
  </si>
  <si>
    <t>77759-001</t>
  </si>
  <si>
    <t>M+D polyuretanový soklík s fabionem</t>
  </si>
  <si>
    <t>128759402</t>
  </si>
  <si>
    <t>125</t>
  </si>
  <si>
    <t>998777102</t>
  </si>
  <si>
    <t>Přesun hmot tonážní pro podlahy lité v objektech v přes 6 do 12 m</t>
  </si>
  <si>
    <t>1901273988</t>
  </si>
  <si>
    <t>781</t>
  </si>
  <si>
    <t>Dokončovací práce - obklady</t>
  </si>
  <si>
    <t>126</t>
  </si>
  <si>
    <t>781121011</t>
  </si>
  <si>
    <t>Nátěr penetrační na stěnu</t>
  </si>
  <si>
    <t>2040735743</t>
  </si>
  <si>
    <t>127</t>
  </si>
  <si>
    <t>781151031</t>
  </si>
  <si>
    <t>Celoplošné vyrovnání podkladu stěrkou tl 3 mm</t>
  </si>
  <si>
    <t>1684241554</t>
  </si>
  <si>
    <t>128</t>
  </si>
  <si>
    <t>781474120</t>
  </si>
  <si>
    <t>Montáž obkladů keramických hladkých lepených cementovým flexibilním lepidlem přes 85 do 100 ks/m2</t>
  </si>
  <si>
    <t>-1821537845</t>
  </si>
  <si>
    <t>129</t>
  </si>
  <si>
    <t>59761627</t>
  </si>
  <si>
    <t>obklad keramický hladký přes 85 do 100ks/m2</t>
  </si>
  <si>
    <t>CS ÚRS 2023 01</t>
  </si>
  <si>
    <t>-1195687669</t>
  </si>
  <si>
    <t xml:space="preserve">"rozměr 100x100mm" </t>
  </si>
  <si>
    <t>94,557*1,1</t>
  </si>
  <si>
    <t>130</t>
  </si>
  <si>
    <t>781492211</t>
  </si>
  <si>
    <t>Montáž profilů rohových lepených flexibilním cementovým lepidlem</t>
  </si>
  <si>
    <t>-1885214054</t>
  </si>
  <si>
    <t>"ukončení obkladu nad PU stěrkou"</t>
  </si>
  <si>
    <t>5,83*2+5,88*2+0,15*2+2,2*2-0,8*2</t>
  </si>
  <si>
    <t>3,02*2+1,49*2-0,8</t>
  </si>
  <si>
    <t>131</t>
  </si>
  <si>
    <t>19416014</t>
  </si>
  <si>
    <t>lišta ukončovací nerezová 8mm</t>
  </si>
  <si>
    <t>-46501251</t>
  </si>
  <si>
    <t>34,74*1,1</t>
  </si>
  <si>
    <t>132</t>
  </si>
  <si>
    <t>781495115</t>
  </si>
  <si>
    <t>Spárování vnitřních obkladů silikonem</t>
  </si>
  <si>
    <t>-1734795813</t>
  </si>
  <si>
    <t>11,51</t>
  </si>
  <si>
    <t>20,44</t>
  </si>
  <si>
    <t>16,19</t>
  </si>
  <si>
    <t>9,24</t>
  </si>
  <si>
    <t>133</t>
  </si>
  <si>
    <t>781495213</t>
  </si>
  <si>
    <t>Roh kamenický obkladaček s klasickým střepem maloformátových</t>
  </si>
  <si>
    <t>-506831017</t>
  </si>
  <si>
    <t>3,15</t>
  </si>
  <si>
    <t>22,54</t>
  </si>
  <si>
    <t>9,08</t>
  </si>
  <si>
    <t>0,94</t>
  </si>
  <si>
    <t>134</t>
  </si>
  <si>
    <t>998781102</t>
  </si>
  <si>
    <t>Přesun hmot tonážní pro obklady keramické v objektech v přes 6 do 12 m</t>
  </si>
  <si>
    <t>67803280</t>
  </si>
  <si>
    <t>783</t>
  </si>
  <si>
    <t>Dokončovací práce - nátěry</t>
  </si>
  <si>
    <t>135</t>
  </si>
  <si>
    <t>783301311</t>
  </si>
  <si>
    <t>Odmaštění zámečnických konstrukcí vodou ředitelným odmašťovačem</t>
  </si>
  <si>
    <t>-362997907</t>
  </si>
  <si>
    <t>"zárubně Z1, Z2, Z3, Z5"</t>
  </si>
  <si>
    <t>4,7*0,25*3+4,8*0,25*2+4,8*0,25*3+4,8*0,4</t>
  </si>
  <si>
    <t>7*(0,16*4)</t>
  </si>
  <si>
    <t>"ostatní ocel.výrobky stávající"</t>
  </si>
  <si>
    <t>136</t>
  </si>
  <si>
    <t>783314101</t>
  </si>
  <si>
    <t>Základní jednonásobný syntetický nátěr zámečnických konstrukcí</t>
  </si>
  <si>
    <t>-26578886</t>
  </si>
  <si>
    <t>137</t>
  </si>
  <si>
    <t>783317101</t>
  </si>
  <si>
    <t>Krycí jednonásobný syntetický standardní nátěr zámečnických konstrukcí</t>
  </si>
  <si>
    <t>465775181</t>
  </si>
  <si>
    <t>784</t>
  </si>
  <si>
    <t>Dokončovací práce - malby a tapety</t>
  </si>
  <si>
    <t>138</t>
  </si>
  <si>
    <t>784121001</t>
  </si>
  <si>
    <t>Oškrabání malby v místnostech v do 3,80 m</t>
  </si>
  <si>
    <t>-723398185</t>
  </si>
  <si>
    <t>1,05+(0,95*2+1,105)*3</t>
  </si>
  <si>
    <t>9,54+(3,02+1,04+4,42+1,25)*3</t>
  </si>
  <si>
    <t>7,14+(3+2,38)*2*3</t>
  </si>
  <si>
    <t>8,55+(2,85*2+3)*3</t>
  </si>
  <si>
    <t>1,29+1,58*3</t>
  </si>
  <si>
    <t>2,96+1,58*3</t>
  </si>
  <si>
    <t>8,89+(2,96+3)*2*3</t>
  </si>
  <si>
    <t>35,2+(5,88+5,82)*2*3</t>
  </si>
  <si>
    <t>4,27+(3,02+1,5)*3</t>
  </si>
  <si>
    <t>1,65+(0,94+1,9)*3</t>
  </si>
  <si>
    <t>139</t>
  </si>
  <si>
    <t>784181121</t>
  </si>
  <si>
    <t>Hloubková jednonásobná bezbarvá penetrace podkladu v místnostech v do 3,80 m</t>
  </si>
  <si>
    <t>2146560788</t>
  </si>
  <si>
    <t>"SDK příčky"</t>
  </si>
  <si>
    <t>(25,006+5,331)*2</t>
  </si>
  <si>
    <t>"stropy"</t>
  </si>
  <si>
    <t>"omítky"</t>
  </si>
  <si>
    <t>(2,38+3+2,85+3+1,58+2+1,58+0,9+2,96+3+3,02+4,24+0,95+1,15+0,94+1,9)*2*3</t>
  </si>
  <si>
    <t>(3,02+1,49+5,83+5,88)*2*3+(2,2+0,15)*2*1,5+2,2*0,15</t>
  </si>
  <si>
    <t>"odečet obkladů"</t>
  </si>
  <si>
    <t>-94,557</t>
  </si>
  <si>
    <t>140</t>
  </si>
  <si>
    <t>784211101</t>
  </si>
  <si>
    <t>Dvojnásobné bílé malby ze směsí za mokra výborně oděruvzdorných v místnostech v do 3,80 m</t>
  </si>
  <si>
    <t>995946602</t>
  </si>
  <si>
    <t>02.1 - ZTI - způsobilé - revize</t>
  </si>
  <si>
    <t xml:space="preserve">PSV - Práce a dodávky PSV   </t>
  </si>
  <si>
    <t xml:space="preserve">    721 - Zdravotechnika - vnitřní kanalizace   </t>
  </si>
  <si>
    <t xml:space="preserve">    722 - Zdravotechnika - vnitřní vodovod   </t>
  </si>
  <si>
    <t xml:space="preserve">VRN - Vedlejší rozpočtové náklady   </t>
  </si>
  <si>
    <t xml:space="preserve">    VRN9 - Ostatní náklady   </t>
  </si>
  <si>
    <t xml:space="preserve">Práce a dodávky PSV   </t>
  </si>
  <si>
    <t>721</t>
  </si>
  <si>
    <t xml:space="preserve">Zdravotechnika - vnitřní kanalizace   </t>
  </si>
  <si>
    <t>721171803</t>
  </si>
  <si>
    <t>Demontáž potrubí z PVC D do 75</t>
  </si>
  <si>
    <t>721171808</t>
  </si>
  <si>
    <t>Demontáž potrubí z PVC D přes 75 do 114</t>
  </si>
  <si>
    <t>721171915</t>
  </si>
  <si>
    <t>Potrubí z PP propojení potrubí DN 110</t>
  </si>
  <si>
    <t>721173722r01</t>
  </si>
  <si>
    <t xml:space="preserve">Potrubí kanalizační  - přečerpávání odpadních vod d40</t>
  </si>
  <si>
    <t>721174025</t>
  </si>
  <si>
    <t>Potrubí kanalizační z PP odpadní DN 110</t>
  </si>
  <si>
    <t>721174042</t>
  </si>
  <si>
    <t>Potrubí kanalizační z PP připojovací DN 40</t>
  </si>
  <si>
    <t>721174043</t>
  </si>
  <si>
    <t>Potrubí kanalizační z PP připojovací DN 50</t>
  </si>
  <si>
    <t>721174044</t>
  </si>
  <si>
    <t>Potrubí kanalizační z PP připojovací DN 75</t>
  </si>
  <si>
    <t>721194104</t>
  </si>
  <si>
    <t>Vyvedení a upevnění odpadních výpustek DN 40</t>
  </si>
  <si>
    <t>721194105</t>
  </si>
  <si>
    <t>Vyvedení a upevnění odpadních výpustek DN 50</t>
  </si>
  <si>
    <t>721194109</t>
  </si>
  <si>
    <t>Vyvedení a upevnění odpadních výpustek DN 110</t>
  </si>
  <si>
    <t>72121142r2</t>
  </si>
  <si>
    <t>Vpusť podlahová se svislým odtokem nerez 200/200</t>
  </si>
  <si>
    <t>721259103r01</t>
  </si>
  <si>
    <t>Kompaktní přečerpávací zařízení - patní měřič - H= 3,0 m, Q=0,5 l/s</t>
  </si>
  <si>
    <t>721273153</t>
  </si>
  <si>
    <t>Hlavice ventilační polypropylen PP DN 110</t>
  </si>
  <si>
    <t>721290111R01</t>
  </si>
  <si>
    <t>Zkouška těsnosti potrubí kanalizace vodou do DN 125</t>
  </si>
  <si>
    <t>998721102</t>
  </si>
  <si>
    <t>Přesun hmot tonážní pro vnitřní kanalizaci v objektech v přes 6 do 12 m</t>
  </si>
  <si>
    <t>722</t>
  </si>
  <si>
    <t xml:space="preserve">Zdravotechnika - vnitřní vodovod   </t>
  </si>
  <si>
    <t>722170801</t>
  </si>
  <si>
    <t>Demontáž rozvodů vody z plastů D do 25</t>
  </si>
  <si>
    <t>722170944r01</t>
  </si>
  <si>
    <t>Napojení na stávající rozvody vody</t>
  </si>
  <si>
    <t>722174022</t>
  </si>
  <si>
    <t>Potrubí vodovodní plastové PPR S2,5 spojované svařováním D 20x3,4 mm</t>
  </si>
  <si>
    <t>722174023</t>
  </si>
  <si>
    <t>Potrubí vodovodní plastové PPR S2,5 spojované svařováním D 25x4,2 mm</t>
  </si>
  <si>
    <t>722174024</t>
  </si>
  <si>
    <t>Potrubí vodovodní plastové PPR S2,5 spojované svařováním D 32x5,4 mm</t>
  </si>
  <si>
    <t>722181221</t>
  </si>
  <si>
    <t>Ochrana vodovodního potrubí přilepenými termoizolačními trubicemi z PE tl přes 6 do 9 mm DN do 22 mm</t>
  </si>
  <si>
    <t>722181222</t>
  </si>
  <si>
    <t>Ochrana vodovodního potrubí přilepenými termoizolačními trubicemi z PE tl přes 6 do 9 mm DN přes 22 do 45 mm</t>
  </si>
  <si>
    <t>722181251</t>
  </si>
  <si>
    <t>Ochrana vodovodního potrubí přilepenými termoizolačními trubicemi z PE tl přes 20 do 25 mm DN do 22 mm</t>
  </si>
  <si>
    <t>722181252</t>
  </si>
  <si>
    <t>Ochrana vodovodního potrubí přilepenými termoizolačními trubicemi z PE tl přes 20 do 25 mm DN přes 22 do 45 mm</t>
  </si>
  <si>
    <t>722182011</t>
  </si>
  <si>
    <t>Podpůrný žlab pro potrubí D 20</t>
  </si>
  <si>
    <t>722182012</t>
  </si>
  <si>
    <t>Podpůrný žlab pro potrubí D 25</t>
  </si>
  <si>
    <t>722182013</t>
  </si>
  <si>
    <t>Podpůrný žlab pro potrubí D 32</t>
  </si>
  <si>
    <t>722190401</t>
  </si>
  <si>
    <t>Vyvedení a upevnění výpustku DN do 25</t>
  </si>
  <si>
    <t>722220111</t>
  </si>
  <si>
    <t>Nástěnka pro výtokový ventil G 1/2" s jedním závitem</t>
  </si>
  <si>
    <t>722220112</t>
  </si>
  <si>
    <t>Nástěnka pro výtokový ventil G 3/4" s jedním závitem</t>
  </si>
  <si>
    <t>722220121</t>
  </si>
  <si>
    <t>Nástěnka pro baterii G 1/2" s jedním závitem</t>
  </si>
  <si>
    <t>pár</t>
  </si>
  <si>
    <t>722232045</t>
  </si>
  <si>
    <t>Kohout kulový přímý G 1" PN 42 do 185°C vnitřní závit</t>
  </si>
  <si>
    <t>722262213</t>
  </si>
  <si>
    <t>Vodoměr závitový jednovtokový suchoběžný do 40°C G 3/4"x 130 mm Qn 1,5 m3/h horizontální</t>
  </si>
  <si>
    <t>722270105r01</t>
  </si>
  <si>
    <t>Patní měřič teplé vody - 3 kw, 2,5 m3/h - 830/860/370</t>
  </si>
  <si>
    <t>722290226R02</t>
  </si>
  <si>
    <t>Zkouška těsnosti vodovodního potrubí závitového do DN 50</t>
  </si>
  <si>
    <t>998722102</t>
  </si>
  <si>
    <t>Přesun hmot tonážní pro vnitřní vodovod v objektech v přes 6 do 12 m</t>
  </si>
  <si>
    <t>VRN</t>
  </si>
  <si>
    <t xml:space="preserve">Vedlejší rozpočtové náklady   </t>
  </si>
  <si>
    <t>VRN9</t>
  </si>
  <si>
    <t xml:space="preserve">Ostatní náklady   </t>
  </si>
  <si>
    <t>090001000</t>
  </si>
  <si>
    <t xml:space="preserve">Ostatní náklady - vysekání a zapravení drážek pro vedení potrubí 100/50 dl. 20 bm, vysekání a zapravení průrazů  150/150 - viz. PD</t>
  </si>
  <si>
    <t>soub</t>
  </si>
  <si>
    <t>02.2 - Plynovod</t>
  </si>
  <si>
    <t xml:space="preserve">    723 - Zdravotechnika - vnitřní plynovod</t>
  </si>
  <si>
    <t>VRN - Vedlejší rozpočtové náklady</t>
  </si>
  <si>
    <t xml:space="preserve">    VRN4 - Inženýrská činnost</t>
  </si>
  <si>
    <t>723</t>
  </si>
  <si>
    <t>Zdravotechnika - vnitřní plynovod</t>
  </si>
  <si>
    <t>723111202</t>
  </si>
  <si>
    <t>Potrubí ocelové závitové černé bezešvé svařované běžné DN 15</t>
  </si>
  <si>
    <t>723111203</t>
  </si>
  <si>
    <t>Potrubí ocelové závitové černé bezešvé svařované běžné DN 20</t>
  </si>
  <si>
    <t>723111204</t>
  </si>
  <si>
    <t>Potrubí ocelové závitové černé bezešvé svařované běžné DN 25</t>
  </si>
  <si>
    <t>723120804</t>
  </si>
  <si>
    <t>Demontáž potrubí ocelové závitové svařované DN do 25</t>
  </si>
  <si>
    <t>723150312</t>
  </si>
  <si>
    <t>Potrubí ocelové hladké černé bezešvé spojované svařováním tvářené za tepla D 57x3,2 mm</t>
  </si>
  <si>
    <t>723190251</t>
  </si>
  <si>
    <t>Výpustky plynovodní vedení a upevnění DN 15</t>
  </si>
  <si>
    <t>723190901</t>
  </si>
  <si>
    <t>Uzavření,otevření plynovodního potrubí při opravě</t>
  </si>
  <si>
    <t>723190907</t>
  </si>
  <si>
    <t>Odvzdušnění nebo napuštění plynovodního potrubí</t>
  </si>
  <si>
    <t>723190909</t>
  </si>
  <si>
    <t>Zkouška těsnosti potrubí plynovodního</t>
  </si>
  <si>
    <t>723190914r01</t>
  </si>
  <si>
    <t>Propojení se stávajícím plynovodem</t>
  </si>
  <si>
    <t>723231162</t>
  </si>
  <si>
    <t>Kohout kulový přímý G 1/2" PN 42 do 185°C plnoprůtokový vnitřní závit těžká řada</t>
  </si>
  <si>
    <t>998723102</t>
  </si>
  <si>
    <t>Přesun hmot tonážní pro vnitřní plynovod v objektech v do 12 m</t>
  </si>
  <si>
    <t>783614551</t>
  </si>
  <si>
    <t>Základní jednonásobný syntetický nátěr potrubí do DN 50 mm</t>
  </si>
  <si>
    <t>783617601</t>
  </si>
  <si>
    <t>Krycí jednonásobný syntetický nátěr potrubí do DN 50 mm</t>
  </si>
  <si>
    <t>VRN4</t>
  </si>
  <si>
    <t>Inženýrská činnost</t>
  </si>
  <si>
    <t>043114000</t>
  </si>
  <si>
    <t>Zkoušky tlakové, revizní zpráva</t>
  </si>
  <si>
    <t>03 - Silnoproud</t>
  </si>
  <si>
    <t xml:space="preserve">D1 - </t>
  </si>
  <si>
    <t>1 - ROZVADĚČE S PŘEPĚŤOVÝMI OCHRANAMI VČETNĚ MONTÁŽE, USAZENÍ, ZAPRAVENÍ A ZAPOJENÍ</t>
  </si>
  <si>
    <t>2 - SPÍNAČE VČETNĚ MONTÁŽE A ZAPOJENÍ (typ upřesnit s investorem)</t>
  </si>
  <si>
    <t>3 - ZÁSUVKY VČETNĚ MONTÁŽE A ZAPOJENÍ (SVĚTLA A LED PÁSKY V BYTĚ INVESTORKY JSOU DODÁVKOU INTERIÉRU)</t>
  </si>
  <si>
    <t>4 - SVÍTIDLA VČETNĚ ZDROJŮ, MONTÁŽE A ZAPOJENÍ (SVĚTLA A LED PÁSKY V BYTĚ INVESTORKY JSOU DODÁVKOU INTER</t>
  </si>
  <si>
    <t>5 - INSTALAČNÍ MATERIÁL, LIŠTY, ŽLABY, VČETNĚ MONTÁŽE, OSAZENÍ, ZAPRAVENÍ A ZAPOJENÍ</t>
  </si>
  <si>
    <t>6 - KABELY VČETNĚ MONTÁŽE, ZAPOJENÍ, ULOŽENÍ A DRÁŽEK</t>
  </si>
  <si>
    <t>7 - UZEMNĚNÍ VČETNĚ MONTÁŽE A ZAPOJENÍ</t>
  </si>
  <si>
    <t xml:space="preserve">8 - STAVEBNÍ PRÁCE VČETNĚ ZAPRAVENÍ </t>
  </si>
  <si>
    <t>9 - OSTATNÍ VČETNĚ MONTÁŽE A ZAPOJENÍ</t>
  </si>
  <si>
    <t>D1</t>
  </si>
  <si>
    <t>ROZVADĚČE S PŘEPĚŤOVÝMI OCHRANAMI VČETNĚ MONTÁŽE, USAZENÍ, ZAPRAVENÍ A ZAPOJENÍ</t>
  </si>
  <si>
    <t>RK - ROZVADĚČ PRO KUCHYŇ Oceloplechový rozvaděč nástěnný zapuštěný - viz výkres č. 05</t>
  </si>
  <si>
    <t>ks</t>
  </si>
  <si>
    <t>PŘÍPOJKOVÁ SKŘÍŇ SP Typová pojistková skříň, 1 sada pojistek 125A gG, zapuštěná, IP44</t>
  </si>
  <si>
    <t>SPÍNAČE VČETNĚ MONTÁŽE A ZAPOJENÍ (typ upřesnit s investorem)</t>
  </si>
  <si>
    <t>SPÍNAČ JEDNOPÓLOVÝ 250V 10A IP20 kompletní, řazení 1, zapuštěný, bílý</t>
  </si>
  <si>
    <t>SPÍNAČ SÉRIOVÝ 250V 10A IP20 kompletní, řazení 5, zapuštěný, bílý</t>
  </si>
  <si>
    <t>PŘEPÍNAČ STŘÍDAVÝ 250V 10A IP20 kompletní, řazení 6, zapuštěný, bílý</t>
  </si>
  <si>
    <t>PŘEPÍNAČ JEDNOPÓLOVÝ+STŘÍDAVÝ 250V 10A IP20 kompletní, řazení 6+1, zapuštěný, bílý</t>
  </si>
  <si>
    <t>SPÍNAČ JEDNOPÓLOVÝ 250V 10A IP44 kompletní, řazení 1, zapuštěný, bílý</t>
  </si>
  <si>
    <t>PŘEPÍNAČ SÉRIOVÝ 250V 10A IP44 kompletní, řazení 5, zapuštěný, bílý</t>
  </si>
  <si>
    <t>PŘEPÍNAČ STŘÍDAVÝ 250V 10A IP44 kompletní, řazení 6, zapuštěný, bílý</t>
  </si>
  <si>
    <t>PŘEPÍNAČ JEDNOPÓLOVÝ+STŘÍDAVÝ 250V 10A IP44 kompletní, řazení 6+1, zapuštěný, bílý</t>
  </si>
  <si>
    <t>PŘEPÍNAČ KŘÍŽOVÝ 250V 10A IP44 kompletní, řazení 7, zapuštěný, bílý</t>
  </si>
  <si>
    <t>SPÍNAČ VAČKOVÝ 400V 25A IP65, kompletní, zapuštěný</t>
  </si>
  <si>
    <t>SPÍNAČ VAČKOVÝ 400V 32A IP65, kompletní, zapuštěný</t>
  </si>
  <si>
    <t>SPÍNAČ VAČKOVÝ 400V 40A IP65, kompletní, zapuštěný</t>
  </si>
  <si>
    <t>SPÍNAČ VAČKOVÝ 400V 63A IP65, kompletní, zapuštěný</t>
  </si>
  <si>
    <t>HAVARIJNÍ VYPNUTÍ, TL. HŘÍBEK, IP44, zapuštěné</t>
  </si>
  <si>
    <t>ZÁSUVKY VČETNĚ MONTÁŽE A ZAPOJENÍ (SVĚTLA A LED PÁSKY V BYTĚ INVESTORKY JSOU DODÁVKOU INTERIÉRU)</t>
  </si>
  <si>
    <t>ZÁSUVKA JEDNONÁSOBNÁ 250V, 16A IP20 kompletní, zapuštěná, bílá</t>
  </si>
  <si>
    <t>ZÁSUVKA DVOJNÁSOBNÁ VYOSENÁ 250V, 16A IP20 kompletní, zapuštěná, bílá</t>
  </si>
  <si>
    <t>ZÁSUVKA DVOJNÁSOBNÁ S PŘEPĚTÍM "T3" 250V, 16A IP20 kompletní, zapuštěná, stříbrná</t>
  </si>
  <si>
    <t>ZÁSUVKA DVOJNÁSOBNÁ 250V, 16A IP44 kompletní, zapuštěná, bílá</t>
  </si>
  <si>
    <t>ZÁSUVKA TROJPÓLOVÁ 400V, 16A IP44 kompletní, zapuštěná</t>
  </si>
  <si>
    <t>SVÍTIDLA VČETNĚ ZDROJŮ, MONTÁŽE A ZAPOJENÍ (SVĚTLA A LED PÁSKY V BYTĚ INVESTORKY JSOU DODÁVKOU INTER</t>
  </si>
  <si>
    <t xml:space="preserve">"A" LED  SVÍTIDLO PŘISAZENÉ kulaté svítidlo d. 350mm 30W 4000K IP54</t>
  </si>
  <si>
    <t xml:space="preserve">"B" LED  SVÍTIDLO PŘISAZENÉ 35W 700mm 4000K IP65 IK08 opálové tvrzené sklo</t>
  </si>
  <si>
    <t xml:space="preserve">"C" LED  SVÍTIDLO PŘISAZENÉ 65W 1300mm 4000K IP65 IK08 opálové tvrzené sklo</t>
  </si>
  <si>
    <t xml:space="preserve">"D" LED  SVÍTIDLO PŘISAZENÉ 600x600 36W 4000K IP20</t>
  </si>
  <si>
    <t xml:space="preserve">"NOA" LED  NO SVÍTIDLO PŘISAZENÉ svítidlo 3W 3h autonomue antipanic přisazený IP54</t>
  </si>
  <si>
    <t xml:space="preserve">"NOB" LED  NO SVÍTIDLO PŘISAZENÉ NO svítidlo 3W 3 h autonomie s piktogramem IP54</t>
  </si>
  <si>
    <t>INSTALAČNÍ MATERIÁL, LIŠTY, ŽLABY, VČETNĚ MONTÁŽE, OSAZENÍ, ZAPRAVENÍ A ZAPOJENÍ</t>
  </si>
  <si>
    <t>KRABICE ODBOČNÁ S VÍČKEM A S WAGO SVORKAMI MALÁ 68</t>
  </si>
  <si>
    <t>KRABICE ODBOČNÁ S VÍČKEM S WAGO SVORKAMI VELKÁ 97</t>
  </si>
  <si>
    <t>KRABICE PŘÍSTROJOVÁ</t>
  </si>
  <si>
    <t>KRABICE SE SVORKOVNICÍ PRO POSPOJOVÁNÍ S VÍČKEM</t>
  </si>
  <si>
    <t>KRABICE S VÍČKEM S WAGO SVORKAMI, PLASTOVÁ, IP54</t>
  </si>
  <si>
    <t>TRUBKA PVC ø16mm</t>
  </si>
  <si>
    <t>TRUBKA PVC ø36mm</t>
  </si>
  <si>
    <t>ZATAHOVACÍ VODIČ</t>
  </si>
  <si>
    <t>LIŠTA LHD 25/15</t>
  </si>
  <si>
    <t>LIŠTA LHD 30/25</t>
  </si>
  <si>
    <t>LIŠTA LHD 50/20</t>
  </si>
  <si>
    <t xml:space="preserve">ŽLAB 62/50  VČETNĚ VÍKA, KONZOL A MONTÁŽNÍCH DÍLŮ</t>
  </si>
  <si>
    <t>NOSNÝ MATERIÁL DO 5kg</t>
  </si>
  <si>
    <t>KABELY VČETNĚ MONTÁŽE, ZAPOJENÍ, ULOŽENÍ A DRÁŽEK</t>
  </si>
  <si>
    <t>KABEL CYKY 4Bx50mm</t>
  </si>
  <si>
    <t>KABEL CYKY 4Bx10mm</t>
  </si>
  <si>
    <t>KABEL CYKY 5Cx16mm</t>
  </si>
  <si>
    <t>KABEL CYKY 5Cx6mm</t>
  </si>
  <si>
    <t>KABEL CYKY 5Cx2,5mm</t>
  </si>
  <si>
    <t>KABEL CYKY 3Cx2,5mm</t>
  </si>
  <si>
    <t>KABEL CYKY 5Cx1,5mm</t>
  </si>
  <si>
    <t>KABEL CYKY 3Cx1,5mm</t>
  </si>
  <si>
    <t>KABEL CYKY 3Ax1,5mm</t>
  </si>
  <si>
    <t>KABEL CYKY 2Ax1,5mm</t>
  </si>
  <si>
    <t>ŠŇŮRA CGTG 5Cx16mm</t>
  </si>
  <si>
    <t>ŠŇŮRA CGTG 5Cx6mm</t>
  </si>
  <si>
    <t>Drát CYY 25mm</t>
  </si>
  <si>
    <t>Drát CYY 16mm</t>
  </si>
  <si>
    <t>Drát CYY 10mm</t>
  </si>
  <si>
    <t>Drát CYY 6mm</t>
  </si>
  <si>
    <t>Drát CYY 4mm</t>
  </si>
  <si>
    <t>UZEMNĚNÍ VČETNĚ MONTÁŽE A ZAPOJENÍ</t>
  </si>
  <si>
    <t>"ZT" ZEMNÍCÍ TYČ ZT2 2m</t>
  </si>
  <si>
    <t>"OŠ" OZNAČOVACÍ ŠTÍTEK</t>
  </si>
  <si>
    <t>"SZ" SVORKA ZKUŠEBNÍ</t>
  </si>
  <si>
    <t>DRÁT FeZn ø 10mm</t>
  </si>
  <si>
    <t>"SZC" SVORKA ZKUŠEBNÍ PRO PŘIPOJENÍ VODIČE Cu</t>
  </si>
  <si>
    <t xml:space="preserve">STAVEBNÍ PRÁCE VČETNĚ ZAPRAVENÍ </t>
  </si>
  <si>
    <t>PRŮRAZ DO 15mm</t>
  </si>
  <si>
    <t>PRŮRAZ DO 25mm</t>
  </si>
  <si>
    <t>PRŮRAZ DO 40mm</t>
  </si>
  <si>
    <t>OSTATNÍ VČETNĚ MONTÁŽE A ZAPOJENÍ</t>
  </si>
  <si>
    <t>KABELOVÝ VÝVOD PRO TECHNOLOGIE, ukončení a zapojení</t>
  </si>
  <si>
    <t>ZEMNÍCÍ SVORKA PRO PŘIPOJENÍ TECHNOLOGIE, KOVOVÝCH ROZVODŮ (VZT, ÚT, ZTI)</t>
  </si>
  <si>
    <t>ŠTÍTKY NA SPÍNAČE, ZÁSUVKY</t>
  </si>
  <si>
    <t>POMOCNÝ INSTALAČNÍ MATERIÁL</t>
  </si>
  <si>
    <t>kpl</t>
  </si>
  <si>
    <t>KOORDINACE PROFESÍ BĚHEM STAVBY</t>
  </si>
  <si>
    <t>DOKUMENTACE SKUTEČNÉHO PROVEDENÍ</t>
  </si>
  <si>
    <t>142</t>
  </si>
  <si>
    <t>DEMONTÁŽE V OBJEKTU</t>
  </si>
  <si>
    <t>144</t>
  </si>
  <si>
    <t>REVIZE</t>
  </si>
  <si>
    <t>146</t>
  </si>
  <si>
    <t>04 - Slaboproud</t>
  </si>
  <si>
    <t>D1 - Slaboproudé rozvody LAN</t>
  </si>
  <si>
    <t xml:space="preserve">    100 - ELEKTROMONTÁŽE - MATERIÁL NOSNÝ</t>
  </si>
  <si>
    <t xml:space="preserve">    200 - ELEKTROMONTÁŽE - MONTÁŽNÍ PRÁCE</t>
  </si>
  <si>
    <t xml:space="preserve">    300 - HZS - PRÁCE NEZAHRNUTÉ DO MONTÁŽNÍHO CENÍKU</t>
  </si>
  <si>
    <t>Slaboproudé rozvody LAN</t>
  </si>
  <si>
    <t>ELEKTROMONTÁŽE - MATERIÁL NOSNÝ</t>
  </si>
  <si>
    <t>1001</t>
  </si>
  <si>
    <t>TRUBKA SUPERMONOFLEX SMNF 25</t>
  </si>
  <si>
    <t>1002</t>
  </si>
  <si>
    <t>LIŠTA HRANATÁ LHD 40x40</t>
  </si>
  <si>
    <t>1003</t>
  </si>
  <si>
    <t>KRABICE PŘÍSTROJOVÁ KP 67 - ZDIVO</t>
  </si>
  <si>
    <t>KS</t>
  </si>
  <si>
    <t>1004</t>
  </si>
  <si>
    <t>KRABICE PŘÍSTROJOVÁ LK 80/1, LIŠTOVÁ</t>
  </si>
  <si>
    <t>1005</t>
  </si>
  <si>
    <t>KRABICE KT 250/1, S VÍČKEM</t>
  </si>
  <si>
    <t>1006</t>
  </si>
  <si>
    <t>KABEL UTP CAT 6</t>
  </si>
  <si>
    <t>1007</t>
  </si>
  <si>
    <t>KABEL CYKYJ 3x2,5</t>
  </si>
  <si>
    <t>1008</t>
  </si>
  <si>
    <t xml:space="preserve">ZÁSUVKA DATOVÁ, 1x RJ 45, IP 44, BEZ KEYSTONE,  VČ. RÁMEČKU</t>
  </si>
  <si>
    <t>1009</t>
  </si>
  <si>
    <t xml:space="preserve">ZÁSUVKA DATOVÁ, 2x RJ 45, IP 44, BEZ KEYSTONE,  VČ. RÁMEČKU</t>
  </si>
  <si>
    <t>1010</t>
  </si>
  <si>
    <t>KEYSTONE RJ 45, CAT 6</t>
  </si>
  <si>
    <t>1011</t>
  </si>
  <si>
    <t>ZÁSUVKA JEDNONÁSOBNÁ, 250 V, 16 A, VČ. RÁMEČKU</t>
  </si>
  <si>
    <t>1012</t>
  </si>
  <si>
    <t>ROZVADĚČ 10", 9U, NÁSTĚNNÝ, ROZM.: 350x410x270</t>
  </si>
  <si>
    <t>1013</t>
  </si>
  <si>
    <t>PATCH PANEL 10", KOMPAKT, 12 PORTŮ, CAT 5E</t>
  </si>
  <si>
    <t>1014</t>
  </si>
  <si>
    <t>NAPÁJECÍ PANEL 10", 4x230 V, VYPÍNAČ</t>
  </si>
  <si>
    <t>1015</t>
  </si>
  <si>
    <t>VYVAZOVACÍ PANEL 10"</t>
  </si>
  <si>
    <t>1016</t>
  </si>
  <si>
    <t>POLIČKA 10", HLOUBKA 180 MM</t>
  </si>
  <si>
    <t>1017</t>
  </si>
  <si>
    <t>LAN SWITCH 8 PORTŮ, 10/100/1000 MB</t>
  </si>
  <si>
    <t>1018</t>
  </si>
  <si>
    <t>POŽÁRNÍ UCPÁVKA EI 60 DP1</t>
  </si>
  <si>
    <t>M2</t>
  </si>
  <si>
    <t>1019</t>
  </si>
  <si>
    <t>ŠTÍTEK OZNAČOVACÍ NA PŘÍSTROJE</t>
  </si>
  <si>
    <t>1020</t>
  </si>
  <si>
    <t>PODRUŽNÝ MATERIÁL</t>
  </si>
  <si>
    <t>200</t>
  </si>
  <si>
    <t>ELEKTROMONTÁŽE - MONTÁŽNÍ PRÁCE</t>
  </si>
  <si>
    <t>2001</t>
  </si>
  <si>
    <t>MONTÁŽNÍ PRÁCE DLE KAPITOLY "MATERIÁL NOSNÝ"</t>
  </si>
  <si>
    <t>KPL</t>
  </si>
  <si>
    <t>2002</t>
  </si>
  <si>
    <t>UKONČENÍ - FORMA NA KABELU UTP</t>
  </si>
  <si>
    <t>2003</t>
  </si>
  <si>
    <t>MĚŘENÍ 1 KABELU CAT 6, VYHOTOVENÍ PROTOKOLU</t>
  </si>
  <si>
    <t>2004</t>
  </si>
  <si>
    <t>KOMPLETACE A VYHOTOVENÍ MĚŘÍCÍHO PROTOKOLU</t>
  </si>
  <si>
    <t>300</t>
  </si>
  <si>
    <t>HZS - PRÁCE NEZAHRNUTÉ DO MONTÁŽNÍHO CENÍKU</t>
  </si>
  <si>
    <t>3001</t>
  </si>
  <si>
    <t>STAVEBNÍ PŘÍPOMOCE (PRŮRAZY, DRÁŽKY V BETONU)</t>
  </si>
  <si>
    <t>HOD</t>
  </si>
  <si>
    <t>3002</t>
  </si>
  <si>
    <t>PRÁCE SPOJENÉ S NAPOJENÍM NA STÁV. ZÁSUVKOVÝ ROZVOD 230 V</t>
  </si>
  <si>
    <t>05.1 - VZT - způsobilé</t>
  </si>
  <si>
    <t>D1 - VZT</t>
  </si>
  <si>
    <t xml:space="preserve">    100 - zařízení 1 - Větrání kuchyně</t>
  </si>
  <si>
    <t xml:space="preserve">    300 - zařízení 3 - odvětrání skladu</t>
  </si>
  <si>
    <t>VZT</t>
  </si>
  <si>
    <t>zařízení 1 - Větrání kuchyně</t>
  </si>
  <si>
    <t>1.01</t>
  </si>
  <si>
    <t>dodávka a montáž parapetní vzt jednotka s maximálními rozměry 2800x1800x900 mm, hmotnost do 590 kg; skříň vzt jednotky bude sedvinčové konstrukce a 30 mm PIR výplně s koeficientem tepelné vodivosti alespoň 0,025 W/mK; Vpř=Vod=5.500m3/h při 400 Pa; jednotk</t>
  </si>
  <si>
    <t>1.02</t>
  </si>
  <si>
    <t>dodávka a montáž venkovní kondenzační inverterová jednotka Qchl=20 kW, s vekovními rozměry do 950x1380x330 mm, hmotností do 110 kg, s max. akustickým tlakem 58 dBA, elektrickými parametry-jmenovitý příkon 6,7 kW/400 V/50 Hz, vč. expanzního ventilu, trysky</t>
  </si>
  <si>
    <t>1.02a</t>
  </si>
  <si>
    <t>dodávka a montáž modul pro komunikaci regulace vzt jednotky a kondenzační jednotky</t>
  </si>
  <si>
    <t>1.02b</t>
  </si>
  <si>
    <t>dodávka a montáž předizolané Cu potrubí Ø9,52xØ25,4 mm vč. komunikačního kabelu</t>
  </si>
  <si>
    <t>bm</t>
  </si>
  <si>
    <t>1.03</t>
  </si>
  <si>
    <t xml:space="preserve">dodávka a montáž deskový tlumič hluku 100x500 mm, délka 1000 mm, izolace minerální vata, plášť s galvanizovaného plechu vč. náběhových plechů, min. útlumy: 32 Hz (1 dB), 63 Hz (3 dB), 125 Hz (7 dB), 250 Hz (9 dB), 500 Hz (14 dB), 1000 Hz (22 dB), 2000 Hz </t>
  </si>
  <si>
    <t>1.04</t>
  </si>
  <si>
    <t>dodávka a montáž deskový tlumič hluku 100x500 mm, délka 500 mm, izolace minerální vata, plášť s galvanizovaného plechu vč. náběhových plechů, min. útlumy: 32 Hz (0 dB), 63 Hz (3 dB), 125 Hz (3 dB), 250 Hz (5 dB), 500 Hz (9 dB), 1000 Hz (14 dB), 2000 Hz (1</t>
  </si>
  <si>
    <t>1.10</t>
  </si>
  <si>
    <t>dodávka a montáž regulační klapka do čtyřhranného potrubí 500x225 mm, ruční, provedení pozink</t>
  </si>
  <si>
    <t>1.11</t>
  </si>
  <si>
    <t>dodávka a montáž regulační klapka do kruhového potrubí Ø200 mm, ruční, provedení pozink</t>
  </si>
  <si>
    <t>1.20</t>
  </si>
  <si>
    <t>dodávka a montáž nerezová digestoř s integrovaným přívodem čerstvého vzduchu 2900 x2500x435 mm pro Vpř=5.500 m3/h, Vodt=4.700 m3/h, vybavená tukovými filtry a osvětlením (LED 230 V/110 W ), dodána v rozloženém stavu</t>
  </si>
  <si>
    <t>1.21</t>
  </si>
  <si>
    <t>dodávka a montáž nerezová digestoř 3000 x1500x465 mm pro Vodt=800 m3/h, vybavená tukovými filtry</t>
  </si>
  <si>
    <t>1.22</t>
  </si>
  <si>
    <t>dodávka a montáž protidešťová žaluzie 1500x500 mm s upevňovacím rámem a se sítí proti hmyzu, provedení pozink</t>
  </si>
  <si>
    <t>1.23</t>
  </si>
  <si>
    <t>dodávka a montáž výfuková hlavice 630x500 mm s odvoem kondenzátu</t>
  </si>
  <si>
    <t>1.30</t>
  </si>
  <si>
    <t>Ø250 vč. 57% tvarovek</t>
  </si>
  <si>
    <t>1.31</t>
  </si>
  <si>
    <t>Ø200 vč. 28% tvarovek</t>
  </si>
  <si>
    <t>1.41</t>
  </si>
  <si>
    <t>potrubí do obvodu 4000 mm - rovné</t>
  </si>
  <si>
    <t>1.42</t>
  </si>
  <si>
    <t>potrubí do obvodu 3500 mm - tvarovky</t>
  </si>
  <si>
    <t>1.43</t>
  </si>
  <si>
    <t>potrubí do obvodu 3500 mm - rovné</t>
  </si>
  <si>
    <t>1.44</t>
  </si>
  <si>
    <t>potrubí do obvodu 2630 mm - tvarovky</t>
  </si>
  <si>
    <t>1.45</t>
  </si>
  <si>
    <t>potrubí do obvodu 2630 mm - rovné</t>
  </si>
  <si>
    <t>1.46</t>
  </si>
  <si>
    <t>potrubí do obvodu 1890 mm - tvarovky</t>
  </si>
  <si>
    <t>1.47</t>
  </si>
  <si>
    <t>potrubí do obvodu 1890 mm - rovné</t>
  </si>
  <si>
    <t>1.48</t>
  </si>
  <si>
    <t>potrubí do obvodu 1500 mm - tvarovky</t>
  </si>
  <si>
    <t>1.49</t>
  </si>
  <si>
    <t>potrubí do obvodu 1500 mm - rovné</t>
  </si>
  <si>
    <t>1.50</t>
  </si>
  <si>
    <t>potrubí do obvodu 1050 mm - tvarovky</t>
  </si>
  <si>
    <t>1.51</t>
  </si>
  <si>
    <t>potrubí do obvodu 1050 mm - rovné</t>
  </si>
  <si>
    <t>1.80</t>
  </si>
  <si>
    <t>dodávka a montáž tepelná izolace z minerální vlny tl. 60 mm s AL polepem</t>
  </si>
  <si>
    <t>1.90</t>
  </si>
  <si>
    <t>dodávka a montáž montážní a spotřební materiál</t>
  </si>
  <si>
    <t>1.91</t>
  </si>
  <si>
    <t>spuštění a zaregulování systému</t>
  </si>
  <si>
    <t>zařízení 3 - odvětrání skladu</t>
  </si>
  <si>
    <t>3.01</t>
  </si>
  <si>
    <t>dodávka a montáž nástěnný ventilátor do kruhového potrubí Ø125 mm Vodt=150 m3/h při 15 Pa, příkon 35 W</t>
  </si>
  <si>
    <t>3.20</t>
  </si>
  <si>
    <t xml:space="preserve">dodávka a montáž protidešťová žaluzie plastová s gravitačními lamelami na potrubí Ø125 mm kruhové potrubí spirálně vinuté z pozinkovaného plechu skupiny I. ve třídě těsnosti C včetně: spojovacího a těsnícího materiálu, závěsů s pružným uložením min. po 3 </t>
  </si>
  <si>
    <t>3.30</t>
  </si>
  <si>
    <t>Ø125 vč. 0% tvarovek</t>
  </si>
  <si>
    <t>3.40</t>
  </si>
  <si>
    <t>3.50</t>
  </si>
  <si>
    <t>90 - Vedlejší rozpočtové náklady</t>
  </si>
  <si>
    <t xml:space="preserve">    VRN3 - Zařízení staveniště</t>
  </si>
  <si>
    <t xml:space="preserve">    VRN7 - Provozní vlivy</t>
  </si>
  <si>
    <t xml:space="preserve">    VRN9 - Ostatní náklady</t>
  </si>
  <si>
    <t>VRN3</t>
  </si>
  <si>
    <t>Zařízení staveniště</t>
  </si>
  <si>
    <t>0003-001</t>
  </si>
  <si>
    <t>Kč</t>
  </si>
  <si>
    <t>-1112458005</t>
  </si>
  <si>
    <t>VRN7</t>
  </si>
  <si>
    <t>Provozní vlivy</t>
  </si>
  <si>
    <t>007-001</t>
  </si>
  <si>
    <t>277794985</t>
  </si>
  <si>
    <t>Ostatní náklady</t>
  </si>
  <si>
    <t>009-001</t>
  </si>
  <si>
    <t>Revize a DSPS</t>
  </si>
  <si>
    <t>1924029361</t>
  </si>
  <si>
    <t>002 - Nezpůsobilé výdaje</t>
  </si>
  <si>
    <t>02.2 - ZTI - nezpůsobilé</t>
  </si>
  <si>
    <t xml:space="preserve">    725 - Zdravotechnika - zařizovací předměty   </t>
  </si>
  <si>
    <t xml:space="preserve">    726 - Zdravotechnika - předstěnové instalace   </t>
  </si>
  <si>
    <t xml:space="preserve">Zdravotechnika - zařizovací předměty   </t>
  </si>
  <si>
    <t>725110814</t>
  </si>
  <si>
    <t>Demontáž klozetu Kombi</t>
  </si>
  <si>
    <t>725111131</t>
  </si>
  <si>
    <t>Splachovač nádržkový plastový vysokopoložený</t>
  </si>
  <si>
    <t>725112022</t>
  </si>
  <si>
    <t>Klozet keramický závěsný na nosné stěny odpad vodorovný</t>
  </si>
  <si>
    <t>725211601</t>
  </si>
  <si>
    <t>Umyvadlo keramické bílé šířky 500 mm bez krytu na sifon připevněné na stěnu šrouby</t>
  </si>
  <si>
    <t>725241111</t>
  </si>
  <si>
    <t>Vanička sprchová akrylátová čtvercová 800x800 mm</t>
  </si>
  <si>
    <t>725244122</t>
  </si>
  <si>
    <t>Dveře sprchové rámové se skleněnou výplní tl. 5 mm otvíravé dvoukřídlové do niky na vaničku šířky 800 mm</t>
  </si>
  <si>
    <t>725331111</t>
  </si>
  <si>
    <t>Výlevka bez výtokových armatur keramická se sklopnou plastovou mřížkou stojící výšky 425 mm</t>
  </si>
  <si>
    <t>725812306r01</t>
  </si>
  <si>
    <t>Baterie s kolenovým ovládáním</t>
  </si>
  <si>
    <t>725812311r01</t>
  </si>
  <si>
    <t>Napouštěcí ramínko DN 15</t>
  </si>
  <si>
    <t>725813111</t>
  </si>
  <si>
    <t>Ventil rohový bez připojovací trubičky nebo flexi hadičky G 1/2"</t>
  </si>
  <si>
    <t>725813112</t>
  </si>
  <si>
    <t>Ventil rohový pračkový G 3/4"</t>
  </si>
  <si>
    <t>725821312</t>
  </si>
  <si>
    <t>Baterie dřezová nástěnná páková s otáčivým kulatým ústím a délkou ramínka 300 mm</t>
  </si>
  <si>
    <t>725821325</t>
  </si>
  <si>
    <t>Baterie dřezová stojánková páková s otáčivým kulatým ústím a délkou ramínka 220 mm</t>
  </si>
  <si>
    <t>725822611</t>
  </si>
  <si>
    <t>Baterie umyvadlová stojánková páková bez výpusti</t>
  </si>
  <si>
    <t>725841312</t>
  </si>
  <si>
    <t>Baterie sprchová nástěnná páková</t>
  </si>
  <si>
    <t>725861102</t>
  </si>
  <si>
    <t>Zápachová uzávěrka pro umyvadla DN 40</t>
  </si>
  <si>
    <t>725862103</t>
  </si>
  <si>
    <t>Zápachová uzávěrka pro dřezy DN 40/50</t>
  </si>
  <si>
    <t>725865311</t>
  </si>
  <si>
    <t>Zápachová uzávěrka sprchových van DN 40/50 s kulovým kloubem na odtoku</t>
  </si>
  <si>
    <t>998725102</t>
  </si>
  <si>
    <t>Přesun hmot tonážní pro zařizovací předměty v objektech v přes 6 do 12 m</t>
  </si>
  <si>
    <t>726</t>
  </si>
  <si>
    <t xml:space="preserve">Zdravotechnika - předstěnové instalace   </t>
  </si>
  <si>
    <t>726131041</t>
  </si>
  <si>
    <t>Instalační předstěna pro klozet závěsný v 1120 mm s ovládáním zepředu do lehkých stěn s kovovou kcí</t>
  </si>
  <si>
    <t>726191002</t>
  </si>
  <si>
    <t>Souprava pro předstěnovou montáž</t>
  </si>
  <si>
    <t>998726112</t>
  </si>
  <si>
    <t>Přesun hmot tonážní pro instalační prefabrikáty v objektech v přes 6 do 12 m</t>
  </si>
  <si>
    <t>05.2 - VZT - nezpůsobilé</t>
  </si>
  <si>
    <t xml:space="preserve">    200 - zařízení 2 - Větrání sociálního zázemí</t>
  </si>
  <si>
    <t>zařízení 2 - Větrání sociálního zázemí</t>
  </si>
  <si>
    <t>2.01</t>
  </si>
  <si>
    <t>dodávka a montáž potrubní radiální ventilátor do kruhového potrubí Ø125 mm Vodt=200 m3/h při 150 Pa, příkon 60 W/230 V vč. pružných manžet (ocelové manžety s gumovým vyložením)</t>
  </si>
  <si>
    <t>2.02</t>
  </si>
  <si>
    <t>dodávka a montáž potrubní radiální ventilátor do kruhového potrubí Ø100 mm Vodt=50 m3/h při 150 Pa, příkon 61 W vč. pružných manžet (ocelové manžety s gumovým vyložením)</t>
  </si>
  <si>
    <t>2.20</t>
  </si>
  <si>
    <t>dodávka a montáž plastový odtahový talířový ventil na potrubí Ø160 mm vč. Zděře</t>
  </si>
  <si>
    <t>2.21</t>
  </si>
  <si>
    <t>dodávka a montáž plastový odtahový talířový ventil na potrubí Ø100 mm vč. Zděře</t>
  </si>
  <si>
    <t>2.22</t>
  </si>
  <si>
    <t>dodávka a montáž protidešťová žaluzie plastová s gravitačními lamelami na potrubí Ø125 mm</t>
  </si>
  <si>
    <t>2.22.1</t>
  </si>
  <si>
    <t xml:space="preserve">dodávka a montáž protidešťová žaluzie plastová s gravitačními lamelami na potrubí Ø100 mm kruhové potrubí spirálně vinuté z pozinkovaného plechu skupiny I. ve třídě těsnosti C včetně: spojovacího a těsnícího materiálu, závěsů s pružným uložením min. po 3 </t>
  </si>
  <si>
    <t>2.30</t>
  </si>
  <si>
    <t>Ø125 vč. 22% tvarovek</t>
  </si>
  <si>
    <t>2.31</t>
  </si>
  <si>
    <t>Ø100 vč. 0% tvarovek</t>
  </si>
  <si>
    <t>2.80</t>
  </si>
  <si>
    <t>dodávka a montáž tepelná izolace z minerální vlny tl. 30 mm</t>
  </si>
  <si>
    <t>2.90</t>
  </si>
  <si>
    <t>2.91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</si>
</sst>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30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styles" Target="styles.xml" /><Relationship Id="rId12" Type="http://schemas.openxmlformats.org/officeDocument/2006/relationships/theme" Target="theme/theme1.xml" /><Relationship Id="rId13" Type="http://schemas.openxmlformats.org/officeDocument/2006/relationships/calcChain" Target="calcChain.xml" /><Relationship Id="rId14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21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26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28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28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26</v>
      </c>
      <c r="AL14" s="23"/>
      <c r="AM14" s="23"/>
      <c r="AN14" s="35" t="s">
        <v>28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29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21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26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30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31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21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26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30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32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33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34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35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36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37</v>
      </c>
      <c r="E29" s="48"/>
      <c r="F29" s="33" t="s">
        <v>38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39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40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41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42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43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44</v>
      </c>
      <c r="U35" s="55"/>
      <c r="V35" s="55"/>
      <c r="W35" s="55"/>
      <c r="X35" s="57" t="s">
        <v>45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46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47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48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49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48</v>
      </c>
      <c r="AI60" s="43"/>
      <c r="AJ60" s="43"/>
      <c r="AK60" s="43"/>
      <c r="AL60" s="43"/>
      <c r="AM60" s="65" t="s">
        <v>49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50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51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48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49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48</v>
      </c>
      <c r="AI75" s="43"/>
      <c r="AJ75" s="43"/>
      <c r="AK75" s="43"/>
      <c r="AL75" s="43"/>
      <c r="AM75" s="65" t="s">
        <v>49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52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PParchitects01703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Modernizace strav.provozu při MŠ a ZŠ speciální a praktické škole ELPIS Brno - revize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 xml:space="preserve"> 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18. 9. 2025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 xml:space="preserve"> 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29</v>
      </c>
      <c r="AJ89" s="41"/>
      <c r="AK89" s="41"/>
      <c r="AL89" s="41"/>
      <c r="AM89" s="81" t="str">
        <f>IF(E17="","",E17)</f>
        <v xml:space="preserve"> </v>
      </c>
      <c r="AN89" s="72"/>
      <c r="AO89" s="72"/>
      <c r="AP89" s="72"/>
      <c r="AQ89" s="41"/>
      <c r="AR89" s="45"/>
      <c r="AS89" s="82" t="s">
        <v>53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27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31</v>
      </c>
      <c r="AJ90" s="41"/>
      <c r="AK90" s="41"/>
      <c r="AL90" s="41"/>
      <c r="AM90" s="81" t="str">
        <f>IF(E20="","",E20)</f>
        <v xml:space="preserve"> 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54</v>
      </c>
      <c r="D92" s="95"/>
      <c r="E92" s="95"/>
      <c r="F92" s="95"/>
      <c r="G92" s="95"/>
      <c r="H92" s="96"/>
      <c r="I92" s="97" t="s">
        <v>55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56</v>
      </c>
      <c r="AH92" s="95"/>
      <c r="AI92" s="95"/>
      <c r="AJ92" s="95"/>
      <c r="AK92" s="95"/>
      <c r="AL92" s="95"/>
      <c r="AM92" s="95"/>
      <c r="AN92" s="97" t="s">
        <v>57</v>
      </c>
      <c r="AO92" s="95"/>
      <c r="AP92" s="99"/>
      <c r="AQ92" s="100" t="s">
        <v>58</v>
      </c>
      <c r="AR92" s="45"/>
      <c r="AS92" s="101" t="s">
        <v>59</v>
      </c>
      <c r="AT92" s="102" t="s">
        <v>60</v>
      </c>
      <c r="AU92" s="102" t="s">
        <v>61</v>
      </c>
      <c r="AV92" s="102" t="s">
        <v>62</v>
      </c>
      <c r="AW92" s="102" t="s">
        <v>63</v>
      </c>
      <c r="AX92" s="102" t="s">
        <v>64</v>
      </c>
      <c r="AY92" s="102" t="s">
        <v>65</v>
      </c>
      <c r="AZ92" s="102" t="s">
        <v>66</v>
      </c>
      <c r="BA92" s="102" t="s">
        <v>67</v>
      </c>
      <c r="BB92" s="102" t="s">
        <v>68</v>
      </c>
      <c r="BC92" s="102" t="s">
        <v>69</v>
      </c>
      <c r="BD92" s="103" t="s">
        <v>70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71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ROUND(AG95+AG103,2)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ROUND(AS95+AS103,2)</f>
        <v>0</v>
      </c>
      <c r="AT94" s="115">
        <f>ROUND(SUM(AV94:AW94),2)</f>
        <v>0</v>
      </c>
      <c r="AU94" s="116">
        <f>ROUND(AU95+AU103,5)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ROUND(AZ95+AZ103,2)</f>
        <v>0</v>
      </c>
      <c r="BA94" s="115">
        <f>ROUND(BA95+BA103,2)</f>
        <v>0</v>
      </c>
      <c r="BB94" s="115">
        <f>ROUND(BB95+BB103,2)</f>
        <v>0</v>
      </c>
      <c r="BC94" s="115">
        <f>ROUND(BC95+BC103,2)</f>
        <v>0</v>
      </c>
      <c r="BD94" s="117">
        <f>ROUND(BD95+BD103,2)</f>
        <v>0</v>
      </c>
      <c r="BE94" s="6"/>
      <c r="BS94" s="118" t="s">
        <v>72</v>
      </c>
      <c r="BT94" s="118" t="s">
        <v>73</v>
      </c>
      <c r="BU94" s="119" t="s">
        <v>74</v>
      </c>
      <c r="BV94" s="118" t="s">
        <v>75</v>
      </c>
      <c r="BW94" s="118" t="s">
        <v>5</v>
      </c>
      <c r="BX94" s="118" t="s">
        <v>76</v>
      </c>
      <c r="CL94" s="118" t="s">
        <v>1</v>
      </c>
    </row>
    <row r="95" s="7" customFormat="1" ht="16.5" customHeight="1">
      <c r="A95" s="7"/>
      <c r="B95" s="120"/>
      <c r="C95" s="121"/>
      <c r="D95" s="122" t="s">
        <v>77</v>
      </c>
      <c r="E95" s="122"/>
      <c r="F95" s="122"/>
      <c r="G95" s="122"/>
      <c r="H95" s="122"/>
      <c r="I95" s="123"/>
      <c r="J95" s="122" t="s">
        <v>78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ROUND(SUM(AG96:AG102),2)</f>
        <v>0</v>
      </c>
      <c r="AH95" s="123"/>
      <c r="AI95" s="123"/>
      <c r="AJ95" s="123"/>
      <c r="AK95" s="123"/>
      <c r="AL95" s="123"/>
      <c r="AM95" s="123"/>
      <c r="AN95" s="125">
        <f>SUM(AG95,AT95)</f>
        <v>0</v>
      </c>
      <c r="AO95" s="123"/>
      <c r="AP95" s="123"/>
      <c r="AQ95" s="126" t="s">
        <v>79</v>
      </c>
      <c r="AR95" s="127"/>
      <c r="AS95" s="128">
        <f>ROUND(SUM(AS96:AS102),2)</f>
        <v>0</v>
      </c>
      <c r="AT95" s="129">
        <f>ROUND(SUM(AV95:AW95),2)</f>
        <v>0</v>
      </c>
      <c r="AU95" s="130">
        <f>ROUND(SUM(AU96:AU102),5)</f>
        <v>0</v>
      </c>
      <c r="AV95" s="129">
        <f>ROUND(AZ95*L29,2)</f>
        <v>0</v>
      </c>
      <c r="AW95" s="129">
        <f>ROUND(BA95*L30,2)</f>
        <v>0</v>
      </c>
      <c r="AX95" s="129">
        <f>ROUND(BB95*L29,2)</f>
        <v>0</v>
      </c>
      <c r="AY95" s="129">
        <f>ROUND(BC95*L30,2)</f>
        <v>0</v>
      </c>
      <c r="AZ95" s="129">
        <f>ROUND(SUM(AZ96:AZ102),2)</f>
        <v>0</v>
      </c>
      <c r="BA95" s="129">
        <f>ROUND(SUM(BA96:BA102),2)</f>
        <v>0</v>
      </c>
      <c r="BB95" s="129">
        <f>ROUND(SUM(BB96:BB102),2)</f>
        <v>0</v>
      </c>
      <c r="BC95" s="129">
        <f>ROUND(SUM(BC96:BC102),2)</f>
        <v>0</v>
      </c>
      <c r="BD95" s="131">
        <f>ROUND(SUM(BD96:BD102),2)</f>
        <v>0</v>
      </c>
      <c r="BE95" s="7"/>
      <c r="BS95" s="132" t="s">
        <v>72</v>
      </c>
      <c r="BT95" s="132" t="s">
        <v>80</v>
      </c>
      <c r="BU95" s="132" t="s">
        <v>74</v>
      </c>
      <c r="BV95" s="132" t="s">
        <v>75</v>
      </c>
      <c r="BW95" s="132" t="s">
        <v>81</v>
      </c>
      <c r="BX95" s="132" t="s">
        <v>5</v>
      </c>
      <c r="CL95" s="132" t="s">
        <v>1</v>
      </c>
      <c r="CM95" s="132" t="s">
        <v>82</v>
      </c>
    </row>
    <row r="96" s="4" customFormat="1" ht="16.5" customHeight="1">
      <c r="A96" s="133" t="s">
        <v>83</v>
      </c>
      <c r="B96" s="71"/>
      <c r="C96" s="134"/>
      <c r="D96" s="134"/>
      <c r="E96" s="135" t="s">
        <v>84</v>
      </c>
      <c r="F96" s="135"/>
      <c r="G96" s="135"/>
      <c r="H96" s="135"/>
      <c r="I96" s="135"/>
      <c r="J96" s="134"/>
      <c r="K96" s="135" t="s">
        <v>85</v>
      </c>
      <c r="L96" s="135"/>
      <c r="M96" s="135"/>
      <c r="N96" s="135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  <c r="Z96" s="135"/>
      <c r="AA96" s="135"/>
      <c r="AB96" s="135"/>
      <c r="AC96" s="135"/>
      <c r="AD96" s="135"/>
      <c r="AE96" s="135"/>
      <c r="AF96" s="135"/>
      <c r="AG96" s="136">
        <f>'01 - Stavební část - revize'!J32</f>
        <v>0</v>
      </c>
      <c r="AH96" s="134"/>
      <c r="AI96" s="134"/>
      <c r="AJ96" s="134"/>
      <c r="AK96" s="134"/>
      <c r="AL96" s="134"/>
      <c r="AM96" s="134"/>
      <c r="AN96" s="136">
        <f>SUM(AG96,AT96)</f>
        <v>0</v>
      </c>
      <c r="AO96" s="134"/>
      <c r="AP96" s="134"/>
      <c r="AQ96" s="137" t="s">
        <v>86</v>
      </c>
      <c r="AR96" s="73"/>
      <c r="AS96" s="138">
        <v>0</v>
      </c>
      <c r="AT96" s="139">
        <f>ROUND(SUM(AV96:AW96),2)</f>
        <v>0</v>
      </c>
      <c r="AU96" s="140">
        <f>'01 - Stavební část - revize'!P144</f>
        <v>0</v>
      </c>
      <c r="AV96" s="139">
        <f>'01 - Stavební část - revize'!J35</f>
        <v>0</v>
      </c>
      <c r="AW96" s="139">
        <f>'01 - Stavební část - revize'!J36</f>
        <v>0</v>
      </c>
      <c r="AX96" s="139">
        <f>'01 - Stavební část - revize'!J37</f>
        <v>0</v>
      </c>
      <c r="AY96" s="139">
        <f>'01 - Stavební část - revize'!J38</f>
        <v>0</v>
      </c>
      <c r="AZ96" s="139">
        <f>'01 - Stavební část - revize'!F35</f>
        <v>0</v>
      </c>
      <c r="BA96" s="139">
        <f>'01 - Stavební část - revize'!F36</f>
        <v>0</v>
      </c>
      <c r="BB96" s="139">
        <f>'01 - Stavební část - revize'!F37</f>
        <v>0</v>
      </c>
      <c r="BC96" s="139">
        <f>'01 - Stavební část - revize'!F38</f>
        <v>0</v>
      </c>
      <c r="BD96" s="141">
        <f>'01 - Stavební část - revize'!F39</f>
        <v>0</v>
      </c>
      <c r="BE96" s="4"/>
      <c r="BT96" s="142" t="s">
        <v>82</v>
      </c>
      <c r="BV96" s="142" t="s">
        <v>75</v>
      </c>
      <c r="BW96" s="142" t="s">
        <v>87</v>
      </c>
      <c r="BX96" s="142" t="s">
        <v>81</v>
      </c>
      <c r="CL96" s="142" t="s">
        <v>1</v>
      </c>
    </row>
    <row r="97" s="4" customFormat="1" ht="16.5" customHeight="1">
      <c r="A97" s="133" t="s">
        <v>83</v>
      </c>
      <c r="B97" s="71"/>
      <c r="C97" s="134"/>
      <c r="D97" s="134"/>
      <c r="E97" s="135" t="s">
        <v>88</v>
      </c>
      <c r="F97" s="135"/>
      <c r="G97" s="135"/>
      <c r="H97" s="135"/>
      <c r="I97" s="135"/>
      <c r="J97" s="134"/>
      <c r="K97" s="135" t="s">
        <v>89</v>
      </c>
      <c r="L97" s="135"/>
      <c r="M97" s="135"/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/>
      <c r="Z97" s="135"/>
      <c r="AA97" s="135"/>
      <c r="AB97" s="135"/>
      <c r="AC97" s="135"/>
      <c r="AD97" s="135"/>
      <c r="AE97" s="135"/>
      <c r="AF97" s="135"/>
      <c r="AG97" s="136">
        <f>'02.1 - ZTI - způsobilé - ...'!J32</f>
        <v>0</v>
      </c>
      <c r="AH97" s="134"/>
      <c r="AI97" s="134"/>
      <c r="AJ97" s="134"/>
      <c r="AK97" s="134"/>
      <c r="AL97" s="134"/>
      <c r="AM97" s="134"/>
      <c r="AN97" s="136">
        <f>SUM(AG97,AT97)</f>
        <v>0</v>
      </c>
      <c r="AO97" s="134"/>
      <c r="AP97" s="134"/>
      <c r="AQ97" s="137" t="s">
        <v>86</v>
      </c>
      <c r="AR97" s="73"/>
      <c r="AS97" s="138">
        <v>0</v>
      </c>
      <c r="AT97" s="139">
        <f>ROUND(SUM(AV97:AW97),2)</f>
        <v>0</v>
      </c>
      <c r="AU97" s="140">
        <f>'02.1 - ZTI - způsobilé - ...'!P125</f>
        <v>0</v>
      </c>
      <c r="AV97" s="139">
        <f>'02.1 - ZTI - způsobilé - ...'!J35</f>
        <v>0</v>
      </c>
      <c r="AW97" s="139">
        <f>'02.1 - ZTI - způsobilé - ...'!J36</f>
        <v>0</v>
      </c>
      <c r="AX97" s="139">
        <f>'02.1 - ZTI - způsobilé - ...'!J37</f>
        <v>0</v>
      </c>
      <c r="AY97" s="139">
        <f>'02.1 - ZTI - způsobilé - ...'!J38</f>
        <v>0</v>
      </c>
      <c r="AZ97" s="139">
        <f>'02.1 - ZTI - způsobilé - ...'!F35</f>
        <v>0</v>
      </c>
      <c r="BA97" s="139">
        <f>'02.1 - ZTI - způsobilé - ...'!F36</f>
        <v>0</v>
      </c>
      <c r="BB97" s="139">
        <f>'02.1 - ZTI - způsobilé - ...'!F37</f>
        <v>0</v>
      </c>
      <c r="BC97" s="139">
        <f>'02.1 - ZTI - způsobilé - ...'!F38</f>
        <v>0</v>
      </c>
      <c r="BD97" s="141">
        <f>'02.1 - ZTI - způsobilé - ...'!F39</f>
        <v>0</v>
      </c>
      <c r="BE97" s="4"/>
      <c r="BT97" s="142" t="s">
        <v>82</v>
      </c>
      <c r="BV97" s="142" t="s">
        <v>75</v>
      </c>
      <c r="BW97" s="142" t="s">
        <v>90</v>
      </c>
      <c r="BX97" s="142" t="s">
        <v>81</v>
      </c>
      <c r="CL97" s="142" t="s">
        <v>1</v>
      </c>
    </row>
    <row r="98" s="4" customFormat="1" ht="16.5" customHeight="1">
      <c r="A98" s="133" t="s">
        <v>83</v>
      </c>
      <c r="B98" s="71"/>
      <c r="C98" s="134"/>
      <c r="D98" s="134"/>
      <c r="E98" s="135" t="s">
        <v>91</v>
      </c>
      <c r="F98" s="135"/>
      <c r="G98" s="135"/>
      <c r="H98" s="135"/>
      <c r="I98" s="135"/>
      <c r="J98" s="134"/>
      <c r="K98" s="135" t="s">
        <v>92</v>
      </c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6">
        <f>'02.2 - Plynovod'!J32</f>
        <v>0</v>
      </c>
      <c r="AH98" s="134"/>
      <c r="AI98" s="134"/>
      <c r="AJ98" s="134"/>
      <c r="AK98" s="134"/>
      <c r="AL98" s="134"/>
      <c r="AM98" s="134"/>
      <c r="AN98" s="136">
        <f>SUM(AG98,AT98)</f>
        <v>0</v>
      </c>
      <c r="AO98" s="134"/>
      <c r="AP98" s="134"/>
      <c r="AQ98" s="137" t="s">
        <v>86</v>
      </c>
      <c r="AR98" s="73"/>
      <c r="AS98" s="138">
        <v>0</v>
      </c>
      <c r="AT98" s="139">
        <f>ROUND(SUM(AV98:AW98),2)</f>
        <v>0</v>
      </c>
      <c r="AU98" s="140">
        <f>'02.2 - Plynovod'!P126</f>
        <v>0</v>
      </c>
      <c r="AV98" s="139">
        <f>'02.2 - Plynovod'!J35</f>
        <v>0</v>
      </c>
      <c r="AW98" s="139">
        <f>'02.2 - Plynovod'!J36</f>
        <v>0</v>
      </c>
      <c r="AX98" s="139">
        <f>'02.2 - Plynovod'!J37</f>
        <v>0</v>
      </c>
      <c r="AY98" s="139">
        <f>'02.2 - Plynovod'!J38</f>
        <v>0</v>
      </c>
      <c r="AZ98" s="139">
        <f>'02.2 - Plynovod'!F35</f>
        <v>0</v>
      </c>
      <c r="BA98" s="139">
        <f>'02.2 - Plynovod'!F36</f>
        <v>0</v>
      </c>
      <c r="BB98" s="139">
        <f>'02.2 - Plynovod'!F37</f>
        <v>0</v>
      </c>
      <c r="BC98" s="139">
        <f>'02.2 - Plynovod'!F38</f>
        <v>0</v>
      </c>
      <c r="BD98" s="141">
        <f>'02.2 - Plynovod'!F39</f>
        <v>0</v>
      </c>
      <c r="BE98" s="4"/>
      <c r="BT98" s="142" t="s">
        <v>82</v>
      </c>
      <c r="BV98" s="142" t="s">
        <v>75</v>
      </c>
      <c r="BW98" s="142" t="s">
        <v>93</v>
      </c>
      <c r="BX98" s="142" t="s">
        <v>81</v>
      </c>
      <c r="CL98" s="142" t="s">
        <v>1</v>
      </c>
    </row>
    <row r="99" s="4" customFormat="1" ht="16.5" customHeight="1">
      <c r="A99" s="133" t="s">
        <v>83</v>
      </c>
      <c r="B99" s="71"/>
      <c r="C99" s="134"/>
      <c r="D99" s="134"/>
      <c r="E99" s="135" t="s">
        <v>94</v>
      </c>
      <c r="F99" s="135"/>
      <c r="G99" s="135"/>
      <c r="H99" s="135"/>
      <c r="I99" s="135"/>
      <c r="J99" s="134"/>
      <c r="K99" s="135" t="s">
        <v>95</v>
      </c>
      <c r="L99" s="135"/>
      <c r="M99" s="135"/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  <c r="Z99" s="135"/>
      <c r="AA99" s="135"/>
      <c r="AB99" s="135"/>
      <c r="AC99" s="135"/>
      <c r="AD99" s="135"/>
      <c r="AE99" s="135"/>
      <c r="AF99" s="135"/>
      <c r="AG99" s="136">
        <f>'03 - Silnoproud'!J32</f>
        <v>0</v>
      </c>
      <c r="AH99" s="134"/>
      <c r="AI99" s="134"/>
      <c r="AJ99" s="134"/>
      <c r="AK99" s="134"/>
      <c r="AL99" s="134"/>
      <c r="AM99" s="134"/>
      <c r="AN99" s="136">
        <f>SUM(AG99,AT99)</f>
        <v>0</v>
      </c>
      <c r="AO99" s="134"/>
      <c r="AP99" s="134"/>
      <c r="AQ99" s="137" t="s">
        <v>86</v>
      </c>
      <c r="AR99" s="73"/>
      <c r="AS99" s="138">
        <v>0</v>
      </c>
      <c r="AT99" s="139">
        <f>ROUND(SUM(AV99:AW99),2)</f>
        <v>0</v>
      </c>
      <c r="AU99" s="140">
        <f>'03 - Silnoproud'!P130</f>
        <v>0</v>
      </c>
      <c r="AV99" s="139">
        <f>'03 - Silnoproud'!J35</f>
        <v>0</v>
      </c>
      <c r="AW99" s="139">
        <f>'03 - Silnoproud'!J36</f>
        <v>0</v>
      </c>
      <c r="AX99" s="139">
        <f>'03 - Silnoproud'!J37</f>
        <v>0</v>
      </c>
      <c r="AY99" s="139">
        <f>'03 - Silnoproud'!J38</f>
        <v>0</v>
      </c>
      <c r="AZ99" s="139">
        <f>'03 - Silnoproud'!F35</f>
        <v>0</v>
      </c>
      <c r="BA99" s="139">
        <f>'03 - Silnoproud'!F36</f>
        <v>0</v>
      </c>
      <c r="BB99" s="139">
        <f>'03 - Silnoproud'!F37</f>
        <v>0</v>
      </c>
      <c r="BC99" s="139">
        <f>'03 - Silnoproud'!F38</f>
        <v>0</v>
      </c>
      <c r="BD99" s="141">
        <f>'03 - Silnoproud'!F39</f>
        <v>0</v>
      </c>
      <c r="BE99" s="4"/>
      <c r="BT99" s="142" t="s">
        <v>82</v>
      </c>
      <c r="BV99" s="142" t="s">
        <v>75</v>
      </c>
      <c r="BW99" s="142" t="s">
        <v>96</v>
      </c>
      <c r="BX99" s="142" t="s">
        <v>81</v>
      </c>
      <c r="CL99" s="142" t="s">
        <v>1</v>
      </c>
    </row>
    <row r="100" s="4" customFormat="1" ht="16.5" customHeight="1">
      <c r="A100" s="133" t="s">
        <v>83</v>
      </c>
      <c r="B100" s="71"/>
      <c r="C100" s="134"/>
      <c r="D100" s="134"/>
      <c r="E100" s="135" t="s">
        <v>97</v>
      </c>
      <c r="F100" s="135"/>
      <c r="G100" s="135"/>
      <c r="H100" s="135"/>
      <c r="I100" s="135"/>
      <c r="J100" s="134"/>
      <c r="K100" s="135" t="s">
        <v>98</v>
      </c>
      <c r="L100" s="135"/>
      <c r="M100" s="135"/>
      <c r="N100" s="135"/>
      <c r="O100" s="135"/>
      <c r="P100" s="135"/>
      <c r="Q100" s="135"/>
      <c r="R100" s="135"/>
      <c r="S100" s="135"/>
      <c r="T100" s="135"/>
      <c r="U100" s="135"/>
      <c r="V100" s="135"/>
      <c r="W100" s="135"/>
      <c r="X100" s="135"/>
      <c r="Y100" s="135"/>
      <c r="Z100" s="135"/>
      <c r="AA100" s="135"/>
      <c r="AB100" s="135"/>
      <c r="AC100" s="135"/>
      <c r="AD100" s="135"/>
      <c r="AE100" s="135"/>
      <c r="AF100" s="135"/>
      <c r="AG100" s="136">
        <f>'04 - Slaboproud'!J32</f>
        <v>0</v>
      </c>
      <c r="AH100" s="134"/>
      <c r="AI100" s="134"/>
      <c r="AJ100" s="134"/>
      <c r="AK100" s="134"/>
      <c r="AL100" s="134"/>
      <c r="AM100" s="134"/>
      <c r="AN100" s="136">
        <f>SUM(AG100,AT100)</f>
        <v>0</v>
      </c>
      <c r="AO100" s="134"/>
      <c r="AP100" s="134"/>
      <c r="AQ100" s="137" t="s">
        <v>86</v>
      </c>
      <c r="AR100" s="73"/>
      <c r="AS100" s="138">
        <v>0</v>
      </c>
      <c r="AT100" s="139">
        <f>ROUND(SUM(AV100:AW100),2)</f>
        <v>0</v>
      </c>
      <c r="AU100" s="140">
        <f>'04 - Slaboproud'!P124</f>
        <v>0</v>
      </c>
      <c r="AV100" s="139">
        <f>'04 - Slaboproud'!J35</f>
        <v>0</v>
      </c>
      <c r="AW100" s="139">
        <f>'04 - Slaboproud'!J36</f>
        <v>0</v>
      </c>
      <c r="AX100" s="139">
        <f>'04 - Slaboproud'!J37</f>
        <v>0</v>
      </c>
      <c r="AY100" s="139">
        <f>'04 - Slaboproud'!J38</f>
        <v>0</v>
      </c>
      <c r="AZ100" s="139">
        <f>'04 - Slaboproud'!F35</f>
        <v>0</v>
      </c>
      <c r="BA100" s="139">
        <f>'04 - Slaboproud'!F36</f>
        <v>0</v>
      </c>
      <c r="BB100" s="139">
        <f>'04 - Slaboproud'!F37</f>
        <v>0</v>
      </c>
      <c r="BC100" s="139">
        <f>'04 - Slaboproud'!F38</f>
        <v>0</v>
      </c>
      <c r="BD100" s="141">
        <f>'04 - Slaboproud'!F39</f>
        <v>0</v>
      </c>
      <c r="BE100" s="4"/>
      <c r="BT100" s="142" t="s">
        <v>82</v>
      </c>
      <c r="BV100" s="142" t="s">
        <v>75</v>
      </c>
      <c r="BW100" s="142" t="s">
        <v>99</v>
      </c>
      <c r="BX100" s="142" t="s">
        <v>81</v>
      </c>
      <c r="CL100" s="142" t="s">
        <v>1</v>
      </c>
    </row>
    <row r="101" s="4" customFormat="1" ht="16.5" customHeight="1">
      <c r="A101" s="133" t="s">
        <v>83</v>
      </c>
      <c r="B101" s="71"/>
      <c r="C101" s="134"/>
      <c r="D101" s="134"/>
      <c r="E101" s="135" t="s">
        <v>100</v>
      </c>
      <c r="F101" s="135"/>
      <c r="G101" s="135"/>
      <c r="H101" s="135"/>
      <c r="I101" s="135"/>
      <c r="J101" s="134"/>
      <c r="K101" s="135" t="s">
        <v>101</v>
      </c>
      <c r="L101" s="135"/>
      <c r="M101" s="135"/>
      <c r="N101" s="135"/>
      <c r="O101" s="135"/>
      <c r="P101" s="135"/>
      <c r="Q101" s="135"/>
      <c r="R101" s="135"/>
      <c r="S101" s="135"/>
      <c r="T101" s="135"/>
      <c r="U101" s="135"/>
      <c r="V101" s="135"/>
      <c r="W101" s="135"/>
      <c r="X101" s="135"/>
      <c r="Y101" s="135"/>
      <c r="Z101" s="135"/>
      <c r="AA101" s="135"/>
      <c r="AB101" s="135"/>
      <c r="AC101" s="135"/>
      <c r="AD101" s="135"/>
      <c r="AE101" s="135"/>
      <c r="AF101" s="135"/>
      <c r="AG101" s="136">
        <f>'05.1 - VZT - způsobilé'!J32</f>
        <v>0</v>
      </c>
      <c r="AH101" s="134"/>
      <c r="AI101" s="134"/>
      <c r="AJ101" s="134"/>
      <c r="AK101" s="134"/>
      <c r="AL101" s="134"/>
      <c r="AM101" s="134"/>
      <c r="AN101" s="136">
        <f>SUM(AG101,AT101)</f>
        <v>0</v>
      </c>
      <c r="AO101" s="134"/>
      <c r="AP101" s="134"/>
      <c r="AQ101" s="137" t="s">
        <v>86</v>
      </c>
      <c r="AR101" s="73"/>
      <c r="AS101" s="138">
        <v>0</v>
      </c>
      <c r="AT101" s="139">
        <f>ROUND(SUM(AV101:AW101),2)</f>
        <v>0</v>
      </c>
      <c r="AU101" s="140">
        <f>'05.1 - VZT - způsobilé'!P123</f>
        <v>0</v>
      </c>
      <c r="AV101" s="139">
        <f>'05.1 - VZT - způsobilé'!J35</f>
        <v>0</v>
      </c>
      <c r="AW101" s="139">
        <f>'05.1 - VZT - způsobilé'!J36</f>
        <v>0</v>
      </c>
      <c r="AX101" s="139">
        <f>'05.1 - VZT - způsobilé'!J37</f>
        <v>0</v>
      </c>
      <c r="AY101" s="139">
        <f>'05.1 - VZT - způsobilé'!J38</f>
        <v>0</v>
      </c>
      <c r="AZ101" s="139">
        <f>'05.1 - VZT - způsobilé'!F35</f>
        <v>0</v>
      </c>
      <c r="BA101" s="139">
        <f>'05.1 - VZT - způsobilé'!F36</f>
        <v>0</v>
      </c>
      <c r="BB101" s="139">
        <f>'05.1 - VZT - způsobilé'!F37</f>
        <v>0</v>
      </c>
      <c r="BC101" s="139">
        <f>'05.1 - VZT - způsobilé'!F38</f>
        <v>0</v>
      </c>
      <c r="BD101" s="141">
        <f>'05.1 - VZT - způsobilé'!F39</f>
        <v>0</v>
      </c>
      <c r="BE101" s="4"/>
      <c r="BT101" s="142" t="s">
        <v>82</v>
      </c>
      <c r="BV101" s="142" t="s">
        <v>75</v>
      </c>
      <c r="BW101" s="142" t="s">
        <v>102</v>
      </c>
      <c r="BX101" s="142" t="s">
        <v>81</v>
      </c>
      <c r="CL101" s="142" t="s">
        <v>1</v>
      </c>
    </row>
    <row r="102" s="4" customFormat="1" ht="16.5" customHeight="1">
      <c r="A102" s="133" t="s">
        <v>83</v>
      </c>
      <c r="B102" s="71"/>
      <c r="C102" s="134"/>
      <c r="D102" s="134"/>
      <c r="E102" s="135" t="s">
        <v>103</v>
      </c>
      <c r="F102" s="135"/>
      <c r="G102" s="135"/>
      <c r="H102" s="135"/>
      <c r="I102" s="135"/>
      <c r="J102" s="134"/>
      <c r="K102" s="135" t="s">
        <v>104</v>
      </c>
      <c r="L102" s="135"/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  <c r="W102" s="135"/>
      <c r="X102" s="135"/>
      <c r="Y102" s="135"/>
      <c r="Z102" s="135"/>
      <c r="AA102" s="135"/>
      <c r="AB102" s="135"/>
      <c r="AC102" s="135"/>
      <c r="AD102" s="135"/>
      <c r="AE102" s="135"/>
      <c r="AF102" s="135"/>
      <c r="AG102" s="136">
        <f>'90 - Vedlejší rozpočtové ...'!J32</f>
        <v>0</v>
      </c>
      <c r="AH102" s="134"/>
      <c r="AI102" s="134"/>
      <c r="AJ102" s="134"/>
      <c r="AK102" s="134"/>
      <c r="AL102" s="134"/>
      <c r="AM102" s="134"/>
      <c r="AN102" s="136">
        <f>SUM(AG102,AT102)</f>
        <v>0</v>
      </c>
      <c r="AO102" s="134"/>
      <c r="AP102" s="134"/>
      <c r="AQ102" s="137" t="s">
        <v>86</v>
      </c>
      <c r="AR102" s="73"/>
      <c r="AS102" s="138">
        <v>0</v>
      </c>
      <c r="AT102" s="139">
        <f>ROUND(SUM(AV102:AW102),2)</f>
        <v>0</v>
      </c>
      <c r="AU102" s="140">
        <f>'90 - Vedlejší rozpočtové ...'!P124</f>
        <v>0</v>
      </c>
      <c r="AV102" s="139">
        <f>'90 - Vedlejší rozpočtové ...'!J35</f>
        <v>0</v>
      </c>
      <c r="AW102" s="139">
        <f>'90 - Vedlejší rozpočtové ...'!J36</f>
        <v>0</v>
      </c>
      <c r="AX102" s="139">
        <f>'90 - Vedlejší rozpočtové ...'!J37</f>
        <v>0</v>
      </c>
      <c r="AY102" s="139">
        <f>'90 - Vedlejší rozpočtové ...'!J38</f>
        <v>0</v>
      </c>
      <c r="AZ102" s="139">
        <f>'90 - Vedlejší rozpočtové ...'!F35</f>
        <v>0</v>
      </c>
      <c r="BA102" s="139">
        <f>'90 - Vedlejší rozpočtové ...'!F36</f>
        <v>0</v>
      </c>
      <c r="BB102" s="139">
        <f>'90 - Vedlejší rozpočtové ...'!F37</f>
        <v>0</v>
      </c>
      <c r="BC102" s="139">
        <f>'90 - Vedlejší rozpočtové ...'!F38</f>
        <v>0</v>
      </c>
      <c r="BD102" s="141">
        <f>'90 - Vedlejší rozpočtové ...'!F39</f>
        <v>0</v>
      </c>
      <c r="BE102" s="4"/>
      <c r="BT102" s="142" t="s">
        <v>82</v>
      </c>
      <c r="BV102" s="142" t="s">
        <v>75</v>
      </c>
      <c r="BW102" s="142" t="s">
        <v>105</v>
      </c>
      <c r="BX102" s="142" t="s">
        <v>81</v>
      </c>
      <c r="CL102" s="142" t="s">
        <v>1</v>
      </c>
    </row>
    <row r="103" s="7" customFormat="1" ht="16.5" customHeight="1">
      <c r="A103" s="7"/>
      <c r="B103" s="120"/>
      <c r="C103" s="121"/>
      <c r="D103" s="122" t="s">
        <v>106</v>
      </c>
      <c r="E103" s="122"/>
      <c r="F103" s="122"/>
      <c r="G103" s="122"/>
      <c r="H103" s="122"/>
      <c r="I103" s="123"/>
      <c r="J103" s="122" t="s">
        <v>107</v>
      </c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  <c r="AA103" s="122"/>
      <c r="AB103" s="122"/>
      <c r="AC103" s="122"/>
      <c r="AD103" s="122"/>
      <c r="AE103" s="122"/>
      <c r="AF103" s="122"/>
      <c r="AG103" s="124">
        <f>ROUND(SUM(AG104:AG105),2)</f>
        <v>0</v>
      </c>
      <c r="AH103" s="123"/>
      <c r="AI103" s="123"/>
      <c r="AJ103" s="123"/>
      <c r="AK103" s="123"/>
      <c r="AL103" s="123"/>
      <c r="AM103" s="123"/>
      <c r="AN103" s="125">
        <f>SUM(AG103,AT103)</f>
        <v>0</v>
      </c>
      <c r="AO103" s="123"/>
      <c r="AP103" s="123"/>
      <c r="AQ103" s="126" t="s">
        <v>79</v>
      </c>
      <c r="AR103" s="127"/>
      <c r="AS103" s="128">
        <f>ROUND(SUM(AS104:AS105),2)</f>
        <v>0</v>
      </c>
      <c r="AT103" s="129">
        <f>ROUND(SUM(AV103:AW103),2)</f>
        <v>0</v>
      </c>
      <c r="AU103" s="130">
        <f>ROUND(SUM(AU104:AU105),5)</f>
        <v>0</v>
      </c>
      <c r="AV103" s="129">
        <f>ROUND(AZ103*L29,2)</f>
        <v>0</v>
      </c>
      <c r="AW103" s="129">
        <f>ROUND(BA103*L30,2)</f>
        <v>0</v>
      </c>
      <c r="AX103" s="129">
        <f>ROUND(BB103*L29,2)</f>
        <v>0</v>
      </c>
      <c r="AY103" s="129">
        <f>ROUND(BC103*L30,2)</f>
        <v>0</v>
      </c>
      <c r="AZ103" s="129">
        <f>ROUND(SUM(AZ104:AZ105),2)</f>
        <v>0</v>
      </c>
      <c r="BA103" s="129">
        <f>ROUND(SUM(BA104:BA105),2)</f>
        <v>0</v>
      </c>
      <c r="BB103" s="129">
        <f>ROUND(SUM(BB104:BB105),2)</f>
        <v>0</v>
      </c>
      <c r="BC103" s="129">
        <f>ROUND(SUM(BC104:BC105),2)</f>
        <v>0</v>
      </c>
      <c r="BD103" s="131">
        <f>ROUND(SUM(BD104:BD105),2)</f>
        <v>0</v>
      </c>
      <c r="BE103" s="7"/>
      <c r="BS103" s="132" t="s">
        <v>72</v>
      </c>
      <c r="BT103" s="132" t="s">
        <v>80</v>
      </c>
      <c r="BU103" s="132" t="s">
        <v>74</v>
      </c>
      <c r="BV103" s="132" t="s">
        <v>75</v>
      </c>
      <c r="BW103" s="132" t="s">
        <v>108</v>
      </c>
      <c r="BX103" s="132" t="s">
        <v>5</v>
      </c>
      <c r="CL103" s="132" t="s">
        <v>1</v>
      </c>
      <c r="CM103" s="132" t="s">
        <v>82</v>
      </c>
    </row>
    <row r="104" s="4" customFormat="1" ht="16.5" customHeight="1">
      <c r="A104" s="133" t="s">
        <v>83</v>
      </c>
      <c r="B104" s="71"/>
      <c r="C104" s="134"/>
      <c r="D104" s="134"/>
      <c r="E104" s="135" t="s">
        <v>91</v>
      </c>
      <c r="F104" s="135"/>
      <c r="G104" s="135"/>
      <c r="H104" s="135"/>
      <c r="I104" s="135"/>
      <c r="J104" s="134"/>
      <c r="K104" s="135" t="s">
        <v>109</v>
      </c>
      <c r="L104" s="135"/>
      <c r="M104" s="135"/>
      <c r="N104" s="135"/>
      <c r="O104" s="135"/>
      <c r="P104" s="135"/>
      <c r="Q104" s="135"/>
      <c r="R104" s="135"/>
      <c r="S104" s="135"/>
      <c r="T104" s="135"/>
      <c r="U104" s="135"/>
      <c r="V104" s="135"/>
      <c r="W104" s="135"/>
      <c r="X104" s="135"/>
      <c r="Y104" s="135"/>
      <c r="Z104" s="135"/>
      <c r="AA104" s="135"/>
      <c r="AB104" s="135"/>
      <c r="AC104" s="135"/>
      <c r="AD104" s="135"/>
      <c r="AE104" s="135"/>
      <c r="AF104" s="135"/>
      <c r="AG104" s="136">
        <f>'02.2 - ZTI - nezpůsobilé'!J32</f>
        <v>0</v>
      </c>
      <c r="AH104" s="134"/>
      <c r="AI104" s="134"/>
      <c r="AJ104" s="134"/>
      <c r="AK104" s="134"/>
      <c r="AL104" s="134"/>
      <c r="AM104" s="134"/>
      <c r="AN104" s="136">
        <f>SUM(AG104,AT104)</f>
        <v>0</v>
      </c>
      <c r="AO104" s="134"/>
      <c r="AP104" s="134"/>
      <c r="AQ104" s="137" t="s">
        <v>86</v>
      </c>
      <c r="AR104" s="73"/>
      <c r="AS104" s="138">
        <v>0</v>
      </c>
      <c r="AT104" s="139">
        <f>ROUND(SUM(AV104:AW104),2)</f>
        <v>0</v>
      </c>
      <c r="AU104" s="140">
        <f>'02.2 - ZTI - nezpůsobilé'!P123</f>
        <v>0</v>
      </c>
      <c r="AV104" s="139">
        <f>'02.2 - ZTI - nezpůsobilé'!J35</f>
        <v>0</v>
      </c>
      <c r="AW104" s="139">
        <f>'02.2 - ZTI - nezpůsobilé'!J36</f>
        <v>0</v>
      </c>
      <c r="AX104" s="139">
        <f>'02.2 - ZTI - nezpůsobilé'!J37</f>
        <v>0</v>
      </c>
      <c r="AY104" s="139">
        <f>'02.2 - ZTI - nezpůsobilé'!J38</f>
        <v>0</v>
      </c>
      <c r="AZ104" s="139">
        <f>'02.2 - ZTI - nezpůsobilé'!F35</f>
        <v>0</v>
      </c>
      <c r="BA104" s="139">
        <f>'02.2 - ZTI - nezpůsobilé'!F36</f>
        <v>0</v>
      </c>
      <c r="BB104" s="139">
        <f>'02.2 - ZTI - nezpůsobilé'!F37</f>
        <v>0</v>
      </c>
      <c r="BC104" s="139">
        <f>'02.2 - ZTI - nezpůsobilé'!F38</f>
        <v>0</v>
      </c>
      <c r="BD104" s="141">
        <f>'02.2 - ZTI - nezpůsobilé'!F39</f>
        <v>0</v>
      </c>
      <c r="BE104" s="4"/>
      <c r="BT104" s="142" t="s">
        <v>82</v>
      </c>
      <c r="BV104" s="142" t="s">
        <v>75</v>
      </c>
      <c r="BW104" s="142" t="s">
        <v>110</v>
      </c>
      <c r="BX104" s="142" t="s">
        <v>108</v>
      </c>
      <c r="CL104" s="142" t="s">
        <v>1</v>
      </c>
    </row>
    <row r="105" s="4" customFormat="1" ht="16.5" customHeight="1">
      <c r="A105" s="133" t="s">
        <v>83</v>
      </c>
      <c r="B105" s="71"/>
      <c r="C105" s="134"/>
      <c r="D105" s="134"/>
      <c r="E105" s="135" t="s">
        <v>111</v>
      </c>
      <c r="F105" s="135"/>
      <c r="G105" s="135"/>
      <c r="H105" s="135"/>
      <c r="I105" s="135"/>
      <c r="J105" s="134"/>
      <c r="K105" s="135" t="s">
        <v>112</v>
      </c>
      <c r="L105" s="135"/>
      <c r="M105" s="135"/>
      <c r="N105" s="135"/>
      <c r="O105" s="135"/>
      <c r="P105" s="135"/>
      <c r="Q105" s="135"/>
      <c r="R105" s="135"/>
      <c r="S105" s="135"/>
      <c r="T105" s="135"/>
      <c r="U105" s="135"/>
      <c r="V105" s="135"/>
      <c r="W105" s="135"/>
      <c r="X105" s="135"/>
      <c r="Y105" s="135"/>
      <c r="Z105" s="135"/>
      <c r="AA105" s="135"/>
      <c r="AB105" s="135"/>
      <c r="AC105" s="135"/>
      <c r="AD105" s="135"/>
      <c r="AE105" s="135"/>
      <c r="AF105" s="135"/>
      <c r="AG105" s="136">
        <f>'05.2 - VZT - nezpůsobilé'!J32</f>
        <v>0</v>
      </c>
      <c r="AH105" s="134"/>
      <c r="AI105" s="134"/>
      <c r="AJ105" s="134"/>
      <c r="AK105" s="134"/>
      <c r="AL105" s="134"/>
      <c r="AM105" s="134"/>
      <c r="AN105" s="136">
        <f>SUM(AG105,AT105)</f>
        <v>0</v>
      </c>
      <c r="AO105" s="134"/>
      <c r="AP105" s="134"/>
      <c r="AQ105" s="137" t="s">
        <v>86</v>
      </c>
      <c r="AR105" s="73"/>
      <c r="AS105" s="143">
        <v>0</v>
      </c>
      <c r="AT105" s="144">
        <f>ROUND(SUM(AV105:AW105),2)</f>
        <v>0</v>
      </c>
      <c r="AU105" s="145">
        <f>'05.2 - VZT - nezpůsobilé'!P122</f>
        <v>0</v>
      </c>
      <c r="AV105" s="144">
        <f>'05.2 - VZT - nezpůsobilé'!J35</f>
        <v>0</v>
      </c>
      <c r="AW105" s="144">
        <f>'05.2 - VZT - nezpůsobilé'!J36</f>
        <v>0</v>
      </c>
      <c r="AX105" s="144">
        <f>'05.2 - VZT - nezpůsobilé'!J37</f>
        <v>0</v>
      </c>
      <c r="AY105" s="144">
        <f>'05.2 - VZT - nezpůsobilé'!J38</f>
        <v>0</v>
      </c>
      <c r="AZ105" s="144">
        <f>'05.2 - VZT - nezpůsobilé'!F35</f>
        <v>0</v>
      </c>
      <c r="BA105" s="144">
        <f>'05.2 - VZT - nezpůsobilé'!F36</f>
        <v>0</v>
      </c>
      <c r="BB105" s="144">
        <f>'05.2 - VZT - nezpůsobilé'!F37</f>
        <v>0</v>
      </c>
      <c r="BC105" s="144">
        <f>'05.2 - VZT - nezpůsobilé'!F38</f>
        <v>0</v>
      </c>
      <c r="BD105" s="146">
        <f>'05.2 - VZT - nezpůsobilé'!F39</f>
        <v>0</v>
      </c>
      <c r="BE105" s="4"/>
      <c r="BT105" s="142" t="s">
        <v>82</v>
      </c>
      <c r="BV105" s="142" t="s">
        <v>75</v>
      </c>
      <c r="BW105" s="142" t="s">
        <v>113</v>
      </c>
      <c r="BX105" s="142" t="s">
        <v>108</v>
      </c>
      <c r="CL105" s="142" t="s">
        <v>1</v>
      </c>
    </row>
    <row r="106" s="2" customFormat="1" ht="30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5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="2" customFormat="1" ht="6.96" customHeight="1">
      <c r="A107" s="39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  <c r="AA107" s="68"/>
      <c r="AB107" s="68"/>
      <c r="AC107" s="68"/>
      <c r="AD107" s="68"/>
      <c r="AE107" s="68"/>
      <c r="AF107" s="68"/>
      <c r="AG107" s="68"/>
      <c r="AH107" s="68"/>
      <c r="AI107" s="68"/>
      <c r="AJ107" s="68"/>
      <c r="AK107" s="68"/>
      <c r="AL107" s="68"/>
      <c r="AM107" s="68"/>
      <c r="AN107" s="68"/>
      <c r="AO107" s="68"/>
      <c r="AP107" s="68"/>
      <c r="AQ107" s="68"/>
      <c r="AR107" s="45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</sheetData>
  <sheetProtection sheet="1" formatColumns="0" formatRows="0" objects="1" scenarios="1" spinCount="100000" saltValue="Idk/QPKlZ3D0LoAOju1UkVDN95eTH0HS9gHwbYQBmzLsZ3VE9ylFQGqIZh7rbT+aLGY5TJ8SfDbbxogtuz9B/A==" hashValue="2K3Bgg8DqgOq4hbfOly0mVHTJAIalf9BJO++5oyvoU5eWCwQH0ZIlikN4gNRv3LCiVbGpY30C32s4yszDB4nhQ==" algorithmName="SHA-512" password="CC35"/>
  <mergeCells count="82">
    <mergeCell ref="C92:G92"/>
    <mergeCell ref="D103:H103"/>
    <mergeCell ref="D95:H95"/>
    <mergeCell ref="E98:I98"/>
    <mergeCell ref="E97:I97"/>
    <mergeCell ref="E102:I102"/>
    <mergeCell ref="E104:I104"/>
    <mergeCell ref="E96:I96"/>
    <mergeCell ref="E101:I101"/>
    <mergeCell ref="E100:I100"/>
    <mergeCell ref="E99:I99"/>
    <mergeCell ref="I92:AF92"/>
    <mergeCell ref="J103:AF103"/>
    <mergeCell ref="J95:AF95"/>
    <mergeCell ref="K99:AF99"/>
    <mergeCell ref="K100:AF100"/>
    <mergeCell ref="K97:AF97"/>
    <mergeCell ref="K101:AF101"/>
    <mergeCell ref="K102:AF102"/>
    <mergeCell ref="K104:AF104"/>
    <mergeCell ref="K96:AF96"/>
    <mergeCell ref="K98:AF98"/>
    <mergeCell ref="L85:AO85"/>
    <mergeCell ref="E105:I105"/>
    <mergeCell ref="K105:AF105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97:AM97"/>
    <mergeCell ref="AG103:AM103"/>
    <mergeCell ref="AG102:AM102"/>
    <mergeCell ref="AG92:AM92"/>
    <mergeCell ref="AG101:AM101"/>
    <mergeCell ref="AG100:AM100"/>
    <mergeCell ref="AG95:AM95"/>
    <mergeCell ref="AG104:AM104"/>
    <mergeCell ref="AG96:AM96"/>
    <mergeCell ref="AG99:AM99"/>
    <mergeCell ref="AG98:AM98"/>
    <mergeCell ref="AM87:AN87"/>
    <mergeCell ref="AM89:AP89"/>
    <mergeCell ref="AM90:AP90"/>
    <mergeCell ref="AN99:AP99"/>
    <mergeCell ref="AN104:AP104"/>
    <mergeCell ref="AN103:AP103"/>
    <mergeCell ref="AN98:AP98"/>
    <mergeCell ref="AN102:AP102"/>
    <mergeCell ref="AN95:AP95"/>
    <mergeCell ref="AN92:AP92"/>
    <mergeCell ref="AN97:AP97"/>
    <mergeCell ref="AN101:AP101"/>
    <mergeCell ref="AN100:AP100"/>
    <mergeCell ref="AN96:AP96"/>
    <mergeCell ref="AS89:AT91"/>
    <mergeCell ref="AN105:AP105"/>
    <mergeCell ref="AG105:AM105"/>
    <mergeCell ref="AN94:AP94"/>
  </mergeCells>
  <hyperlinks>
    <hyperlink ref="A96" location="'01 - Stavební část - revize'!C2" display="/"/>
    <hyperlink ref="A97" location="'02.1 - ZTI - způsobilé - ...'!C2" display="/"/>
    <hyperlink ref="A98" location="'02.2 - Plynovod'!C2" display="/"/>
    <hyperlink ref="A99" location="'03 - Silnoproud'!C2" display="/"/>
    <hyperlink ref="A100" location="'04 - Slaboproud'!C2" display="/"/>
    <hyperlink ref="A101" location="'05.1 - VZT - způsobilé'!C2" display="/"/>
    <hyperlink ref="A102" location="'90 - Vedlejší rozpočtové ...'!C2" display="/"/>
    <hyperlink ref="A104" location="'02.2 - ZTI - nezpůsobilé'!C2" display="/"/>
    <hyperlink ref="A105" location="'05.2 - VZT - nezpůsobilé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113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82</v>
      </c>
    </row>
    <row r="4" s="1" customFormat="1" ht="24.96" customHeight="1">
      <c r="B4" s="21"/>
      <c r="D4" s="149" t="s">
        <v>114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26.25" customHeight="1">
      <c r="B7" s="21"/>
      <c r="E7" s="152" t="str">
        <f>'Rekapitulace stavby'!K6</f>
        <v>Modernizace strav.provozu při MŠ a ZŠ speciální a praktické škole ELPIS Brno - revize</v>
      </c>
      <c r="F7" s="151"/>
      <c r="G7" s="151"/>
      <c r="H7" s="151"/>
      <c r="L7" s="21"/>
    </row>
    <row r="8" s="1" customFormat="1" ht="12" customHeight="1">
      <c r="B8" s="21"/>
      <c r="D8" s="151" t="s">
        <v>115</v>
      </c>
      <c r="L8" s="21"/>
    </row>
    <row r="9" s="2" customFormat="1" ht="16.5" customHeight="1">
      <c r="A9" s="39"/>
      <c r="B9" s="45"/>
      <c r="C9" s="39"/>
      <c r="D9" s="39"/>
      <c r="E9" s="152" t="s">
        <v>1422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117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1473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18. 9. 2025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tr">
        <f>IF('Rekapitulace stavby'!AN10="","",'Rekapitulace stavby'!AN10)</f>
        <v/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tr">
        <f>IF('Rekapitulace stavby'!E11="","",'Rekapitulace stavby'!E11)</f>
        <v xml:space="preserve"> </v>
      </c>
      <c r="F17" s="39"/>
      <c r="G17" s="39"/>
      <c r="H17" s="39"/>
      <c r="I17" s="151" t="s">
        <v>26</v>
      </c>
      <c r="J17" s="142" t="str">
        <f>IF('Rekapitulace stavby'!AN11="","",'Rekapitulace stavby'!AN11)</f>
        <v/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27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26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29</v>
      </c>
      <c r="E22" s="39"/>
      <c r="F22" s="39"/>
      <c r="G22" s="39"/>
      <c r="H22" s="39"/>
      <c r="I22" s="151" t="s">
        <v>25</v>
      </c>
      <c r="J22" s="142" t="str">
        <f>IF('Rekapitulace stavby'!AN16="","",'Rekapitulace stavby'!AN16)</f>
        <v/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tr">
        <f>IF('Rekapitulace stavby'!E17="","",'Rekapitulace stavby'!E17)</f>
        <v xml:space="preserve"> </v>
      </c>
      <c r="F23" s="39"/>
      <c r="G23" s="39"/>
      <c r="H23" s="39"/>
      <c r="I23" s="151" t="s">
        <v>26</v>
      </c>
      <c r="J23" s="142" t="str">
        <f>IF('Rekapitulace stavby'!AN17="","",'Rekapitulace stavby'!AN17)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31</v>
      </c>
      <c r="E25" s="39"/>
      <c r="F25" s="39"/>
      <c r="G25" s="39"/>
      <c r="H25" s="39"/>
      <c r="I25" s="151" t="s">
        <v>25</v>
      </c>
      <c r="J25" s="142" t="str">
        <f>IF('Rekapitulace stavby'!AN19="","",'Rekapitulace stavby'!AN19)</f>
        <v/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tr">
        <f>IF('Rekapitulace stavby'!E20="","",'Rekapitulace stavby'!E20)</f>
        <v xml:space="preserve"> </v>
      </c>
      <c r="F26" s="39"/>
      <c r="G26" s="39"/>
      <c r="H26" s="39"/>
      <c r="I26" s="151" t="s">
        <v>26</v>
      </c>
      <c r="J26" s="142" t="str">
        <f>IF('Rekapitulace stavby'!AN20="","",'Rekapitulace stavby'!AN20)</f>
        <v/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32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33</v>
      </c>
      <c r="E32" s="39"/>
      <c r="F32" s="39"/>
      <c r="G32" s="39"/>
      <c r="H32" s="39"/>
      <c r="I32" s="39"/>
      <c r="J32" s="161">
        <f>ROUND(J122,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35</v>
      </c>
      <c r="G34" s="39"/>
      <c r="H34" s="39"/>
      <c r="I34" s="162" t="s">
        <v>34</v>
      </c>
      <c r="J34" s="162" t="s">
        <v>36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37</v>
      </c>
      <c r="E35" s="151" t="s">
        <v>38</v>
      </c>
      <c r="F35" s="164">
        <f>ROUND((SUM(BE122:BE135)),  2)</f>
        <v>0</v>
      </c>
      <c r="G35" s="39"/>
      <c r="H35" s="39"/>
      <c r="I35" s="165">
        <v>0.20999999999999999</v>
      </c>
      <c r="J35" s="164">
        <f>ROUND(((SUM(BE122:BE135))*I35),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39</v>
      </c>
      <c r="F36" s="164">
        <f>ROUND((SUM(BF122:BF135)),  2)</f>
        <v>0</v>
      </c>
      <c r="G36" s="39"/>
      <c r="H36" s="39"/>
      <c r="I36" s="165">
        <v>0.12</v>
      </c>
      <c r="J36" s="164">
        <f>ROUND(((SUM(BF122:BF135))*I36),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40</v>
      </c>
      <c r="F37" s="164">
        <f>ROUND((SUM(BG122:BG135)),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41</v>
      </c>
      <c r="F38" s="164">
        <f>ROUND((SUM(BH122:BH135)),  2)</f>
        <v>0</v>
      </c>
      <c r="G38" s="39"/>
      <c r="H38" s="39"/>
      <c r="I38" s="165">
        <v>0.12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42</v>
      </c>
      <c r="F39" s="164">
        <f>ROUND((SUM(BI122:BI135)),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43</v>
      </c>
      <c r="E41" s="168"/>
      <c r="F41" s="168"/>
      <c r="G41" s="169" t="s">
        <v>44</v>
      </c>
      <c r="H41" s="170" t="s">
        <v>45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46</v>
      </c>
      <c r="E50" s="174"/>
      <c r="F50" s="174"/>
      <c r="G50" s="173" t="s">
        <v>47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48</v>
      </c>
      <c r="E61" s="176"/>
      <c r="F61" s="177" t="s">
        <v>49</v>
      </c>
      <c r="G61" s="175" t="s">
        <v>48</v>
      </c>
      <c r="H61" s="176"/>
      <c r="I61" s="176"/>
      <c r="J61" s="178" t="s">
        <v>49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50</v>
      </c>
      <c r="E65" s="179"/>
      <c r="F65" s="179"/>
      <c r="G65" s="173" t="s">
        <v>51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48</v>
      </c>
      <c r="E76" s="176"/>
      <c r="F76" s="177" t="s">
        <v>49</v>
      </c>
      <c r="G76" s="175" t="s">
        <v>48</v>
      </c>
      <c r="H76" s="176"/>
      <c r="I76" s="176"/>
      <c r="J76" s="178" t="s">
        <v>49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84" t="str">
        <f>E7</f>
        <v>Modernizace strav.provozu při MŠ a ZŠ speciální a praktické škole ELPIS Brno - revize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115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1422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117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05.2 - VZT - nezpůsobilé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 xml:space="preserve"> </v>
      </c>
      <c r="G91" s="41"/>
      <c r="H91" s="41"/>
      <c r="I91" s="33" t="s">
        <v>22</v>
      </c>
      <c r="J91" s="80" t="str">
        <f>IF(J14="","",J14)</f>
        <v>18. 9. 2025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 xml:space="preserve"> </v>
      </c>
      <c r="G93" s="41"/>
      <c r="H93" s="41"/>
      <c r="I93" s="33" t="s">
        <v>29</v>
      </c>
      <c r="J93" s="37" t="str">
        <f>E23</f>
        <v xml:space="preserve"> 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27</v>
      </c>
      <c r="D94" s="41"/>
      <c r="E94" s="41"/>
      <c r="F94" s="28" t="str">
        <f>IF(E20="","",E20)</f>
        <v>Vyplň údaj</v>
      </c>
      <c r="G94" s="41"/>
      <c r="H94" s="41"/>
      <c r="I94" s="33" t="s">
        <v>31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124</v>
      </c>
      <c r="D96" s="186"/>
      <c r="E96" s="186"/>
      <c r="F96" s="186"/>
      <c r="G96" s="186"/>
      <c r="H96" s="186"/>
      <c r="I96" s="186"/>
      <c r="J96" s="187" t="s">
        <v>125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126</v>
      </c>
      <c r="D98" s="41"/>
      <c r="E98" s="41"/>
      <c r="F98" s="41"/>
      <c r="G98" s="41"/>
      <c r="H98" s="41"/>
      <c r="I98" s="41"/>
      <c r="J98" s="111">
        <f>J122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127</v>
      </c>
    </row>
    <row r="99" s="9" customFormat="1" ht="24.96" customHeight="1">
      <c r="A99" s="9"/>
      <c r="B99" s="189"/>
      <c r="C99" s="190"/>
      <c r="D99" s="191" t="s">
        <v>1334</v>
      </c>
      <c r="E99" s="192"/>
      <c r="F99" s="192"/>
      <c r="G99" s="192"/>
      <c r="H99" s="192"/>
      <c r="I99" s="192"/>
      <c r="J99" s="193">
        <f>J123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1474</v>
      </c>
      <c r="E100" s="197"/>
      <c r="F100" s="197"/>
      <c r="G100" s="197"/>
      <c r="H100" s="197"/>
      <c r="I100" s="197"/>
      <c r="J100" s="198">
        <f>J124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9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6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2" customFormat="1" ht="6.96" customHeight="1">
      <c r="A102" s="39"/>
      <c r="B102" s="67"/>
      <c r="C102" s="68"/>
      <c r="D102" s="68"/>
      <c r="E102" s="68"/>
      <c r="F102" s="68"/>
      <c r="G102" s="68"/>
      <c r="H102" s="68"/>
      <c r="I102" s="68"/>
      <c r="J102" s="68"/>
      <c r="K102" s="68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6" s="2" customFormat="1" ht="6.96" customHeight="1">
      <c r="A106" s="39"/>
      <c r="B106" s="69"/>
      <c r="C106" s="70"/>
      <c r="D106" s="70"/>
      <c r="E106" s="70"/>
      <c r="F106" s="70"/>
      <c r="G106" s="70"/>
      <c r="H106" s="70"/>
      <c r="I106" s="70"/>
      <c r="J106" s="70"/>
      <c r="K106" s="70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24.96" customHeight="1">
      <c r="A107" s="39"/>
      <c r="B107" s="40"/>
      <c r="C107" s="24" t="s">
        <v>152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16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26.25" customHeight="1">
      <c r="A110" s="39"/>
      <c r="B110" s="40"/>
      <c r="C110" s="41"/>
      <c r="D110" s="41"/>
      <c r="E110" s="184" t="str">
        <f>E7</f>
        <v>Modernizace strav.provozu při MŠ a ZŠ speciální a praktické škole ELPIS Brno - revize</v>
      </c>
      <c r="F110" s="33"/>
      <c r="G110" s="33"/>
      <c r="H110" s="33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1" customFormat="1" ht="12" customHeight="1">
      <c r="B111" s="22"/>
      <c r="C111" s="33" t="s">
        <v>115</v>
      </c>
      <c r="D111" s="23"/>
      <c r="E111" s="23"/>
      <c r="F111" s="23"/>
      <c r="G111" s="23"/>
      <c r="H111" s="23"/>
      <c r="I111" s="23"/>
      <c r="J111" s="23"/>
      <c r="K111" s="23"/>
      <c r="L111" s="21"/>
    </row>
    <row r="112" s="2" customFormat="1" ht="16.5" customHeight="1">
      <c r="A112" s="39"/>
      <c r="B112" s="40"/>
      <c r="C112" s="41"/>
      <c r="D112" s="41"/>
      <c r="E112" s="184" t="s">
        <v>1422</v>
      </c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117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77" t="str">
        <f>E11</f>
        <v>05.2 - VZT - nezpůsobilé</v>
      </c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20</v>
      </c>
      <c r="D116" s="41"/>
      <c r="E116" s="41"/>
      <c r="F116" s="28" t="str">
        <f>F14</f>
        <v xml:space="preserve"> </v>
      </c>
      <c r="G116" s="41"/>
      <c r="H116" s="41"/>
      <c r="I116" s="33" t="s">
        <v>22</v>
      </c>
      <c r="J116" s="80" t="str">
        <f>IF(J14="","",J14)</f>
        <v>18. 9. 2025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5.15" customHeight="1">
      <c r="A118" s="39"/>
      <c r="B118" s="40"/>
      <c r="C118" s="33" t="s">
        <v>24</v>
      </c>
      <c r="D118" s="41"/>
      <c r="E118" s="41"/>
      <c r="F118" s="28" t="str">
        <f>E17</f>
        <v xml:space="preserve"> </v>
      </c>
      <c r="G118" s="41"/>
      <c r="H118" s="41"/>
      <c r="I118" s="33" t="s">
        <v>29</v>
      </c>
      <c r="J118" s="37" t="str">
        <f>E23</f>
        <v xml:space="preserve"> 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27</v>
      </c>
      <c r="D119" s="41"/>
      <c r="E119" s="41"/>
      <c r="F119" s="28" t="str">
        <f>IF(E20="","",E20)</f>
        <v>Vyplň údaj</v>
      </c>
      <c r="G119" s="41"/>
      <c r="H119" s="41"/>
      <c r="I119" s="33" t="s">
        <v>31</v>
      </c>
      <c r="J119" s="37" t="str">
        <f>E26</f>
        <v xml:space="preserve"> 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0.32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1" customFormat="1" ht="29.28" customHeight="1">
      <c r="A121" s="200"/>
      <c r="B121" s="201"/>
      <c r="C121" s="202" t="s">
        <v>153</v>
      </c>
      <c r="D121" s="203" t="s">
        <v>58</v>
      </c>
      <c r="E121" s="203" t="s">
        <v>54</v>
      </c>
      <c r="F121" s="203" t="s">
        <v>55</v>
      </c>
      <c r="G121" s="203" t="s">
        <v>154</v>
      </c>
      <c r="H121" s="203" t="s">
        <v>155</v>
      </c>
      <c r="I121" s="203" t="s">
        <v>156</v>
      </c>
      <c r="J121" s="203" t="s">
        <v>125</v>
      </c>
      <c r="K121" s="204" t="s">
        <v>157</v>
      </c>
      <c r="L121" s="205"/>
      <c r="M121" s="101" t="s">
        <v>1</v>
      </c>
      <c r="N121" s="102" t="s">
        <v>37</v>
      </c>
      <c r="O121" s="102" t="s">
        <v>158</v>
      </c>
      <c r="P121" s="102" t="s">
        <v>159</v>
      </c>
      <c r="Q121" s="102" t="s">
        <v>160</v>
      </c>
      <c r="R121" s="102" t="s">
        <v>161</v>
      </c>
      <c r="S121" s="102" t="s">
        <v>162</v>
      </c>
      <c r="T121" s="103" t="s">
        <v>163</v>
      </c>
      <c r="U121" s="200"/>
      <c r="V121" s="200"/>
      <c r="W121" s="200"/>
      <c r="X121" s="200"/>
      <c r="Y121" s="200"/>
      <c r="Z121" s="200"/>
      <c r="AA121" s="200"/>
      <c r="AB121" s="200"/>
      <c r="AC121" s="200"/>
      <c r="AD121" s="200"/>
      <c r="AE121" s="200"/>
    </row>
    <row r="122" s="2" customFormat="1" ht="22.8" customHeight="1">
      <c r="A122" s="39"/>
      <c r="B122" s="40"/>
      <c r="C122" s="108" t="s">
        <v>164</v>
      </c>
      <c r="D122" s="41"/>
      <c r="E122" s="41"/>
      <c r="F122" s="41"/>
      <c r="G122" s="41"/>
      <c r="H122" s="41"/>
      <c r="I122" s="41"/>
      <c r="J122" s="206">
        <f>BK122</f>
        <v>0</v>
      </c>
      <c r="K122" s="41"/>
      <c r="L122" s="45"/>
      <c r="M122" s="104"/>
      <c r="N122" s="207"/>
      <c r="O122" s="105"/>
      <c r="P122" s="208">
        <f>P123</f>
        <v>0</v>
      </c>
      <c r="Q122" s="105"/>
      <c r="R122" s="208">
        <f>R123</f>
        <v>0</v>
      </c>
      <c r="S122" s="105"/>
      <c r="T122" s="209">
        <f>T123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72</v>
      </c>
      <c r="AU122" s="18" t="s">
        <v>127</v>
      </c>
      <c r="BK122" s="210">
        <f>BK123</f>
        <v>0</v>
      </c>
    </row>
    <row r="123" s="12" customFormat="1" ht="25.92" customHeight="1">
      <c r="A123" s="12"/>
      <c r="B123" s="211"/>
      <c r="C123" s="212"/>
      <c r="D123" s="213" t="s">
        <v>72</v>
      </c>
      <c r="E123" s="214" t="s">
        <v>1178</v>
      </c>
      <c r="F123" s="214" t="s">
        <v>1337</v>
      </c>
      <c r="G123" s="212"/>
      <c r="H123" s="212"/>
      <c r="I123" s="215"/>
      <c r="J123" s="216">
        <f>BK123</f>
        <v>0</v>
      </c>
      <c r="K123" s="212"/>
      <c r="L123" s="217"/>
      <c r="M123" s="218"/>
      <c r="N123" s="219"/>
      <c r="O123" s="219"/>
      <c r="P123" s="220">
        <f>P124</f>
        <v>0</v>
      </c>
      <c r="Q123" s="219"/>
      <c r="R123" s="220">
        <f>R124</f>
        <v>0</v>
      </c>
      <c r="S123" s="219"/>
      <c r="T123" s="221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2" t="s">
        <v>80</v>
      </c>
      <c r="AT123" s="223" t="s">
        <v>72</v>
      </c>
      <c r="AU123" s="223" t="s">
        <v>73</v>
      </c>
      <c r="AY123" s="222" t="s">
        <v>167</v>
      </c>
      <c r="BK123" s="224">
        <f>BK124</f>
        <v>0</v>
      </c>
    </row>
    <row r="124" s="12" customFormat="1" ht="22.8" customHeight="1">
      <c r="A124" s="12"/>
      <c r="B124" s="211"/>
      <c r="C124" s="212"/>
      <c r="D124" s="213" t="s">
        <v>72</v>
      </c>
      <c r="E124" s="225" t="s">
        <v>1315</v>
      </c>
      <c r="F124" s="225" t="s">
        <v>1475</v>
      </c>
      <c r="G124" s="212"/>
      <c r="H124" s="212"/>
      <c r="I124" s="215"/>
      <c r="J124" s="226">
        <f>BK124</f>
        <v>0</v>
      </c>
      <c r="K124" s="212"/>
      <c r="L124" s="217"/>
      <c r="M124" s="218"/>
      <c r="N124" s="219"/>
      <c r="O124" s="219"/>
      <c r="P124" s="220">
        <f>SUM(P125:P135)</f>
        <v>0</v>
      </c>
      <c r="Q124" s="219"/>
      <c r="R124" s="220">
        <f>SUM(R125:R135)</f>
        <v>0</v>
      </c>
      <c r="S124" s="219"/>
      <c r="T124" s="221">
        <f>SUM(T125:T135)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2" t="s">
        <v>80</v>
      </c>
      <c r="AT124" s="223" t="s">
        <v>72</v>
      </c>
      <c r="AU124" s="223" t="s">
        <v>80</v>
      </c>
      <c r="AY124" s="222" t="s">
        <v>167</v>
      </c>
      <c r="BK124" s="224">
        <f>SUM(BK125:BK135)</f>
        <v>0</v>
      </c>
    </row>
    <row r="125" s="2" customFormat="1" ht="49.05" customHeight="1">
      <c r="A125" s="39"/>
      <c r="B125" s="40"/>
      <c r="C125" s="227" t="s">
        <v>80</v>
      </c>
      <c r="D125" s="227" t="s">
        <v>170</v>
      </c>
      <c r="E125" s="228" t="s">
        <v>1476</v>
      </c>
      <c r="F125" s="229" t="s">
        <v>1477</v>
      </c>
      <c r="G125" s="230" t="s">
        <v>1258</v>
      </c>
      <c r="H125" s="231">
        <v>1</v>
      </c>
      <c r="I125" s="232"/>
      <c r="J125" s="233">
        <f>ROUND(I125*H125,2)</f>
        <v>0</v>
      </c>
      <c r="K125" s="229" t="s">
        <v>1</v>
      </c>
      <c r="L125" s="45"/>
      <c r="M125" s="234" t="s">
        <v>1</v>
      </c>
      <c r="N125" s="235" t="s">
        <v>38</v>
      </c>
      <c r="O125" s="92"/>
      <c r="P125" s="236">
        <f>O125*H125</f>
        <v>0</v>
      </c>
      <c r="Q125" s="236">
        <v>0</v>
      </c>
      <c r="R125" s="236">
        <f>Q125*H125</f>
        <v>0</v>
      </c>
      <c r="S125" s="236">
        <v>0</v>
      </c>
      <c r="T125" s="237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8" t="s">
        <v>175</v>
      </c>
      <c r="AT125" s="238" t="s">
        <v>170</v>
      </c>
      <c r="AU125" s="238" t="s">
        <v>82</v>
      </c>
      <c r="AY125" s="18" t="s">
        <v>167</v>
      </c>
      <c r="BE125" s="239">
        <f>IF(N125="základní",J125,0)</f>
        <v>0</v>
      </c>
      <c r="BF125" s="239">
        <f>IF(N125="snížená",J125,0)</f>
        <v>0</v>
      </c>
      <c r="BG125" s="239">
        <f>IF(N125="zákl. přenesená",J125,0)</f>
        <v>0</v>
      </c>
      <c r="BH125" s="239">
        <f>IF(N125="sníž. přenesená",J125,0)</f>
        <v>0</v>
      </c>
      <c r="BI125" s="239">
        <f>IF(N125="nulová",J125,0)</f>
        <v>0</v>
      </c>
      <c r="BJ125" s="18" t="s">
        <v>80</v>
      </c>
      <c r="BK125" s="239">
        <f>ROUND(I125*H125,2)</f>
        <v>0</v>
      </c>
      <c r="BL125" s="18" t="s">
        <v>175</v>
      </c>
      <c r="BM125" s="238" t="s">
        <v>578</v>
      </c>
    </row>
    <row r="126" s="2" customFormat="1" ht="49.05" customHeight="1">
      <c r="A126" s="39"/>
      <c r="B126" s="40"/>
      <c r="C126" s="227" t="s">
        <v>82</v>
      </c>
      <c r="D126" s="227" t="s">
        <v>170</v>
      </c>
      <c r="E126" s="228" t="s">
        <v>1478</v>
      </c>
      <c r="F126" s="229" t="s">
        <v>1479</v>
      </c>
      <c r="G126" s="230" t="s">
        <v>1258</v>
      </c>
      <c r="H126" s="231">
        <v>1</v>
      </c>
      <c r="I126" s="232"/>
      <c r="J126" s="233">
        <f>ROUND(I126*H126,2)</f>
        <v>0</v>
      </c>
      <c r="K126" s="229" t="s">
        <v>1</v>
      </c>
      <c r="L126" s="45"/>
      <c r="M126" s="234" t="s">
        <v>1</v>
      </c>
      <c r="N126" s="235" t="s">
        <v>38</v>
      </c>
      <c r="O126" s="92"/>
      <c r="P126" s="236">
        <f>O126*H126</f>
        <v>0</v>
      </c>
      <c r="Q126" s="236">
        <v>0</v>
      </c>
      <c r="R126" s="236">
        <f>Q126*H126</f>
        <v>0</v>
      </c>
      <c r="S126" s="236">
        <v>0</v>
      </c>
      <c r="T126" s="237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8" t="s">
        <v>175</v>
      </c>
      <c r="AT126" s="238" t="s">
        <v>170</v>
      </c>
      <c r="AU126" s="238" t="s">
        <v>82</v>
      </c>
      <c r="AY126" s="18" t="s">
        <v>167</v>
      </c>
      <c r="BE126" s="239">
        <f>IF(N126="základní",J126,0)</f>
        <v>0</v>
      </c>
      <c r="BF126" s="239">
        <f>IF(N126="snížená",J126,0)</f>
        <v>0</v>
      </c>
      <c r="BG126" s="239">
        <f>IF(N126="zákl. přenesená",J126,0)</f>
        <v>0</v>
      </c>
      <c r="BH126" s="239">
        <f>IF(N126="sníž. přenesená",J126,0)</f>
        <v>0</v>
      </c>
      <c r="BI126" s="239">
        <f>IF(N126="nulová",J126,0)</f>
        <v>0</v>
      </c>
      <c r="BJ126" s="18" t="s">
        <v>80</v>
      </c>
      <c r="BK126" s="239">
        <f>ROUND(I126*H126,2)</f>
        <v>0</v>
      </c>
      <c r="BL126" s="18" t="s">
        <v>175</v>
      </c>
      <c r="BM126" s="238" t="s">
        <v>586</v>
      </c>
    </row>
    <row r="127" s="2" customFormat="1" ht="24.15" customHeight="1">
      <c r="A127" s="39"/>
      <c r="B127" s="40"/>
      <c r="C127" s="227" t="s">
        <v>168</v>
      </c>
      <c r="D127" s="227" t="s">
        <v>170</v>
      </c>
      <c r="E127" s="228" t="s">
        <v>1480</v>
      </c>
      <c r="F127" s="229" t="s">
        <v>1481</v>
      </c>
      <c r="G127" s="230" t="s">
        <v>1181</v>
      </c>
      <c r="H127" s="231">
        <v>1</v>
      </c>
      <c r="I127" s="232"/>
      <c r="J127" s="233">
        <f>ROUND(I127*H127,2)</f>
        <v>0</v>
      </c>
      <c r="K127" s="229" t="s">
        <v>1</v>
      </c>
      <c r="L127" s="45"/>
      <c r="M127" s="234" t="s">
        <v>1</v>
      </c>
      <c r="N127" s="235" t="s">
        <v>38</v>
      </c>
      <c r="O127" s="92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8" t="s">
        <v>175</v>
      </c>
      <c r="AT127" s="238" t="s">
        <v>170</v>
      </c>
      <c r="AU127" s="238" t="s">
        <v>82</v>
      </c>
      <c r="AY127" s="18" t="s">
        <v>167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18" t="s">
        <v>80</v>
      </c>
      <c r="BK127" s="239">
        <f>ROUND(I127*H127,2)</f>
        <v>0</v>
      </c>
      <c r="BL127" s="18" t="s">
        <v>175</v>
      </c>
      <c r="BM127" s="238" t="s">
        <v>593</v>
      </c>
    </row>
    <row r="128" s="2" customFormat="1" ht="24.15" customHeight="1">
      <c r="A128" s="39"/>
      <c r="B128" s="40"/>
      <c r="C128" s="227" t="s">
        <v>175</v>
      </c>
      <c r="D128" s="227" t="s">
        <v>170</v>
      </c>
      <c r="E128" s="228" t="s">
        <v>1482</v>
      </c>
      <c r="F128" s="229" t="s">
        <v>1483</v>
      </c>
      <c r="G128" s="230" t="s">
        <v>1181</v>
      </c>
      <c r="H128" s="231">
        <v>1</v>
      </c>
      <c r="I128" s="232"/>
      <c r="J128" s="233">
        <f>ROUND(I128*H128,2)</f>
        <v>0</v>
      </c>
      <c r="K128" s="229" t="s">
        <v>1</v>
      </c>
      <c r="L128" s="45"/>
      <c r="M128" s="234" t="s">
        <v>1</v>
      </c>
      <c r="N128" s="235" t="s">
        <v>38</v>
      </c>
      <c r="O128" s="92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8" t="s">
        <v>175</v>
      </c>
      <c r="AT128" s="238" t="s">
        <v>170</v>
      </c>
      <c r="AU128" s="238" t="s">
        <v>82</v>
      </c>
      <c r="AY128" s="18" t="s">
        <v>167</v>
      </c>
      <c r="BE128" s="239">
        <f>IF(N128="základní",J128,0)</f>
        <v>0</v>
      </c>
      <c r="BF128" s="239">
        <f>IF(N128="snížená",J128,0)</f>
        <v>0</v>
      </c>
      <c r="BG128" s="239">
        <f>IF(N128="zákl. přenesená",J128,0)</f>
        <v>0</v>
      </c>
      <c r="BH128" s="239">
        <f>IF(N128="sníž. přenesená",J128,0)</f>
        <v>0</v>
      </c>
      <c r="BI128" s="239">
        <f>IF(N128="nulová",J128,0)</f>
        <v>0</v>
      </c>
      <c r="BJ128" s="18" t="s">
        <v>80</v>
      </c>
      <c r="BK128" s="239">
        <f>ROUND(I128*H128,2)</f>
        <v>0</v>
      </c>
      <c r="BL128" s="18" t="s">
        <v>175</v>
      </c>
      <c r="BM128" s="238" t="s">
        <v>370</v>
      </c>
    </row>
    <row r="129" s="2" customFormat="1" ht="24.15" customHeight="1">
      <c r="A129" s="39"/>
      <c r="B129" s="40"/>
      <c r="C129" s="227" t="s">
        <v>192</v>
      </c>
      <c r="D129" s="227" t="s">
        <v>170</v>
      </c>
      <c r="E129" s="228" t="s">
        <v>1484</v>
      </c>
      <c r="F129" s="229" t="s">
        <v>1485</v>
      </c>
      <c r="G129" s="230" t="s">
        <v>1181</v>
      </c>
      <c r="H129" s="231">
        <v>1</v>
      </c>
      <c r="I129" s="232"/>
      <c r="J129" s="233">
        <f>ROUND(I129*H129,2)</f>
        <v>0</v>
      </c>
      <c r="K129" s="229" t="s">
        <v>1</v>
      </c>
      <c r="L129" s="45"/>
      <c r="M129" s="234" t="s">
        <v>1</v>
      </c>
      <c r="N129" s="235" t="s">
        <v>38</v>
      </c>
      <c r="O129" s="92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8" t="s">
        <v>175</v>
      </c>
      <c r="AT129" s="238" t="s">
        <v>170</v>
      </c>
      <c r="AU129" s="238" t="s">
        <v>82</v>
      </c>
      <c r="AY129" s="18" t="s">
        <v>167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8" t="s">
        <v>80</v>
      </c>
      <c r="BK129" s="239">
        <f>ROUND(I129*H129,2)</f>
        <v>0</v>
      </c>
      <c r="BL129" s="18" t="s">
        <v>175</v>
      </c>
      <c r="BM129" s="238" t="s">
        <v>607</v>
      </c>
    </row>
    <row r="130" s="2" customFormat="1" ht="66.75" customHeight="1">
      <c r="A130" s="39"/>
      <c r="B130" s="40"/>
      <c r="C130" s="227" t="s">
        <v>205</v>
      </c>
      <c r="D130" s="227" t="s">
        <v>170</v>
      </c>
      <c r="E130" s="228" t="s">
        <v>1486</v>
      </c>
      <c r="F130" s="229" t="s">
        <v>1487</v>
      </c>
      <c r="G130" s="230" t="s">
        <v>1181</v>
      </c>
      <c r="H130" s="231">
        <v>1</v>
      </c>
      <c r="I130" s="232"/>
      <c r="J130" s="233">
        <f>ROUND(I130*H130,2)</f>
        <v>0</v>
      </c>
      <c r="K130" s="229" t="s">
        <v>1</v>
      </c>
      <c r="L130" s="45"/>
      <c r="M130" s="234" t="s">
        <v>1</v>
      </c>
      <c r="N130" s="235" t="s">
        <v>38</v>
      </c>
      <c r="O130" s="92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8" t="s">
        <v>175</v>
      </c>
      <c r="AT130" s="238" t="s">
        <v>170</v>
      </c>
      <c r="AU130" s="238" t="s">
        <v>82</v>
      </c>
      <c r="AY130" s="18" t="s">
        <v>167</v>
      </c>
      <c r="BE130" s="239">
        <f>IF(N130="základní",J130,0)</f>
        <v>0</v>
      </c>
      <c r="BF130" s="239">
        <f>IF(N130="snížená",J130,0)</f>
        <v>0</v>
      </c>
      <c r="BG130" s="239">
        <f>IF(N130="zákl. přenesená",J130,0)</f>
        <v>0</v>
      </c>
      <c r="BH130" s="239">
        <f>IF(N130="sníž. přenesená",J130,0)</f>
        <v>0</v>
      </c>
      <c r="BI130" s="239">
        <f>IF(N130="nulová",J130,0)</f>
        <v>0</v>
      </c>
      <c r="BJ130" s="18" t="s">
        <v>80</v>
      </c>
      <c r="BK130" s="239">
        <f>ROUND(I130*H130,2)</f>
        <v>0</v>
      </c>
      <c r="BL130" s="18" t="s">
        <v>175</v>
      </c>
      <c r="BM130" s="238" t="s">
        <v>617</v>
      </c>
    </row>
    <row r="131" s="2" customFormat="1" ht="16.5" customHeight="1">
      <c r="A131" s="39"/>
      <c r="B131" s="40"/>
      <c r="C131" s="227" t="s">
        <v>212</v>
      </c>
      <c r="D131" s="227" t="s">
        <v>170</v>
      </c>
      <c r="E131" s="228" t="s">
        <v>1488</v>
      </c>
      <c r="F131" s="229" t="s">
        <v>1489</v>
      </c>
      <c r="G131" s="230" t="s">
        <v>1347</v>
      </c>
      <c r="H131" s="231">
        <v>4</v>
      </c>
      <c r="I131" s="232"/>
      <c r="J131" s="233">
        <f>ROUND(I131*H131,2)</f>
        <v>0</v>
      </c>
      <c r="K131" s="229" t="s">
        <v>1</v>
      </c>
      <c r="L131" s="45"/>
      <c r="M131" s="234" t="s">
        <v>1</v>
      </c>
      <c r="N131" s="235" t="s">
        <v>38</v>
      </c>
      <c r="O131" s="92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8" t="s">
        <v>175</v>
      </c>
      <c r="AT131" s="238" t="s">
        <v>170</v>
      </c>
      <c r="AU131" s="238" t="s">
        <v>82</v>
      </c>
      <c r="AY131" s="18" t="s">
        <v>167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8" t="s">
        <v>80</v>
      </c>
      <c r="BK131" s="239">
        <f>ROUND(I131*H131,2)</f>
        <v>0</v>
      </c>
      <c r="BL131" s="18" t="s">
        <v>175</v>
      </c>
      <c r="BM131" s="238" t="s">
        <v>626</v>
      </c>
    </row>
    <row r="132" s="2" customFormat="1" ht="16.5" customHeight="1">
      <c r="A132" s="39"/>
      <c r="B132" s="40"/>
      <c r="C132" s="227" t="s">
        <v>179</v>
      </c>
      <c r="D132" s="227" t="s">
        <v>170</v>
      </c>
      <c r="E132" s="228" t="s">
        <v>1490</v>
      </c>
      <c r="F132" s="229" t="s">
        <v>1491</v>
      </c>
      <c r="G132" s="230" t="s">
        <v>1347</v>
      </c>
      <c r="H132" s="231">
        <v>1</v>
      </c>
      <c r="I132" s="232"/>
      <c r="J132" s="233">
        <f>ROUND(I132*H132,2)</f>
        <v>0</v>
      </c>
      <c r="K132" s="229" t="s">
        <v>1</v>
      </c>
      <c r="L132" s="45"/>
      <c r="M132" s="234" t="s">
        <v>1</v>
      </c>
      <c r="N132" s="235" t="s">
        <v>38</v>
      </c>
      <c r="O132" s="92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8" t="s">
        <v>175</v>
      </c>
      <c r="AT132" s="238" t="s">
        <v>170</v>
      </c>
      <c r="AU132" s="238" t="s">
        <v>82</v>
      </c>
      <c r="AY132" s="18" t="s">
        <v>167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8" t="s">
        <v>80</v>
      </c>
      <c r="BK132" s="239">
        <f>ROUND(I132*H132,2)</f>
        <v>0</v>
      </c>
      <c r="BL132" s="18" t="s">
        <v>175</v>
      </c>
      <c r="BM132" s="238" t="s">
        <v>637</v>
      </c>
    </row>
    <row r="133" s="2" customFormat="1" ht="24.15" customHeight="1">
      <c r="A133" s="39"/>
      <c r="B133" s="40"/>
      <c r="C133" s="227" t="s">
        <v>224</v>
      </c>
      <c r="D133" s="227" t="s">
        <v>170</v>
      </c>
      <c r="E133" s="228" t="s">
        <v>1492</v>
      </c>
      <c r="F133" s="229" t="s">
        <v>1493</v>
      </c>
      <c r="G133" s="230" t="s">
        <v>195</v>
      </c>
      <c r="H133" s="231">
        <v>2</v>
      </c>
      <c r="I133" s="232"/>
      <c r="J133" s="233">
        <f>ROUND(I133*H133,2)</f>
        <v>0</v>
      </c>
      <c r="K133" s="229" t="s">
        <v>1</v>
      </c>
      <c r="L133" s="45"/>
      <c r="M133" s="234" t="s">
        <v>1</v>
      </c>
      <c r="N133" s="235" t="s">
        <v>38</v>
      </c>
      <c r="O133" s="92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8" t="s">
        <v>175</v>
      </c>
      <c r="AT133" s="238" t="s">
        <v>170</v>
      </c>
      <c r="AU133" s="238" t="s">
        <v>82</v>
      </c>
      <c r="AY133" s="18" t="s">
        <v>167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8" t="s">
        <v>80</v>
      </c>
      <c r="BK133" s="239">
        <f>ROUND(I133*H133,2)</f>
        <v>0</v>
      </c>
      <c r="BL133" s="18" t="s">
        <v>175</v>
      </c>
      <c r="BM133" s="238" t="s">
        <v>652</v>
      </c>
    </row>
    <row r="134" s="2" customFormat="1" ht="21.75" customHeight="1">
      <c r="A134" s="39"/>
      <c r="B134" s="40"/>
      <c r="C134" s="227" t="s">
        <v>233</v>
      </c>
      <c r="D134" s="227" t="s">
        <v>170</v>
      </c>
      <c r="E134" s="228" t="s">
        <v>1494</v>
      </c>
      <c r="F134" s="229" t="s">
        <v>1393</v>
      </c>
      <c r="G134" s="230" t="s">
        <v>1258</v>
      </c>
      <c r="H134" s="231">
        <v>1</v>
      </c>
      <c r="I134" s="232"/>
      <c r="J134" s="233">
        <f>ROUND(I134*H134,2)</f>
        <v>0</v>
      </c>
      <c r="K134" s="229" t="s">
        <v>1</v>
      </c>
      <c r="L134" s="45"/>
      <c r="M134" s="234" t="s">
        <v>1</v>
      </c>
      <c r="N134" s="235" t="s">
        <v>38</v>
      </c>
      <c r="O134" s="92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8" t="s">
        <v>175</v>
      </c>
      <c r="AT134" s="238" t="s">
        <v>170</v>
      </c>
      <c r="AU134" s="238" t="s">
        <v>82</v>
      </c>
      <c r="AY134" s="18" t="s">
        <v>167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8" t="s">
        <v>80</v>
      </c>
      <c r="BK134" s="239">
        <f>ROUND(I134*H134,2)</f>
        <v>0</v>
      </c>
      <c r="BL134" s="18" t="s">
        <v>175</v>
      </c>
      <c r="BM134" s="238" t="s">
        <v>668</v>
      </c>
    </row>
    <row r="135" s="2" customFormat="1" ht="16.5" customHeight="1">
      <c r="A135" s="39"/>
      <c r="B135" s="40"/>
      <c r="C135" s="227" t="s">
        <v>239</v>
      </c>
      <c r="D135" s="227" t="s">
        <v>170</v>
      </c>
      <c r="E135" s="228" t="s">
        <v>1495</v>
      </c>
      <c r="F135" s="229" t="s">
        <v>1395</v>
      </c>
      <c r="G135" s="230" t="s">
        <v>411</v>
      </c>
      <c r="H135" s="231">
        <v>2</v>
      </c>
      <c r="I135" s="232"/>
      <c r="J135" s="233">
        <f>ROUND(I135*H135,2)</f>
        <v>0</v>
      </c>
      <c r="K135" s="229" t="s">
        <v>1</v>
      </c>
      <c r="L135" s="45"/>
      <c r="M135" s="295" t="s">
        <v>1</v>
      </c>
      <c r="N135" s="296" t="s">
        <v>38</v>
      </c>
      <c r="O135" s="297"/>
      <c r="P135" s="298">
        <f>O135*H135</f>
        <v>0</v>
      </c>
      <c r="Q135" s="298">
        <v>0</v>
      </c>
      <c r="R135" s="298">
        <f>Q135*H135</f>
        <v>0</v>
      </c>
      <c r="S135" s="298">
        <v>0</v>
      </c>
      <c r="T135" s="299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175</v>
      </c>
      <c r="AT135" s="238" t="s">
        <v>170</v>
      </c>
      <c r="AU135" s="238" t="s">
        <v>82</v>
      </c>
      <c r="AY135" s="18" t="s">
        <v>167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80</v>
      </c>
      <c r="BK135" s="239">
        <f>ROUND(I135*H135,2)</f>
        <v>0</v>
      </c>
      <c r="BL135" s="18" t="s">
        <v>175</v>
      </c>
      <c r="BM135" s="238" t="s">
        <v>688</v>
      </c>
    </row>
    <row r="136" s="2" customFormat="1" ht="6.96" customHeight="1">
      <c r="A136" s="39"/>
      <c r="B136" s="67"/>
      <c r="C136" s="68"/>
      <c r="D136" s="68"/>
      <c r="E136" s="68"/>
      <c r="F136" s="68"/>
      <c r="G136" s="68"/>
      <c r="H136" s="68"/>
      <c r="I136" s="68"/>
      <c r="J136" s="68"/>
      <c r="K136" s="68"/>
      <c r="L136" s="45"/>
      <c r="M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</row>
  </sheetData>
  <sheetProtection sheet="1" autoFilter="0" formatColumns="0" formatRows="0" objects="1" scenarios="1" spinCount="100000" saltValue="Qvg9yTnn0otSkt+Sbn+OA+IOscM0NJhd3ZUeF2nr8P9guTY2GXYYmmp5LAavykzUoFpspxnciluBWafOu0I1TQ==" hashValue="JsYP24BQRUvODwWF2tYobYDv0Ds++qAo1Rre0SPLN9ohCrKYQz5hG9csaNTFClGXqOpW95wI5SPmxVklm7YIsA==" algorithmName="SHA-512" password="CC35"/>
  <autoFilter ref="C121:K135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87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82</v>
      </c>
    </row>
    <row r="4" s="1" customFormat="1" ht="24.96" customHeight="1">
      <c r="B4" s="21"/>
      <c r="D4" s="149" t="s">
        <v>114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26.25" customHeight="1">
      <c r="B7" s="21"/>
      <c r="E7" s="152" t="str">
        <f>'Rekapitulace stavby'!K6</f>
        <v>Modernizace strav.provozu při MŠ a ZŠ speciální a praktické škole ELPIS Brno - revize</v>
      </c>
      <c r="F7" s="151"/>
      <c r="G7" s="151"/>
      <c r="H7" s="151"/>
      <c r="L7" s="21"/>
    </row>
    <row r="8" s="1" customFormat="1" ht="12" customHeight="1">
      <c r="B8" s="21"/>
      <c r="D8" s="151" t="s">
        <v>115</v>
      </c>
      <c r="L8" s="21"/>
    </row>
    <row r="9" s="2" customFormat="1" ht="16.5" customHeight="1">
      <c r="A9" s="39"/>
      <c r="B9" s="45"/>
      <c r="C9" s="39"/>
      <c r="D9" s="39"/>
      <c r="E9" s="152" t="s">
        <v>116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117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118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119</v>
      </c>
      <c r="G14" s="39"/>
      <c r="H14" s="39"/>
      <c r="I14" s="151" t="s">
        <v>22</v>
      </c>
      <c r="J14" s="154" t="str">
        <f>'Rekapitulace stavby'!AN8</f>
        <v>18. 9. 2025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tr">
        <f>IF('Rekapitulace stavby'!AN10="","",'Rekapitulace stavby'!AN10)</f>
        <v/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tr">
        <f>IF('Rekapitulace stavby'!E11="","",'Rekapitulace stavby'!E11)</f>
        <v xml:space="preserve"> </v>
      </c>
      <c r="F17" s="39"/>
      <c r="G17" s="39"/>
      <c r="H17" s="39"/>
      <c r="I17" s="151" t="s">
        <v>26</v>
      </c>
      <c r="J17" s="142" t="str">
        <f>IF('Rekapitulace stavby'!AN11="","",'Rekapitulace stavby'!AN11)</f>
        <v/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27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26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29</v>
      </c>
      <c r="E22" s="39"/>
      <c r="F22" s="39"/>
      <c r="G22" s="39"/>
      <c r="H22" s="39"/>
      <c r="I22" s="151" t="s">
        <v>25</v>
      </c>
      <c r="J22" s="142" t="s">
        <v>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120</v>
      </c>
      <c r="F23" s="39"/>
      <c r="G23" s="39"/>
      <c r="H23" s="39"/>
      <c r="I23" s="151" t="s">
        <v>26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31</v>
      </c>
      <c r="E25" s="39"/>
      <c r="F25" s="39"/>
      <c r="G25" s="39"/>
      <c r="H25" s="39"/>
      <c r="I25" s="151" t="s">
        <v>25</v>
      </c>
      <c r="J25" s="142" t="s">
        <v>121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122</v>
      </c>
      <c r="F26" s="39"/>
      <c r="G26" s="39"/>
      <c r="H26" s="39"/>
      <c r="I26" s="151" t="s">
        <v>26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32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33</v>
      </c>
      <c r="E32" s="39"/>
      <c r="F32" s="39"/>
      <c r="G32" s="39"/>
      <c r="H32" s="39"/>
      <c r="I32" s="39"/>
      <c r="J32" s="161">
        <f>ROUND(J144,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35</v>
      </c>
      <c r="G34" s="39"/>
      <c r="H34" s="39"/>
      <c r="I34" s="162" t="s">
        <v>34</v>
      </c>
      <c r="J34" s="162" t="s">
        <v>36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37</v>
      </c>
      <c r="E35" s="151" t="s">
        <v>38</v>
      </c>
      <c r="F35" s="164">
        <f>ROUND((SUM(BE144:BE920)),  2)</f>
        <v>0</v>
      </c>
      <c r="G35" s="39"/>
      <c r="H35" s="39"/>
      <c r="I35" s="165">
        <v>0.20999999999999999</v>
      </c>
      <c r="J35" s="164">
        <f>ROUND(((SUM(BE144:BE920))*I35),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39</v>
      </c>
      <c r="F36" s="164">
        <f>ROUND((SUM(BF144:BF920)),  2)</f>
        <v>0</v>
      </c>
      <c r="G36" s="39"/>
      <c r="H36" s="39"/>
      <c r="I36" s="165">
        <v>0.12</v>
      </c>
      <c r="J36" s="164">
        <f>ROUND(((SUM(BF144:BF920))*I36),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40</v>
      </c>
      <c r="F37" s="164">
        <f>ROUND((SUM(BG144:BG920)),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41</v>
      </c>
      <c r="F38" s="164">
        <f>ROUND((SUM(BH144:BH920)),  2)</f>
        <v>0</v>
      </c>
      <c r="G38" s="39"/>
      <c r="H38" s="39"/>
      <c r="I38" s="165">
        <v>0.12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42</v>
      </c>
      <c r="F39" s="164">
        <f>ROUND((SUM(BI144:BI920)),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43</v>
      </c>
      <c r="E41" s="168"/>
      <c r="F41" s="168"/>
      <c r="G41" s="169" t="s">
        <v>44</v>
      </c>
      <c r="H41" s="170" t="s">
        <v>45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46</v>
      </c>
      <c r="E50" s="174"/>
      <c r="F50" s="174"/>
      <c r="G50" s="173" t="s">
        <v>47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48</v>
      </c>
      <c r="E61" s="176"/>
      <c r="F61" s="177" t="s">
        <v>49</v>
      </c>
      <c r="G61" s="175" t="s">
        <v>48</v>
      </c>
      <c r="H61" s="176"/>
      <c r="I61" s="176"/>
      <c r="J61" s="178" t="s">
        <v>49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50</v>
      </c>
      <c r="E65" s="179"/>
      <c r="F65" s="179"/>
      <c r="G65" s="173" t="s">
        <v>51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48</v>
      </c>
      <c r="E76" s="176"/>
      <c r="F76" s="177" t="s">
        <v>49</v>
      </c>
      <c r="G76" s="175" t="s">
        <v>48</v>
      </c>
      <c r="H76" s="176"/>
      <c r="I76" s="176"/>
      <c r="J76" s="178" t="s">
        <v>49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84" t="str">
        <f>E7</f>
        <v>Modernizace strav.provozu při MŠ a ZŠ speciální a praktické škole ELPIS Brno - revize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115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116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117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01 - Stavební část - revize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 xml:space="preserve">Koperníkova 803/2, 615  Brno</v>
      </c>
      <c r="G91" s="41"/>
      <c r="H91" s="41"/>
      <c r="I91" s="33" t="s">
        <v>22</v>
      </c>
      <c r="J91" s="80" t="str">
        <f>IF(J14="","",J14)</f>
        <v>18. 9. 2025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 xml:space="preserve"> </v>
      </c>
      <c r="G93" s="41"/>
      <c r="H93" s="41"/>
      <c r="I93" s="33" t="s">
        <v>29</v>
      </c>
      <c r="J93" s="37" t="str">
        <f>E23</f>
        <v>P.P.Architects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5.65" customHeight="1">
      <c r="A94" s="39"/>
      <c r="B94" s="40"/>
      <c r="C94" s="33" t="s">
        <v>27</v>
      </c>
      <c r="D94" s="41"/>
      <c r="E94" s="41"/>
      <c r="F94" s="28" t="str">
        <f>IF(E20="","",E20)</f>
        <v>Vyplň údaj</v>
      </c>
      <c r="G94" s="41"/>
      <c r="H94" s="41"/>
      <c r="I94" s="33" t="s">
        <v>31</v>
      </c>
      <c r="J94" s="37" t="str">
        <f>E26</f>
        <v>CKN Invest, spol. s r.o.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124</v>
      </c>
      <c r="D96" s="186"/>
      <c r="E96" s="186"/>
      <c r="F96" s="186"/>
      <c r="G96" s="186"/>
      <c r="H96" s="186"/>
      <c r="I96" s="186"/>
      <c r="J96" s="187" t="s">
        <v>125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126</v>
      </c>
      <c r="D98" s="41"/>
      <c r="E98" s="41"/>
      <c r="F98" s="41"/>
      <c r="G98" s="41"/>
      <c r="H98" s="41"/>
      <c r="I98" s="41"/>
      <c r="J98" s="111">
        <f>J144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127</v>
      </c>
    </row>
    <row r="99" s="9" customFormat="1" ht="24.96" customHeight="1">
      <c r="A99" s="9"/>
      <c r="B99" s="189"/>
      <c r="C99" s="190"/>
      <c r="D99" s="191" t="s">
        <v>128</v>
      </c>
      <c r="E99" s="192"/>
      <c r="F99" s="192"/>
      <c r="G99" s="192"/>
      <c r="H99" s="192"/>
      <c r="I99" s="192"/>
      <c r="J99" s="193">
        <f>J145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129</v>
      </c>
      <c r="E100" s="197"/>
      <c r="F100" s="197"/>
      <c r="G100" s="197"/>
      <c r="H100" s="197"/>
      <c r="I100" s="197"/>
      <c r="J100" s="198">
        <f>J146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130</v>
      </c>
      <c r="E101" s="197"/>
      <c r="F101" s="197"/>
      <c r="G101" s="197"/>
      <c r="H101" s="197"/>
      <c r="I101" s="197"/>
      <c r="J101" s="198">
        <f>J173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131</v>
      </c>
      <c r="E102" s="197"/>
      <c r="F102" s="197"/>
      <c r="G102" s="197"/>
      <c r="H102" s="197"/>
      <c r="I102" s="197"/>
      <c r="J102" s="198">
        <f>J185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4.88" customHeight="1">
      <c r="A103" s="10"/>
      <c r="B103" s="195"/>
      <c r="C103" s="134"/>
      <c r="D103" s="196" t="s">
        <v>132</v>
      </c>
      <c r="E103" s="197"/>
      <c r="F103" s="197"/>
      <c r="G103" s="197"/>
      <c r="H103" s="197"/>
      <c r="I103" s="197"/>
      <c r="J103" s="198">
        <f>J186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4.88" customHeight="1">
      <c r="A104" s="10"/>
      <c r="B104" s="195"/>
      <c r="C104" s="134"/>
      <c r="D104" s="196" t="s">
        <v>133</v>
      </c>
      <c r="E104" s="197"/>
      <c r="F104" s="197"/>
      <c r="G104" s="197"/>
      <c r="H104" s="197"/>
      <c r="I104" s="197"/>
      <c r="J104" s="198">
        <f>J304</f>
        <v>0</v>
      </c>
      <c r="K104" s="134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4.88" customHeight="1">
      <c r="A105" s="10"/>
      <c r="B105" s="195"/>
      <c r="C105" s="134"/>
      <c r="D105" s="196" t="s">
        <v>134</v>
      </c>
      <c r="E105" s="197"/>
      <c r="F105" s="197"/>
      <c r="G105" s="197"/>
      <c r="H105" s="197"/>
      <c r="I105" s="197"/>
      <c r="J105" s="198">
        <f>J327</f>
        <v>0</v>
      </c>
      <c r="K105" s="134"/>
      <c r="L105" s="19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5"/>
      <c r="C106" s="134"/>
      <c r="D106" s="196" t="s">
        <v>135</v>
      </c>
      <c r="E106" s="197"/>
      <c r="F106" s="197"/>
      <c r="G106" s="197"/>
      <c r="H106" s="197"/>
      <c r="I106" s="197"/>
      <c r="J106" s="198">
        <f>J335</f>
        <v>0</v>
      </c>
      <c r="K106" s="134"/>
      <c r="L106" s="19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5"/>
      <c r="C107" s="134"/>
      <c r="D107" s="196" t="s">
        <v>136</v>
      </c>
      <c r="E107" s="197"/>
      <c r="F107" s="197"/>
      <c r="G107" s="197"/>
      <c r="H107" s="197"/>
      <c r="I107" s="197"/>
      <c r="J107" s="198">
        <f>J515</f>
        <v>0</v>
      </c>
      <c r="K107" s="134"/>
      <c r="L107" s="19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5"/>
      <c r="C108" s="134"/>
      <c r="D108" s="196" t="s">
        <v>137</v>
      </c>
      <c r="E108" s="197"/>
      <c r="F108" s="197"/>
      <c r="G108" s="197"/>
      <c r="H108" s="197"/>
      <c r="I108" s="197"/>
      <c r="J108" s="198">
        <f>J525</f>
        <v>0</v>
      </c>
      <c r="K108" s="134"/>
      <c r="L108" s="199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5"/>
      <c r="C109" s="134"/>
      <c r="D109" s="196" t="s">
        <v>138</v>
      </c>
      <c r="E109" s="197"/>
      <c r="F109" s="197"/>
      <c r="G109" s="197"/>
      <c r="H109" s="197"/>
      <c r="I109" s="197"/>
      <c r="J109" s="198">
        <f>J533</f>
        <v>0</v>
      </c>
      <c r="K109" s="134"/>
      <c r="L109" s="199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9" customFormat="1" ht="24.96" customHeight="1">
      <c r="A110" s="9"/>
      <c r="B110" s="189"/>
      <c r="C110" s="190"/>
      <c r="D110" s="191" t="s">
        <v>139</v>
      </c>
      <c r="E110" s="192"/>
      <c r="F110" s="192"/>
      <c r="G110" s="192"/>
      <c r="H110" s="192"/>
      <c r="I110" s="192"/>
      <c r="J110" s="193">
        <f>J535</f>
        <v>0</v>
      </c>
      <c r="K110" s="190"/>
      <c r="L110" s="194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10" customFormat="1" ht="19.92" customHeight="1">
      <c r="A111" s="10"/>
      <c r="B111" s="195"/>
      <c r="C111" s="134"/>
      <c r="D111" s="196" t="s">
        <v>140</v>
      </c>
      <c r="E111" s="197"/>
      <c r="F111" s="197"/>
      <c r="G111" s="197"/>
      <c r="H111" s="197"/>
      <c r="I111" s="197"/>
      <c r="J111" s="198">
        <f>J536</f>
        <v>0</v>
      </c>
      <c r="K111" s="134"/>
      <c r="L111" s="199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95"/>
      <c r="C112" s="134"/>
      <c r="D112" s="196" t="s">
        <v>141</v>
      </c>
      <c r="E112" s="197"/>
      <c r="F112" s="197"/>
      <c r="G112" s="197"/>
      <c r="H112" s="197"/>
      <c r="I112" s="197"/>
      <c r="J112" s="198">
        <f>J562</f>
        <v>0</v>
      </c>
      <c r="K112" s="134"/>
      <c r="L112" s="199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95"/>
      <c r="C113" s="134"/>
      <c r="D113" s="196" t="s">
        <v>142</v>
      </c>
      <c r="E113" s="197"/>
      <c r="F113" s="197"/>
      <c r="G113" s="197"/>
      <c r="H113" s="197"/>
      <c r="I113" s="197"/>
      <c r="J113" s="198">
        <f>J596</f>
        <v>0</v>
      </c>
      <c r="K113" s="134"/>
      <c r="L113" s="199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95"/>
      <c r="C114" s="134"/>
      <c r="D114" s="196" t="s">
        <v>143</v>
      </c>
      <c r="E114" s="197"/>
      <c r="F114" s="197"/>
      <c r="G114" s="197"/>
      <c r="H114" s="197"/>
      <c r="I114" s="197"/>
      <c r="J114" s="198">
        <f>J605</f>
        <v>0</v>
      </c>
      <c r="K114" s="134"/>
      <c r="L114" s="199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95"/>
      <c r="C115" s="134"/>
      <c r="D115" s="196" t="s">
        <v>144</v>
      </c>
      <c r="E115" s="197"/>
      <c r="F115" s="197"/>
      <c r="G115" s="197"/>
      <c r="H115" s="197"/>
      <c r="I115" s="197"/>
      <c r="J115" s="198">
        <f>J625</f>
        <v>0</v>
      </c>
      <c r="K115" s="134"/>
      <c r="L115" s="199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95"/>
      <c r="C116" s="134"/>
      <c r="D116" s="196" t="s">
        <v>145</v>
      </c>
      <c r="E116" s="197"/>
      <c r="F116" s="197"/>
      <c r="G116" s="197"/>
      <c r="H116" s="197"/>
      <c r="I116" s="197"/>
      <c r="J116" s="198">
        <f>J731</f>
        <v>0</v>
      </c>
      <c r="K116" s="134"/>
      <c r="L116" s="199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95"/>
      <c r="C117" s="134"/>
      <c r="D117" s="196" t="s">
        <v>146</v>
      </c>
      <c r="E117" s="197"/>
      <c r="F117" s="197"/>
      <c r="G117" s="197"/>
      <c r="H117" s="197"/>
      <c r="I117" s="197"/>
      <c r="J117" s="198">
        <f>J739</f>
        <v>0</v>
      </c>
      <c r="K117" s="134"/>
      <c r="L117" s="199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95"/>
      <c r="C118" s="134"/>
      <c r="D118" s="196" t="s">
        <v>147</v>
      </c>
      <c r="E118" s="197"/>
      <c r="F118" s="197"/>
      <c r="G118" s="197"/>
      <c r="H118" s="197"/>
      <c r="I118" s="197"/>
      <c r="J118" s="198">
        <f>J775</f>
        <v>0</v>
      </c>
      <c r="K118" s="134"/>
      <c r="L118" s="199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95"/>
      <c r="C119" s="134"/>
      <c r="D119" s="196" t="s">
        <v>148</v>
      </c>
      <c r="E119" s="197"/>
      <c r="F119" s="197"/>
      <c r="G119" s="197"/>
      <c r="H119" s="197"/>
      <c r="I119" s="197"/>
      <c r="J119" s="198">
        <f>J780</f>
        <v>0</v>
      </c>
      <c r="K119" s="134"/>
      <c r="L119" s="199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95"/>
      <c r="C120" s="134"/>
      <c r="D120" s="196" t="s">
        <v>149</v>
      </c>
      <c r="E120" s="197"/>
      <c r="F120" s="197"/>
      <c r="G120" s="197"/>
      <c r="H120" s="197"/>
      <c r="I120" s="197"/>
      <c r="J120" s="198">
        <f>J803</f>
        <v>0</v>
      </c>
      <c r="K120" s="134"/>
      <c r="L120" s="199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10" customFormat="1" ht="19.92" customHeight="1">
      <c r="A121" s="10"/>
      <c r="B121" s="195"/>
      <c r="C121" s="134"/>
      <c r="D121" s="196" t="s">
        <v>150</v>
      </c>
      <c r="E121" s="197"/>
      <c r="F121" s="197"/>
      <c r="G121" s="197"/>
      <c r="H121" s="197"/>
      <c r="I121" s="197"/>
      <c r="J121" s="198">
        <f>J868</f>
        <v>0</v>
      </c>
      <c r="K121" s="134"/>
      <c r="L121" s="199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10" customFormat="1" ht="19.92" customHeight="1">
      <c r="A122" s="10"/>
      <c r="B122" s="195"/>
      <c r="C122" s="134"/>
      <c r="D122" s="196" t="s">
        <v>151</v>
      </c>
      <c r="E122" s="197"/>
      <c r="F122" s="197"/>
      <c r="G122" s="197"/>
      <c r="H122" s="197"/>
      <c r="I122" s="197"/>
      <c r="J122" s="198">
        <f>J886</f>
        <v>0</v>
      </c>
      <c r="K122" s="134"/>
      <c r="L122" s="199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="2" customFormat="1" ht="21.84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67"/>
      <c r="C124" s="68"/>
      <c r="D124" s="68"/>
      <c r="E124" s="68"/>
      <c r="F124" s="68"/>
      <c r="G124" s="68"/>
      <c r="H124" s="68"/>
      <c r="I124" s="68"/>
      <c r="J124" s="68"/>
      <c r="K124" s="68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8" s="2" customFormat="1" ht="6.96" customHeight="1">
      <c r="A128" s="39"/>
      <c r="B128" s="69"/>
      <c r="C128" s="70"/>
      <c r="D128" s="70"/>
      <c r="E128" s="70"/>
      <c r="F128" s="70"/>
      <c r="G128" s="70"/>
      <c r="H128" s="70"/>
      <c r="I128" s="70"/>
      <c r="J128" s="70"/>
      <c r="K128" s="70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24.96" customHeight="1">
      <c r="A129" s="39"/>
      <c r="B129" s="40"/>
      <c r="C129" s="24" t="s">
        <v>152</v>
      </c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6.96" customHeight="1">
      <c r="A130" s="39"/>
      <c r="B130" s="40"/>
      <c r="C130" s="41"/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2" customHeight="1">
      <c r="A131" s="39"/>
      <c r="B131" s="40"/>
      <c r="C131" s="33" t="s">
        <v>16</v>
      </c>
      <c r="D131" s="41"/>
      <c r="E131" s="41"/>
      <c r="F131" s="41"/>
      <c r="G131" s="41"/>
      <c r="H131" s="41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26.25" customHeight="1">
      <c r="A132" s="39"/>
      <c r="B132" s="40"/>
      <c r="C132" s="41"/>
      <c r="D132" s="41"/>
      <c r="E132" s="184" t="str">
        <f>E7</f>
        <v>Modernizace strav.provozu při MŠ a ZŠ speciální a praktické škole ELPIS Brno - revize</v>
      </c>
      <c r="F132" s="33"/>
      <c r="G132" s="33"/>
      <c r="H132" s="33"/>
      <c r="I132" s="41"/>
      <c r="J132" s="41"/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1" customFormat="1" ht="12" customHeight="1">
      <c r="B133" s="22"/>
      <c r="C133" s="33" t="s">
        <v>115</v>
      </c>
      <c r="D133" s="23"/>
      <c r="E133" s="23"/>
      <c r="F133" s="23"/>
      <c r="G133" s="23"/>
      <c r="H133" s="23"/>
      <c r="I133" s="23"/>
      <c r="J133" s="23"/>
      <c r="K133" s="23"/>
      <c r="L133" s="21"/>
    </row>
    <row r="134" s="2" customFormat="1" ht="16.5" customHeight="1">
      <c r="A134" s="39"/>
      <c r="B134" s="40"/>
      <c r="C134" s="41"/>
      <c r="D134" s="41"/>
      <c r="E134" s="184" t="s">
        <v>116</v>
      </c>
      <c r="F134" s="41"/>
      <c r="G134" s="41"/>
      <c r="H134" s="41"/>
      <c r="I134" s="41"/>
      <c r="J134" s="41"/>
      <c r="K134" s="41"/>
      <c r="L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2" customFormat="1" ht="12" customHeight="1">
      <c r="A135" s="39"/>
      <c r="B135" s="40"/>
      <c r="C135" s="33" t="s">
        <v>117</v>
      </c>
      <c r="D135" s="41"/>
      <c r="E135" s="41"/>
      <c r="F135" s="41"/>
      <c r="G135" s="41"/>
      <c r="H135" s="41"/>
      <c r="I135" s="41"/>
      <c r="J135" s="41"/>
      <c r="K135" s="41"/>
      <c r="L135" s="64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  <row r="136" s="2" customFormat="1" ht="16.5" customHeight="1">
      <c r="A136" s="39"/>
      <c r="B136" s="40"/>
      <c r="C136" s="41"/>
      <c r="D136" s="41"/>
      <c r="E136" s="77" t="str">
        <f>E11</f>
        <v>01 - Stavební část - revize</v>
      </c>
      <c r="F136" s="41"/>
      <c r="G136" s="41"/>
      <c r="H136" s="41"/>
      <c r="I136" s="41"/>
      <c r="J136" s="41"/>
      <c r="K136" s="41"/>
      <c r="L136" s="64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</row>
    <row r="137" s="2" customFormat="1" ht="6.96" customHeight="1">
      <c r="A137" s="39"/>
      <c r="B137" s="40"/>
      <c r="C137" s="41"/>
      <c r="D137" s="41"/>
      <c r="E137" s="41"/>
      <c r="F137" s="41"/>
      <c r="G137" s="41"/>
      <c r="H137" s="41"/>
      <c r="I137" s="41"/>
      <c r="J137" s="41"/>
      <c r="K137" s="41"/>
      <c r="L137" s="64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</row>
    <row r="138" s="2" customFormat="1" ht="12" customHeight="1">
      <c r="A138" s="39"/>
      <c r="B138" s="40"/>
      <c r="C138" s="33" t="s">
        <v>20</v>
      </c>
      <c r="D138" s="41"/>
      <c r="E138" s="41"/>
      <c r="F138" s="28" t="str">
        <f>F14</f>
        <v xml:space="preserve">Koperníkova 803/2, 615  Brno</v>
      </c>
      <c r="G138" s="41"/>
      <c r="H138" s="41"/>
      <c r="I138" s="33" t="s">
        <v>22</v>
      </c>
      <c r="J138" s="80" t="str">
        <f>IF(J14="","",J14)</f>
        <v>18. 9. 2025</v>
      </c>
      <c r="K138" s="41"/>
      <c r="L138" s="64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</row>
    <row r="139" s="2" customFormat="1" ht="6.96" customHeight="1">
      <c r="A139" s="39"/>
      <c r="B139" s="40"/>
      <c r="C139" s="41"/>
      <c r="D139" s="41"/>
      <c r="E139" s="41"/>
      <c r="F139" s="41"/>
      <c r="G139" s="41"/>
      <c r="H139" s="41"/>
      <c r="I139" s="41"/>
      <c r="J139" s="41"/>
      <c r="K139" s="41"/>
      <c r="L139" s="64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</row>
    <row r="140" s="2" customFormat="1" ht="15.15" customHeight="1">
      <c r="A140" s="39"/>
      <c r="B140" s="40"/>
      <c r="C140" s="33" t="s">
        <v>24</v>
      </c>
      <c r="D140" s="41"/>
      <c r="E140" s="41"/>
      <c r="F140" s="28" t="str">
        <f>E17</f>
        <v xml:space="preserve"> </v>
      </c>
      <c r="G140" s="41"/>
      <c r="H140" s="41"/>
      <c r="I140" s="33" t="s">
        <v>29</v>
      </c>
      <c r="J140" s="37" t="str">
        <f>E23</f>
        <v>P.P.Architects s.r.o.</v>
      </c>
      <c r="K140" s="41"/>
      <c r="L140" s="64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</row>
    <row r="141" s="2" customFormat="1" ht="25.65" customHeight="1">
      <c r="A141" s="39"/>
      <c r="B141" s="40"/>
      <c r="C141" s="33" t="s">
        <v>27</v>
      </c>
      <c r="D141" s="41"/>
      <c r="E141" s="41"/>
      <c r="F141" s="28" t="str">
        <f>IF(E20="","",E20)</f>
        <v>Vyplň údaj</v>
      </c>
      <c r="G141" s="41"/>
      <c r="H141" s="41"/>
      <c r="I141" s="33" t="s">
        <v>31</v>
      </c>
      <c r="J141" s="37" t="str">
        <f>E26</f>
        <v>CKN Invest, spol. s r.o.</v>
      </c>
      <c r="K141" s="41"/>
      <c r="L141" s="64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</row>
    <row r="142" s="2" customFormat="1" ht="10.32" customHeight="1">
      <c r="A142" s="39"/>
      <c r="B142" s="40"/>
      <c r="C142" s="41"/>
      <c r="D142" s="41"/>
      <c r="E142" s="41"/>
      <c r="F142" s="41"/>
      <c r="G142" s="41"/>
      <c r="H142" s="41"/>
      <c r="I142" s="41"/>
      <c r="J142" s="41"/>
      <c r="K142" s="41"/>
      <c r="L142" s="64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</row>
    <row r="143" s="11" customFormat="1" ht="29.28" customHeight="1">
      <c r="A143" s="200"/>
      <c r="B143" s="201"/>
      <c r="C143" s="202" t="s">
        <v>153</v>
      </c>
      <c r="D143" s="203" t="s">
        <v>58</v>
      </c>
      <c r="E143" s="203" t="s">
        <v>54</v>
      </c>
      <c r="F143" s="203" t="s">
        <v>55</v>
      </c>
      <c r="G143" s="203" t="s">
        <v>154</v>
      </c>
      <c r="H143" s="203" t="s">
        <v>155</v>
      </c>
      <c r="I143" s="203" t="s">
        <v>156</v>
      </c>
      <c r="J143" s="203" t="s">
        <v>125</v>
      </c>
      <c r="K143" s="204" t="s">
        <v>157</v>
      </c>
      <c r="L143" s="205"/>
      <c r="M143" s="101" t="s">
        <v>1</v>
      </c>
      <c r="N143" s="102" t="s">
        <v>37</v>
      </c>
      <c r="O143" s="102" t="s">
        <v>158</v>
      </c>
      <c r="P143" s="102" t="s">
        <v>159</v>
      </c>
      <c r="Q143" s="102" t="s">
        <v>160</v>
      </c>
      <c r="R143" s="102" t="s">
        <v>161</v>
      </c>
      <c r="S143" s="102" t="s">
        <v>162</v>
      </c>
      <c r="T143" s="103" t="s">
        <v>163</v>
      </c>
      <c r="U143" s="200"/>
      <c r="V143" s="200"/>
      <c r="W143" s="200"/>
      <c r="X143" s="200"/>
      <c r="Y143" s="200"/>
      <c r="Z143" s="200"/>
      <c r="AA143" s="200"/>
      <c r="AB143" s="200"/>
      <c r="AC143" s="200"/>
      <c r="AD143" s="200"/>
      <c r="AE143" s="200"/>
    </row>
    <row r="144" s="2" customFormat="1" ht="22.8" customHeight="1">
      <c r="A144" s="39"/>
      <c r="B144" s="40"/>
      <c r="C144" s="108" t="s">
        <v>164</v>
      </c>
      <c r="D144" s="41"/>
      <c r="E144" s="41"/>
      <c r="F144" s="41"/>
      <c r="G144" s="41"/>
      <c r="H144" s="41"/>
      <c r="I144" s="41"/>
      <c r="J144" s="206">
        <f>BK144</f>
        <v>0</v>
      </c>
      <c r="K144" s="41"/>
      <c r="L144" s="45"/>
      <c r="M144" s="104"/>
      <c r="N144" s="207"/>
      <c r="O144" s="105"/>
      <c r="P144" s="208">
        <f>P145+P535</f>
        <v>0</v>
      </c>
      <c r="Q144" s="105"/>
      <c r="R144" s="208">
        <f>R145+R535</f>
        <v>19.819780440000002</v>
      </c>
      <c r="S144" s="105"/>
      <c r="T144" s="209">
        <f>T145+T535</f>
        <v>29.517865889999996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72</v>
      </c>
      <c r="AU144" s="18" t="s">
        <v>127</v>
      </c>
      <c r="BK144" s="210">
        <f>BK145+BK535</f>
        <v>0</v>
      </c>
    </row>
    <row r="145" s="12" customFormat="1" ht="25.92" customHeight="1">
      <c r="A145" s="12"/>
      <c r="B145" s="211"/>
      <c r="C145" s="212"/>
      <c r="D145" s="213" t="s">
        <v>72</v>
      </c>
      <c r="E145" s="214" t="s">
        <v>165</v>
      </c>
      <c r="F145" s="214" t="s">
        <v>166</v>
      </c>
      <c r="G145" s="212"/>
      <c r="H145" s="212"/>
      <c r="I145" s="215"/>
      <c r="J145" s="216">
        <f>BK145</f>
        <v>0</v>
      </c>
      <c r="K145" s="212"/>
      <c r="L145" s="217"/>
      <c r="M145" s="218"/>
      <c r="N145" s="219"/>
      <c r="O145" s="219"/>
      <c r="P145" s="220">
        <f>P146+P173+P185+P335+P515+P525+P533</f>
        <v>0</v>
      </c>
      <c r="Q145" s="219"/>
      <c r="R145" s="220">
        <f>R146+R173+R185+R335+R515+R525+R533</f>
        <v>11.931762460000002</v>
      </c>
      <c r="S145" s="219"/>
      <c r="T145" s="221">
        <f>T146+T173+T185+T335+T515+T525+T533</f>
        <v>28.353652439999998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22" t="s">
        <v>80</v>
      </c>
      <c r="AT145" s="223" t="s">
        <v>72</v>
      </c>
      <c r="AU145" s="223" t="s">
        <v>73</v>
      </c>
      <c r="AY145" s="222" t="s">
        <v>167</v>
      </c>
      <c r="BK145" s="224">
        <f>BK146+BK173+BK185+BK335+BK515+BK525+BK533</f>
        <v>0</v>
      </c>
    </row>
    <row r="146" s="12" customFormat="1" ht="22.8" customHeight="1">
      <c r="A146" s="12"/>
      <c r="B146" s="211"/>
      <c r="C146" s="212"/>
      <c r="D146" s="213" t="s">
        <v>72</v>
      </c>
      <c r="E146" s="225" t="s">
        <v>168</v>
      </c>
      <c r="F146" s="225" t="s">
        <v>169</v>
      </c>
      <c r="G146" s="212"/>
      <c r="H146" s="212"/>
      <c r="I146" s="215"/>
      <c r="J146" s="226">
        <f>BK146</f>
        <v>0</v>
      </c>
      <c r="K146" s="212"/>
      <c r="L146" s="217"/>
      <c r="M146" s="218"/>
      <c r="N146" s="219"/>
      <c r="O146" s="219"/>
      <c r="P146" s="220">
        <f>SUM(P147:P172)</f>
        <v>0</v>
      </c>
      <c r="Q146" s="219"/>
      <c r="R146" s="220">
        <f>SUM(R147:R172)</f>
        <v>0.94820375999999995</v>
      </c>
      <c r="S146" s="219"/>
      <c r="T146" s="221">
        <f>SUM(T147:T172)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22" t="s">
        <v>80</v>
      </c>
      <c r="AT146" s="223" t="s">
        <v>72</v>
      </c>
      <c r="AU146" s="223" t="s">
        <v>80</v>
      </c>
      <c r="AY146" s="222" t="s">
        <v>167</v>
      </c>
      <c r="BK146" s="224">
        <f>SUM(BK147:BK172)</f>
        <v>0</v>
      </c>
    </row>
    <row r="147" s="2" customFormat="1" ht="33" customHeight="1">
      <c r="A147" s="39"/>
      <c r="B147" s="40"/>
      <c r="C147" s="227" t="s">
        <v>80</v>
      </c>
      <c r="D147" s="227" t="s">
        <v>170</v>
      </c>
      <c r="E147" s="228" t="s">
        <v>171</v>
      </c>
      <c r="F147" s="229" t="s">
        <v>172</v>
      </c>
      <c r="G147" s="230" t="s">
        <v>173</v>
      </c>
      <c r="H147" s="231">
        <v>8</v>
      </c>
      <c r="I147" s="232"/>
      <c r="J147" s="233">
        <f>ROUND(I147*H147,2)</f>
        <v>0</v>
      </c>
      <c r="K147" s="229" t="s">
        <v>174</v>
      </c>
      <c r="L147" s="45"/>
      <c r="M147" s="234" t="s">
        <v>1</v>
      </c>
      <c r="N147" s="235" t="s">
        <v>38</v>
      </c>
      <c r="O147" s="92"/>
      <c r="P147" s="236">
        <f>O147*H147</f>
        <v>0</v>
      </c>
      <c r="Q147" s="236">
        <v>0.026280000000000001</v>
      </c>
      <c r="R147" s="236">
        <f>Q147*H147</f>
        <v>0.21024000000000001</v>
      </c>
      <c r="S147" s="236">
        <v>0</v>
      </c>
      <c r="T147" s="23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8" t="s">
        <v>175</v>
      </c>
      <c r="AT147" s="238" t="s">
        <v>170</v>
      </c>
      <c r="AU147" s="238" t="s">
        <v>82</v>
      </c>
      <c r="AY147" s="18" t="s">
        <v>167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18" t="s">
        <v>80</v>
      </c>
      <c r="BK147" s="239">
        <f>ROUND(I147*H147,2)</f>
        <v>0</v>
      </c>
      <c r="BL147" s="18" t="s">
        <v>175</v>
      </c>
      <c r="BM147" s="238" t="s">
        <v>176</v>
      </c>
    </row>
    <row r="148" s="13" customFormat="1">
      <c r="A148" s="13"/>
      <c r="B148" s="240"/>
      <c r="C148" s="241"/>
      <c r="D148" s="242" t="s">
        <v>177</v>
      </c>
      <c r="E148" s="243" t="s">
        <v>1</v>
      </c>
      <c r="F148" s="244" t="s">
        <v>178</v>
      </c>
      <c r="G148" s="241"/>
      <c r="H148" s="243" t="s">
        <v>1</v>
      </c>
      <c r="I148" s="245"/>
      <c r="J148" s="241"/>
      <c r="K148" s="241"/>
      <c r="L148" s="246"/>
      <c r="M148" s="247"/>
      <c r="N148" s="248"/>
      <c r="O148" s="248"/>
      <c r="P148" s="248"/>
      <c r="Q148" s="248"/>
      <c r="R148" s="248"/>
      <c r="S148" s="248"/>
      <c r="T148" s="249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0" t="s">
        <v>177</v>
      </c>
      <c r="AU148" s="250" t="s">
        <v>82</v>
      </c>
      <c r="AV148" s="13" t="s">
        <v>80</v>
      </c>
      <c r="AW148" s="13" t="s">
        <v>30</v>
      </c>
      <c r="AX148" s="13" t="s">
        <v>73</v>
      </c>
      <c r="AY148" s="250" t="s">
        <v>167</v>
      </c>
    </row>
    <row r="149" s="14" customFormat="1">
      <c r="A149" s="14"/>
      <c r="B149" s="251"/>
      <c r="C149" s="252"/>
      <c r="D149" s="242" t="s">
        <v>177</v>
      </c>
      <c r="E149" s="253" t="s">
        <v>1</v>
      </c>
      <c r="F149" s="254" t="s">
        <v>179</v>
      </c>
      <c r="G149" s="252"/>
      <c r="H149" s="255">
        <v>8</v>
      </c>
      <c r="I149" s="256"/>
      <c r="J149" s="252"/>
      <c r="K149" s="252"/>
      <c r="L149" s="257"/>
      <c r="M149" s="258"/>
      <c r="N149" s="259"/>
      <c r="O149" s="259"/>
      <c r="P149" s="259"/>
      <c r="Q149" s="259"/>
      <c r="R149" s="259"/>
      <c r="S149" s="259"/>
      <c r="T149" s="260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1" t="s">
        <v>177</v>
      </c>
      <c r="AU149" s="261" t="s">
        <v>82</v>
      </c>
      <c r="AV149" s="14" t="s">
        <v>82</v>
      </c>
      <c r="AW149" s="14" t="s">
        <v>30</v>
      </c>
      <c r="AX149" s="14" t="s">
        <v>80</v>
      </c>
      <c r="AY149" s="261" t="s">
        <v>167</v>
      </c>
    </row>
    <row r="150" s="2" customFormat="1" ht="33" customHeight="1">
      <c r="A150" s="39"/>
      <c r="B150" s="40"/>
      <c r="C150" s="227" t="s">
        <v>82</v>
      </c>
      <c r="D150" s="227" t="s">
        <v>170</v>
      </c>
      <c r="E150" s="228" t="s">
        <v>180</v>
      </c>
      <c r="F150" s="229" t="s">
        <v>181</v>
      </c>
      <c r="G150" s="230" t="s">
        <v>173</v>
      </c>
      <c r="H150" s="231">
        <v>1</v>
      </c>
      <c r="I150" s="232"/>
      <c r="J150" s="233">
        <f>ROUND(I150*H150,2)</f>
        <v>0</v>
      </c>
      <c r="K150" s="229" t="s">
        <v>174</v>
      </c>
      <c r="L150" s="45"/>
      <c r="M150" s="234" t="s">
        <v>1</v>
      </c>
      <c r="N150" s="235" t="s">
        <v>38</v>
      </c>
      <c r="O150" s="92"/>
      <c r="P150" s="236">
        <f>O150*H150</f>
        <v>0</v>
      </c>
      <c r="Q150" s="236">
        <v>0.033279999999999997</v>
      </c>
      <c r="R150" s="236">
        <f>Q150*H150</f>
        <v>0.033279999999999997</v>
      </c>
      <c r="S150" s="236">
        <v>0</v>
      </c>
      <c r="T150" s="237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8" t="s">
        <v>175</v>
      </c>
      <c r="AT150" s="238" t="s">
        <v>170</v>
      </c>
      <c r="AU150" s="238" t="s">
        <v>82</v>
      </c>
      <c r="AY150" s="18" t="s">
        <v>167</v>
      </c>
      <c r="BE150" s="239">
        <f>IF(N150="základní",J150,0)</f>
        <v>0</v>
      </c>
      <c r="BF150" s="239">
        <f>IF(N150="snížená",J150,0)</f>
        <v>0</v>
      </c>
      <c r="BG150" s="239">
        <f>IF(N150="zákl. přenesená",J150,0)</f>
        <v>0</v>
      </c>
      <c r="BH150" s="239">
        <f>IF(N150="sníž. přenesená",J150,0)</f>
        <v>0</v>
      </c>
      <c r="BI150" s="239">
        <f>IF(N150="nulová",J150,0)</f>
        <v>0</v>
      </c>
      <c r="BJ150" s="18" t="s">
        <v>80</v>
      </c>
      <c r="BK150" s="239">
        <f>ROUND(I150*H150,2)</f>
        <v>0</v>
      </c>
      <c r="BL150" s="18" t="s">
        <v>175</v>
      </c>
      <c r="BM150" s="238" t="s">
        <v>182</v>
      </c>
    </row>
    <row r="151" s="13" customFormat="1">
      <c r="A151" s="13"/>
      <c r="B151" s="240"/>
      <c r="C151" s="241"/>
      <c r="D151" s="242" t="s">
        <v>177</v>
      </c>
      <c r="E151" s="243" t="s">
        <v>1</v>
      </c>
      <c r="F151" s="244" t="s">
        <v>183</v>
      </c>
      <c r="G151" s="241"/>
      <c r="H151" s="243" t="s">
        <v>1</v>
      </c>
      <c r="I151" s="245"/>
      <c r="J151" s="241"/>
      <c r="K151" s="241"/>
      <c r="L151" s="246"/>
      <c r="M151" s="247"/>
      <c r="N151" s="248"/>
      <c r="O151" s="248"/>
      <c r="P151" s="248"/>
      <c r="Q151" s="248"/>
      <c r="R151" s="248"/>
      <c r="S151" s="248"/>
      <c r="T151" s="249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0" t="s">
        <v>177</v>
      </c>
      <c r="AU151" s="250" t="s">
        <v>82</v>
      </c>
      <c r="AV151" s="13" t="s">
        <v>80</v>
      </c>
      <c r="AW151" s="13" t="s">
        <v>30</v>
      </c>
      <c r="AX151" s="13" t="s">
        <v>73</v>
      </c>
      <c r="AY151" s="250" t="s">
        <v>167</v>
      </c>
    </row>
    <row r="152" s="14" customFormat="1">
      <c r="A152" s="14"/>
      <c r="B152" s="251"/>
      <c r="C152" s="252"/>
      <c r="D152" s="242" t="s">
        <v>177</v>
      </c>
      <c r="E152" s="253" t="s">
        <v>1</v>
      </c>
      <c r="F152" s="254" t="s">
        <v>80</v>
      </c>
      <c r="G152" s="252"/>
      <c r="H152" s="255">
        <v>1</v>
      </c>
      <c r="I152" s="256"/>
      <c r="J152" s="252"/>
      <c r="K152" s="252"/>
      <c r="L152" s="257"/>
      <c r="M152" s="258"/>
      <c r="N152" s="259"/>
      <c r="O152" s="259"/>
      <c r="P152" s="259"/>
      <c r="Q152" s="259"/>
      <c r="R152" s="259"/>
      <c r="S152" s="259"/>
      <c r="T152" s="260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1" t="s">
        <v>177</v>
      </c>
      <c r="AU152" s="261" t="s">
        <v>82</v>
      </c>
      <c r="AV152" s="14" t="s">
        <v>82</v>
      </c>
      <c r="AW152" s="14" t="s">
        <v>30</v>
      </c>
      <c r="AX152" s="14" t="s">
        <v>80</v>
      </c>
      <c r="AY152" s="261" t="s">
        <v>167</v>
      </c>
    </row>
    <row r="153" s="2" customFormat="1" ht="24.15" customHeight="1">
      <c r="A153" s="39"/>
      <c r="B153" s="40"/>
      <c r="C153" s="227" t="s">
        <v>168</v>
      </c>
      <c r="D153" s="227" t="s">
        <v>170</v>
      </c>
      <c r="E153" s="228" t="s">
        <v>184</v>
      </c>
      <c r="F153" s="229" t="s">
        <v>185</v>
      </c>
      <c r="G153" s="230" t="s">
        <v>173</v>
      </c>
      <c r="H153" s="231">
        <v>1</v>
      </c>
      <c r="I153" s="232"/>
      <c r="J153" s="233">
        <f>ROUND(I153*H153,2)</f>
        <v>0</v>
      </c>
      <c r="K153" s="229" t="s">
        <v>174</v>
      </c>
      <c r="L153" s="45"/>
      <c r="M153" s="234" t="s">
        <v>1</v>
      </c>
      <c r="N153" s="235" t="s">
        <v>38</v>
      </c>
      <c r="O153" s="92"/>
      <c r="P153" s="236">
        <f>O153*H153</f>
        <v>0</v>
      </c>
      <c r="Q153" s="236">
        <v>0.10138999999999999</v>
      </c>
      <c r="R153" s="236">
        <f>Q153*H153</f>
        <v>0.10138999999999999</v>
      </c>
      <c r="S153" s="236">
        <v>0</v>
      </c>
      <c r="T153" s="237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8" t="s">
        <v>175</v>
      </c>
      <c r="AT153" s="238" t="s">
        <v>170</v>
      </c>
      <c r="AU153" s="238" t="s">
        <v>82</v>
      </c>
      <c r="AY153" s="18" t="s">
        <v>167</v>
      </c>
      <c r="BE153" s="239">
        <f>IF(N153="základní",J153,0)</f>
        <v>0</v>
      </c>
      <c r="BF153" s="239">
        <f>IF(N153="snížená",J153,0)</f>
        <v>0</v>
      </c>
      <c r="BG153" s="239">
        <f>IF(N153="zákl. přenesená",J153,0)</f>
        <v>0</v>
      </c>
      <c r="BH153" s="239">
        <f>IF(N153="sníž. přenesená",J153,0)</f>
        <v>0</v>
      </c>
      <c r="BI153" s="239">
        <f>IF(N153="nulová",J153,0)</f>
        <v>0</v>
      </c>
      <c r="BJ153" s="18" t="s">
        <v>80</v>
      </c>
      <c r="BK153" s="239">
        <f>ROUND(I153*H153,2)</f>
        <v>0</v>
      </c>
      <c r="BL153" s="18" t="s">
        <v>175</v>
      </c>
      <c r="BM153" s="238" t="s">
        <v>186</v>
      </c>
    </row>
    <row r="154" s="13" customFormat="1">
      <c r="A154" s="13"/>
      <c r="B154" s="240"/>
      <c r="C154" s="241"/>
      <c r="D154" s="242" t="s">
        <v>177</v>
      </c>
      <c r="E154" s="243" t="s">
        <v>1</v>
      </c>
      <c r="F154" s="244" t="s">
        <v>187</v>
      </c>
      <c r="G154" s="241"/>
      <c r="H154" s="243" t="s">
        <v>1</v>
      </c>
      <c r="I154" s="245"/>
      <c r="J154" s="241"/>
      <c r="K154" s="241"/>
      <c r="L154" s="246"/>
      <c r="M154" s="247"/>
      <c r="N154" s="248"/>
      <c r="O154" s="248"/>
      <c r="P154" s="248"/>
      <c r="Q154" s="248"/>
      <c r="R154" s="248"/>
      <c r="S154" s="248"/>
      <c r="T154" s="249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0" t="s">
        <v>177</v>
      </c>
      <c r="AU154" s="250" t="s">
        <v>82</v>
      </c>
      <c r="AV154" s="13" t="s">
        <v>80</v>
      </c>
      <c r="AW154" s="13" t="s">
        <v>30</v>
      </c>
      <c r="AX154" s="13" t="s">
        <v>73</v>
      </c>
      <c r="AY154" s="250" t="s">
        <v>167</v>
      </c>
    </row>
    <row r="155" s="14" customFormat="1">
      <c r="A155" s="14"/>
      <c r="B155" s="251"/>
      <c r="C155" s="252"/>
      <c r="D155" s="242" t="s">
        <v>177</v>
      </c>
      <c r="E155" s="253" t="s">
        <v>1</v>
      </c>
      <c r="F155" s="254" t="s">
        <v>80</v>
      </c>
      <c r="G155" s="252"/>
      <c r="H155" s="255">
        <v>1</v>
      </c>
      <c r="I155" s="256"/>
      <c r="J155" s="252"/>
      <c r="K155" s="252"/>
      <c r="L155" s="257"/>
      <c r="M155" s="258"/>
      <c r="N155" s="259"/>
      <c r="O155" s="259"/>
      <c r="P155" s="259"/>
      <c r="Q155" s="259"/>
      <c r="R155" s="259"/>
      <c r="S155" s="259"/>
      <c r="T155" s="260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1" t="s">
        <v>177</v>
      </c>
      <c r="AU155" s="261" t="s">
        <v>82</v>
      </c>
      <c r="AV155" s="14" t="s">
        <v>82</v>
      </c>
      <c r="AW155" s="14" t="s">
        <v>30</v>
      </c>
      <c r="AX155" s="14" t="s">
        <v>80</v>
      </c>
      <c r="AY155" s="261" t="s">
        <v>167</v>
      </c>
    </row>
    <row r="156" s="2" customFormat="1" ht="24.15" customHeight="1">
      <c r="A156" s="39"/>
      <c r="B156" s="40"/>
      <c r="C156" s="227" t="s">
        <v>175</v>
      </c>
      <c r="D156" s="227" t="s">
        <v>170</v>
      </c>
      <c r="E156" s="228" t="s">
        <v>188</v>
      </c>
      <c r="F156" s="229" t="s">
        <v>189</v>
      </c>
      <c r="G156" s="230" t="s">
        <v>173</v>
      </c>
      <c r="H156" s="231">
        <v>1</v>
      </c>
      <c r="I156" s="232"/>
      <c r="J156" s="233">
        <f>ROUND(I156*H156,2)</f>
        <v>0</v>
      </c>
      <c r="K156" s="229" t="s">
        <v>174</v>
      </c>
      <c r="L156" s="45"/>
      <c r="M156" s="234" t="s">
        <v>1</v>
      </c>
      <c r="N156" s="235" t="s">
        <v>38</v>
      </c>
      <c r="O156" s="92"/>
      <c r="P156" s="236">
        <f>O156*H156</f>
        <v>0</v>
      </c>
      <c r="Q156" s="236">
        <v>0.15648999999999999</v>
      </c>
      <c r="R156" s="236">
        <f>Q156*H156</f>
        <v>0.15648999999999999</v>
      </c>
      <c r="S156" s="236">
        <v>0</v>
      </c>
      <c r="T156" s="237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8" t="s">
        <v>175</v>
      </c>
      <c r="AT156" s="238" t="s">
        <v>170</v>
      </c>
      <c r="AU156" s="238" t="s">
        <v>82</v>
      </c>
      <c r="AY156" s="18" t="s">
        <v>167</v>
      </c>
      <c r="BE156" s="239">
        <f>IF(N156="základní",J156,0)</f>
        <v>0</v>
      </c>
      <c r="BF156" s="239">
        <f>IF(N156="snížená",J156,0)</f>
        <v>0</v>
      </c>
      <c r="BG156" s="239">
        <f>IF(N156="zákl. přenesená",J156,0)</f>
        <v>0</v>
      </c>
      <c r="BH156" s="239">
        <f>IF(N156="sníž. přenesená",J156,0)</f>
        <v>0</v>
      </c>
      <c r="BI156" s="239">
        <f>IF(N156="nulová",J156,0)</f>
        <v>0</v>
      </c>
      <c r="BJ156" s="18" t="s">
        <v>80</v>
      </c>
      <c r="BK156" s="239">
        <f>ROUND(I156*H156,2)</f>
        <v>0</v>
      </c>
      <c r="BL156" s="18" t="s">
        <v>175</v>
      </c>
      <c r="BM156" s="238" t="s">
        <v>190</v>
      </c>
    </row>
    <row r="157" s="13" customFormat="1">
      <c r="A157" s="13"/>
      <c r="B157" s="240"/>
      <c r="C157" s="241"/>
      <c r="D157" s="242" t="s">
        <v>177</v>
      </c>
      <c r="E157" s="243" t="s">
        <v>1</v>
      </c>
      <c r="F157" s="244" t="s">
        <v>191</v>
      </c>
      <c r="G157" s="241"/>
      <c r="H157" s="243" t="s">
        <v>1</v>
      </c>
      <c r="I157" s="245"/>
      <c r="J157" s="241"/>
      <c r="K157" s="241"/>
      <c r="L157" s="246"/>
      <c r="M157" s="247"/>
      <c r="N157" s="248"/>
      <c r="O157" s="248"/>
      <c r="P157" s="248"/>
      <c r="Q157" s="248"/>
      <c r="R157" s="248"/>
      <c r="S157" s="248"/>
      <c r="T157" s="249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0" t="s">
        <v>177</v>
      </c>
      <c r="AU157" s="250" t="s">
        <v>82</v>
      </c>
      <c r="AV157" s="13" t="s">
        <v>80</v>
      </c>
      <c r="AW157" s="13" t="s">
        <v>30</v>
      </c>
      <c r="AX157" s="13" t="s">
        <v>73</v>
      </c>
      <c r="AY157" s="250" t="s">
        <v>167</v>
      </c>
    </row>
    <row r="158" s="14" customFormat="1">
      <c r="A158" s="14"/>
      <c r="B158" s="251"/>
      <c r="C158" s="252"/>
      <c r="D158" s="242" t="s">
        <v>177</v>
      </c>
      <c r="E158" s="253" t="s">
        <v>1</v>
      </c>
      <c r="F158" s="254" t="s">
        <v>80</v>
      </c>
      <c r="G158" s="252"/>
      <c r="H158" s="255">
        <v>1</v>
      </c>
      <c r="I158" s="256"/>
      <c r="J158" s="252"/>
      <c r="K158" s="252"/>
      <c r="L158" s="257"/>
      <c r="M158" s="258"/>
      <c r="N158" s="259"/>
      <c r="O158" s="259"/>
      <c r="P158" s="259"/>
      <c r="Q158" s="259"/>
      <c r="R158" s="259"/>
      <c r="S158" s="259"/>
      <c r="T158" s="260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1" t="s">
        <v>177</v>
      </c>
      <c r="AU158" s="261" t="s">
        <v>82</v>
      </c>
      <c r="AV158" s="14" t="s">
        <v>82</v>
      </c>
      <c r="AW158" s="14" t="s">
        <v>30</v>
      </c>
      <c r="AX158" s="14" t="s">
        <v>80</v>
      </c>
      <c r="AY158" s="261" t="s">
        <v>167</v>
      </c>
    </row>
    <row r="159" s="2" customFormat="1" ht="24.15" customHeight="1">
      <c r="A159" s="39"/>
      <c r="B159" s="40"/>
      <c r="C159" s="227" t="s">
        <v>192</v>
      </c>
      <c r="D159" s="227" t="s">
        <v>170</v>
      </c>
      <c r="E159" s="228" t="s">
        <v>193</v>
      </c>
      <c r="F159" s="229" t="s">
        <v>194</v>
      </c>
      <c r="G159" s="230" t="s">
        <v>195</v>
      </c>
      <c r="H159" s="231">
        <v>3.117</v>
      </c>
      <c r="I159" s="232"/>
      <c r="J159" s="233">
        <f>ROUND(I159*H159,2)</f>
        <v>0</v>
      </c>
      <c r="K159" s="229" t="s">
        <v>174</v>
      </c>
      <c r="L159" s="45"/>
      <c r="M159" s="234" t="s">
        <v>1</v>
      </c>
      <c r="N159" s="235" t="s">
        <v>38</v>
      </c>
      <c r="O159" s="92"/>
      <c r="P159" s="236">
        <f>O159*H159</f>
        <v>0</v>
      </c>
      <c r="Q159" s="236">
        <v>0.061719999999999997</v>
      </c>
      <c r="R159" s="236">
        <f>Q159*H159</f>
        <v>0.19238123999999998</v>
      </c>
      <c r="S159" s="236">
        <v>0</v>
      </c>
      <c r="T159" s="237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8" t="s">
        <v>175</v>
      </c>
      <c r="AT159" s="238" t="s">
        <v>170</v>
      </c>
      <c r="AU159" s="238" t="s">
        <v>82</v>
      </c>
      <c r="AY159" s="18" t="s">
        <v>167</v>
      </c>
      <c r="BE159" s="239">
        <f>IF(N159="základní",J159,0)</f>
        <v>0</v>
      </c>
      <c r="BF159" s="239">
        <f>IF(N159="snížená",J159,0)</f>
        <v>0</v>
      </c>
      <c r="BG159" s="239">
        <f>IF(N159="zákl. přenesená",J159,0)</f>
        <v>0</v>
      </c>
      <c r="BH159" s="239">
        <f>IF(N159="sníž. přenesená",J159,0)</f>
        <v>0</v>
      </c>
      <c r="BI159" s="239">
        <f>IF(N159="nulová",J159,0)</f>
        <v>0</v>
      </c>
      <c r="BJ159" s="18" t="s">
        <v>80</v>
      </c>
      <c r="BK159" s="239">
        <f>ROUND(I159*H159,2)</f>
        <v>0</v>
      </c>
      <c r="BL159" s="18" t="s">
        <v>175</v>
      </c>
      <c r="BM159" s="238" t="s">
        <v>196</v>
      </c>
    </row>
    <row r="160" s="13" customFormat="1">
      <c r="A160" s="13"/>
      <c r="B160" s="240"/>
      <c r="C160" s="241"/>
      <c r="D160" s="242" t="s">
        <v>177</v>
      </c>
      <c r="E160" s="243" t="s">
        <v>1</v>
      </c>
      <c r="F160" s="244" t="s">
        <v>197</v>
      </c>
      <c r="G160" s="241"/>
      <c r="H160" s="243" t="s">
        <v>1</v>
      </c>
      <c r="I160" s="245"/>
      <c r="J160" s="241"/>
      <c r="K160" s="241"/>
      <c r="L160" s="246"/>
      <c r="M160" s="247"/>
      <c r="N160" s="248"/>
      <c r="O160" s="248"/>
      <c r="P160" s="248"/>
      <c r="Q160" s="248"/>
      <c r="R160" s="248"/>
      <c r="S160" s="248"/>
      <c r="T160" s="249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0" t="s">
        <v>177</v>
      </c>
      <c r="AU160" s="250" t="s">
        <v>82</v>
      </c>
      <c r="AV160" s="13" t="s">
        <v>80</v>
      </c>
      <c r="AW160" s="13" t="s">
        <v>30</v>
      </c>
      <c r="AX160" s="13" t="s">
        <v>73</v>
      </c>
      <c r="AY160" s="250" t="s">
        <v>167</v>
      </c>
    </row>
    <row r="161" s="14" customFormat="1">
      <c r="A161" s="14"/>
      <c r="B161" s="251"/>
      <c r="C161" s="252"/>
      <c r="D161" s="242" t="s">
        <v>177</v>
      </c>
      <c r="E161" s="253" t="s">
        <v>1</v>
      </c>
      <c r="F161" s="254" t="s">
        <v>198</v>
      </c>
      <c r="G161" s="252"/>
      <c r="H161" s="255">
        <v>0.45000000000000001</v>
      </c>
      <c r="I161" s="256"/>
      <c r="J161" s="252"/>
      <c r="K161" s="252"/>
      <c r="L161" s="257"/>
      <c r="M161" s="258"/>
      <c r="N161" s="259"/>
      <c r="O161" s="259"/>
      <c r="P161" s="259"/>
      <c r="Q161" s="259"/>
      <c r="R161" s="259"/>
      <c r="S161" s="259"/>
      <c r="T161" s="260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1" t="s">
        <v>177</v>
      </c>
      <c r="AU161" s="261" t="s">
        <v>82</v>
      </c>
      <c r="AV161" s="14" t="s">
        <v>82</v>
      </c>
      <c r="AW161" s="14" t="s">
        <v>30</v>
      </c>
      <c r="AX161" s="14" t="s">
        <v>73</v>
      </c>
      <c r="AY161" s="261" t="s">
        <v>167</v>
      </c>
    </row>
    <row r="162" s="13" customFormat="1">
      <c r="A162" s="13"/>
      <c r="B162" s="240"/>
      <c r="C162" s="241"/>
      <c r="D162" s="242" t="s">
        <v>177</v>
      </c>
      <c r="E162" s="243" t="s">
        <v>1</v>
      </c>
      <c r="F162" s="244" t="s">
        <v>199</v>
      </c>
      <c r="G162" s="241"/>
      <c r="H162" s="243" t="s">
        <v>1</v>
      </c>
      <c r="I162" s="245"/>
      <c r="J162" s="241"/>
      <c r="K162" s="241"/>
      <c r="L162" s="246"/>
      <c r="M162" s="247"/>
      <c r="N162" s="248"/>
      <c r="O162" s="248"/>
      <c r="P162" s="248"/>
      <c r="Q162" s="248"/>
      <c r="R162" s="248"/>
      <c r="S162" s="248"/>
      <c r="T162" s="249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0" t="s">
        <v>177</v>
      </c>
      <c r="AU162" s="250" t="s">
        <v>82</v>
      </c>
      <c r="AV162" s="13" t="s">
        <v>80</v>
      </c>
      <c r="AW162" s="13" t="s">
        <v>30</v>
      </c>
      <c r="AX162" s="13" t="s">
        <v>73</v>
      </c>
      <c r="AY162" s="250" t="s">
        <v>167</v>
      </c>
    </row>
    <row r="163" s="14" customFormat="1">
      <c r="A163" s="14"/>
      <c r="B163" s="251"/>
      <c r="C163" s="252"/>
      <c r="D163" s="242" t="s">
        <v>177</v>
      </c>
      <c r="E163" s="253" t="s">
        <v>1</v>
      </c>
      <c r="F163" s="254" t="s">
        <v>200</v>
      </c>
      <c r="G163" s="252"/>
      <c r="H163" s="255">
        <v>0.22400000000000001</v>
      </c>
      <c r="I163" s="256"/>
      <c r="J163" s="252"/>
      <c r="K163" s="252"/>
      <c r="L163" s="257"/>
      <c r="M163" s="258"/>
      <c r="N163" s="259"/>
      <c r="O163" s="259"/>
      <c r="P163" s="259"/>
      <c r="Q163" s="259"/>
      <c r="R163" s="259"/>
      <c r="S163" s="259"/>
      <c r="T163" s="260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1" t="s">
        <v>177</v>
      </c>
      <c r="AU163" s="261" t="s">
        <v>82</v>
      </c>
      <c r="AV163" s="14" t="s">
        <v>82</v>
      </c>
      <c r="AW163" s="14" t="s">
        <v>30</v>
      </c>
      <c r="AX163" s="14" t="s">
        <v>73</v>
      </c>
      <c r="AY163" s="261" t="s">
        <v>167</v>
      </c>
    </row>
    <row r="164" s="13" customFormat="1">
      <c r="A164" s="13"/>
      <c r="B164" s="240"/>
      <c r="C164" s="241"/>
      <c r="D164" s="242" t="s">
        <v>177</v>
      </c>
      <c r="E164" s="243" t="s">
        <v>1</v>
      </c>
      <c r="F164" s="244" t="s">
        <v>201</v>
      </c>
      <c r="G164" s="241"/>
      <c r="H164" s="243" t="s">
        <v>1</v>
      </c>
      <c r="I164" s="245"/>
      <c r="J164" s="241"/>
      <c r="K164" s="241"/>
      <c r="L164" s="246"/>
      <c r="M164" s="247"/>
      <c r="N164" s="248"/>
      <c r="O164" s="248"/>
      <c r="P164" s="248"/>
      <c r="Q164" s="248"/>
      <c r="R164" s="248"/>
      <c r="S164" s="248"/>
      <c r="T164" s="249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0" t="s">
        <v>177</v>
      </c>
      <c r="AU164" s="250" t="s">
        <v>82</v>
      </c>
      <c r="AV164" s="13" t="s">
        <v>80</v>
      </c>
      <c r="AW164" s="13" t="s">
        <v>30</v>
      </c>
      <c r="AX164" s="13" t="s">
        <v>73</v>
      </c>
      <c r="AY164" s="250" t="s">
        <v>167</v>
      </c>
    </row>
    <row r="165" s="14" customFormat="1">
      <c r="A165" s="14"/>
      <c r="B165" s="251"/>
      <c r="C165" s="252"/>
      <c r="D165" s="242" t="s">
        <v>177</v>
      </c>
      <c r="E165" s="253" t="s">
        <v>1</v>
      </c>
      <c r="F165" s="254" t="s">
        <v>198</v>
      </c>
      <c r="G165" s="252"/>
      <c r="H165" s="255">
        <v>0.45000000000000001</v>
      </c>
      <c r="I165" s="256"/>
      <c r="J165" s="252"/>
      <c r="K165" s="252"/>
      <c r="L165" s="257"/>
      <c r="M165" s="258"/>
      <c r="N165" s="259"/>
      <c r="O165" s="259"/>
      <c r="P165" s="259"/>
      <c r="Q165" s="259"/>
      <c r="R165" s="259"/>
      <c r="S165" s="259"/>
      <c r="T165" s="260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1" t="s">
        <v>177</v>
      </c>
      <c r="AU165" s="261" t="s">
        <v>82</v>
      </c>
      <c r="AV165" s="14" t="s">
        <v>82</v>
      </c>
      <c r="AW165" s="14" t="s">
        <v>30</v>
      </c>
      <c r="AX165" s="14" t="s">
        <v>73</v>
      </c>
      <c r="AY165" s="261" t="s">
        <v>167</v>
      </c>
    </row>
    <row r="166" s="13" customFormat="1">
      <c r="A166" s="13"/>
      <c r="B166" s="240"/>
      <c r="C166" s="241"/>
      <c r="D166" s="242" t="s">
        <v>177</v>
      </c>
      <c r="E166" s="243" t="s">
        <v>1</v>
      </c>
      <c r="F166" s="244" t="s">
        <v>202</v>
      </c>
      <c r="G166" s="241"/>
      <c r="H166" s="243" t="s">
        <v>1</v>
      </c>
      <c r="I166" s="245"/>
      <c r="J166" s="241"/>
      <c r="K166" s="241"/>
      <c r="L166" s="246"/>
      <c r="M166" s="247"/>
      <c r="N166" s="248"/>
      <c r="O166" s="248"/>
      <c r="P166" s="248"/>
      <c r="Q166" s="248"/>
      <c r="R166" s="248"/>
      <c r="S166" s="248"/>
      <c r="T166" s="249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0" t="s">
        <v>177</v>
      </c>
      <c r="AU166" s="250" t="s">
        <v>82</v>
      </c>
      <c r="AV166" s="13" t="s">
        <v>80</v>
      </c>
      <c r="AW166" s="13" t="s">
        <v>30</v>
      </c>
      <c r="AX166" s="13" t="s">
        <v>73</v>
      </c>
      <c r="AY166" s="250" t="s">
        <v>167</v>
      </c>
    </row>
    <row r="167" s="14" customFormat="1">
      <c r="A167" s="14"/>
      <c r="B167" s="251"/>
      <c r="C167" s="252"/>
      <c r="D167" s="242" t="s">
        <v>177</v>
      </c>
      <c r="E167" s="253" t="s">
        <v>1</v>
      </c>
      <c r="F167" s="254" t="s">
        <v>203</v>
      </c>
      <c r="G167" s="252"/>
      <c r="H167" s="255">
        <v>1.9930000000000001</v>
      </c>
      <c r="I167" s="256"/>
      <c r="J167" s="252"/>
      <c r="K167" s="252"/>
      <c r="L167" s="257"/>
      <c r="M167" s="258"/>
      <c r="N167" s="259"/>
      <c r="O167" s="259"/>
      <c r="P167" s="259"/>
      <c r="Q167" s="259"/>
      <c r="R167" s="259"/>
      <c r="S167" s="259"/>
      <c r="T167" s="260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1" t="s">
        <v>177</v>
      </c>
      <c r="AU167" s="261" t="s">
        <v>82</v>
      </c>
      <c r="AV167" s="14" t="s">
        <v>82</v>
      </c>
      <c r="AW167" s="14" t="s">
        <v>30</v>
      </c>
      <c r="AX167" s="14" t="s">
        <v>73</v>
      </c>
      <c r="AY167" s="261" t="s">
        <v>167</v>
      </c>
    </row>
    <row r="168" s="15" customFormat="1">
      <c r="A168" s="15"/>
      <c r="B168" s="262"/>
      <c r="C168" s="263"/>
      <c r="D168" s="242" t="s">
        <v>177</v>
      </c>
      <c r="E168" s="264" t="s">
        <v>1</v>
      </c>
      <c r="F168" s="265" t="s">
        <v>204</v>
      </c>
      <c r="G168" s="263"/>
      <c r="H168" s="266">
        <v>3.117</v>
      </c>
      <c r="I168" s="267"/>
      <c r="J168" s="263"/>
      <c r="K168" s="263"/>
      <c r="L168" s="268"/>
      <c r="M168" s="269"/>
      <c r="N168" s="270"/>
      <c r="O168" s="270"/>
      <c r="P168" s="270"/>
      <c r="Q168" s="270"/>
      <c r="R168" s="270"/>
      <c r="S168" s="270"/>
      <c r="T168" s="271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72" t="s">
        <v>177</v>
      </c>
      <c r="AU168" s="272" t="s">
        <v>82</v>
      </c>
      <c r="AV168" s="15" t="s">
        <v>175</v>
      </c>
      <c r="AW168" s="15" t="s">
        <v>30</v>
      </c>
      <c r="AX168" s="15" t="s">
        <v>80</v>
      </c>
      <c r="AY168" s="272" t="s">
        <v>167</v>
      </c>
    </row>
    <row r="169" s="2" customFormat="1" ht="24.15" customHeight="1">
      <c r="A169" s="39"/>
      <c r="B169" s="40"/>
      <c r="C169" s="227" t="s">
        <v>205</v>
      </c>
      <c r="D169" s="227" t="s">
        <v>170</v>
      </c>
      <c r="E169" s="228" t="s">
        <v>206</v>
      </c>
      <c r="F169" s="229" t="s">
        <v>207</v>
      </c>
      <c r="G169" s="230" t="s">
        <v>195</v>
      </c>
      <c r="H169" s="231">
        <v>3.2120000000000002</v>
      </c>
      <c r="I169" s="232"/>
      <c r="J169" s="233">
        <f>ROUND(I169*H169,2)</f>
        <v>0</v>
      </c>
      <c r="K169" s="229" t="s">
        <v>174</v>
      </c>
      <c r="L169" s="45"/>
      <c r="M169" s="234" t="s">
        <v>1</v>
      </c>
      <c r="N169" s="235" t="s">
        <v>38</v>
      </c>
      <c r="O169" s="92"/>
      <c r="P169" s="236">
        <f>O169*H169</f>
        <v>0</v>
      </c>
      <c r="Q169" s="236">
        <v>0.079210000000000003</v>
      </c>
      <c r="R169" s="236">
        <f>Q169*H169</f>
        <v>0.25442252000000004</v>
      </c>
      <c r="S169" s="236">
        <v>0</v>
      </c>
      <c r="T169" s="237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8" t="s">
        <v>175</v>
      </c>
      <c r="AT169" s="238" t="s">
        <v>170</v>
      </c>
      <c r="AU169" s="238" t="s">
        <v>82</v>
      </c>
      <c r="AY169" s="18" t="s">
        <v>167</v>
      </c>
      <c r="BE169" s="239">
        <f>IF(N169="základní",J169,0)</f>
        <v>0</v>
      </c>
      <c r="BF169" s="239">
        <f>IF(N169="snížená",J169,0)</f>
        <v>0</v>
      </c>
      <c r="BG169" s="239">
        <f>IF(N169="zákl. přenesená",J169,0)</f>
        <v>0</v>
      </c>
      <c r="BH169" s="239">
        <f>IF(N169="sníž. přenesená",J169,0)</f>
        <v>0</v>
      </c>
      <c r="BI169" s="239">
        <f>IF(N169="nulová",J169,0)</f>
        <v>0</v>
      </c>
      <c r="BJ169" s="18" t="s">
        <v>80</v>
      </c>
      <c r="BK169" s="239">
        <f>ROUND(I169*H169,2)</f>
        <v>0</v>
      </c>
      <c r="BL169" s="18" t="s">
        <v>175</v>
      </c>
      <c r="BM169" s="238" t="s">
        <v>208</v>
      </c>
    </row>
    <row r="170" s="13" customFormat="1">
      <c r="A170" s="13"/>
      <c r="B170" s="240"/>
      <c r="C170" s="241"/>
      <c r="D170" s="242" t="s">
        <v>177</v>
      </c>
      <c r="E170" s="243" t="s">
        <v>1</v>
      </c>
      <c r="F170" s="244" t="s">
        <v>209</v>
      </c>
      <c r="G170" s="241"/>
      <c r="H170" s="243" t="s">
        <v>1</v>
      </c>
      <c r="I170" s="245"/>
      <c r="J170" s="241"/>
      <c r="K170" s="241"/>
      <c r="L170" s="246"/>
      <c r="M170" s="247"/>
      <c r="N170" s="248"/>
      <c r="O170" s="248"/>
      <c r="P170" s="248"/>
      <c r="Q170" s="248"/>
      <c r="R170" s="248"/>
      <c r="S170" s="248"/>
      <c r="T170" s="249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0" t="s">
        <v>177</v>
      </c>
      <c r="AU170" s="250" t="s">
        <v>82</v>
      </c>
      <c r="AV170" s="13" t="s">
        <v>80</v>
      </c>
      <c r="AW170" s="13" t="s">
        <v>30</v>
      </c>
      <c r="AX170" s="13" t="s">
        <v>73</v>
      </c>
      <c r="AY170" s="250" t="s">
        <v>167</v>
      </c>
    </row>
    <row r="171" s="14" customFormat="1">
      <c r="A171" s="14"/>
      <c r="B171" s="251"/>
      <c r="C171" s="252"/>
      <c r="D171" s="242" t="s">
        <v>177</v>
      </c>
      <c r="E171" s="253" t="s">
        <v>1</v>
      </c>
      <c r="F171" s="254" t="s">
        <v>210</v>
      </c>
      <c r="G171" s="252"/>
      <c r="H171" s="255">
        <v>3.2120000000000002</v>
      </c>
      <c r="I171" s="256"/>
      <c r="J171" s="252"/>
      <c r="K171" s="252"/>
      <c r="L171" s="257"/>
      <c r="M171" s="258"/>
      <c r="N171" s="259"/>
      <c r="O171" s="259"/>
      <c r="P171" s="259"/>
      <c r="Q171" s="259"/>
      <c r="R171" s="259"/>
      <c r="S171" s="259"/>
      <c r="T171" s="260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1" t="s">
        <v>177</v>
      </c>
      <c r="AU171" s="261" t="s">
        <v>82</v>
      </c>
      <c r="AV171" s="14" t="s">
        <v>82</v>
      </c>
      <c r="AW171" s="14" t="s">
        <v>30</v>
      </c>
      <c r="AX171" s="14" t="s">
        <v>73</v>
      </c>
      <c r="AY171" s="261" t="s">
        <v>167</v>
      </c>
    </row>
    <row r="172" s="15" customFormat="1">
      <c r="A172" s="15"/>
      <c r="B172" s="262"/>
      <c r="C172" s="263"/>
      <c r="D172" s="242" t="s">
        <v>177</v>
      </c>
      <c r="E172" s="264" t="s">
        <v>1</v>
      </c>
      <c r="F172" s="265" t="s">
        <v>204</v>
      </c>
      <c r="G172" s="263"/>
      <c r="H172" s="266">
        <v>3.2120000000000002</v>
      </c>
      <c r="I172" s="267"/>
      <c r="J172" s="263"/>
      <c r="K172" s="263"/>
      <c r="L172" s="268"/>
      <c r="M172" s="269"/>
      <c r="N172" s="270"/>
      <c r="O172" s="270"/>
      <c r="P172" s="270"/>
      <c r="Q172" s="270"/>
      <c r="R172" s="270"/>
      <c r="S172" s="270"/>
      <c r="T172" s="271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72" t="s">
        <v>177</v>
      </c>
      <c r="AU172" s="272" t="s">
        <v>82</v>
      </c>
      <c r="AV172" s="15" t="s">
        <v>175</v>
      </c>
      <c r="AW172" s="15" t="s">
        <v>30</v>
      </c>
      <c r="AX172" s="15" t="s">
        <v>80</v>
      </c>
      <c r="AY172" s="272" t="s">
        <v>167</v>
      </c>
    </row>
    <row r="173" s="12" customFormat="1" ht="22.8" customHeight="1">
      <c r="A173" s="12"/>
      <c r="B173" s="211"/>
      <c r="C173" s="212"/>
      <c r="D173" s="213" t="s">
        <v>72</v>
      </c>
      <c r="E173" s="225" t="s">
        <v>175</v>
      </c>
      <c r="F173" s="225" t="s">
        <v>211</v>
      </c>
      <c r="G173" s="212"/>
      <c r="H173" s="212"/>
      <c r="I173" s="215"/>
      <c r="J173" s="226">
        <f>BK173</f>
        <v>0</v>
      </c>
      <c r="K173" s="212"/>
      <c r="L173" s="217"/>
      <c r="M173" s="218"/>
      <c r="N173" s="219"/>
      <c r="O173" s="219"/>
      <c r="P173" s="220">
        <f>SUM(P174:P184)</f>
        <v>0</v>
      </c>
      <c r="Q173" s="219"/>
      <c r="R173" s="220">
        <f>SUM(R174:R184)</f>
        <v>0.40353625000000004</v>
      </c>
      <c r="S173" s="219"/>
      <c r="T173" s="221">
        <f>SUM(T174:T184)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22" t="s">
        <v>80</v>
      </c>
      <c r="AT173" s="223" t="s">
        <v>72</v>
      </c>
      <c r="AU173" s="223" t="s">
        <v>80</v>
      </c>
      <c r="AY173" s="222" t="s">
        <v>167</v>
      </c>
      <c r="BK173" s="224">
        <f>SUM(BK174:BK184)</f>
        <v>0</v>
      </c>
    </row>
    <row r="174" s="2" customFormat="1" ht="24.15" customHeight="1">
      <c r="A174" s="39"/>
      <c r="B174" s="40"/>
      <c r="C174" s="227" t="s">
        <v>212</v>
      </c>
      <c r="D174" s="227" t="s">
        <v>170</v>
      </c>
      <c r="E174" s="228" t="s">
        <v>213</v>
      </c>
      <c r="F174" s="229" t="s">
        <v>214</v>
      </c>
      <c r="G174" s="230" t="s">
        <v>173</v>
      </c>
      <c r="H174" s="231">
        <v>4</v>
      </c>
      <c r="I174" s="232"/>
      <c r="J174" s="233">
        <f>ROUND(I174*H174,2)</f>
        <v>0</v>
      </c>
      <c r="K174" s="229" t="s">
        <v>174</v>
      </c>
      <c r="L174" s="45"/>
      <c r="M174" s="234" t="s">
        <v>1</v>
      </c>
      <c r="N174" s="235" t="s">
        <v>38</v>
      </c>
      <c r="O174" s="92"/>
      <c r="P174" s="236">
        <f>O174*H174</f>
        <v>0</v>
      </c>
      <c r="Q174" s="236">
        <v>0.066600000000000006</v>
      </c>
      <c r="R174" s="236">
        <f>Q174*H174</f>
        <v>0.26640000000000003</v>
      </c>
      <c r="S174" s="236">
        <v>0</v>
      </c>
      <c r="T174" s="237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8" t="s">
        <v>175</v>
      </c>
      <c r="AT174" s="238" t="s">
        <v>170</v>
      </c>
      <c r="AU174" s="238" t="s">
        <v>82</v>
      </c>
      <c r="AY174" s="18" t="s">
        <v>167</v>
      </c>
      <c r="BE174" s="239">
        <f>IF(N174="základní",J174,0)</f>
        <v>0</v>
      </c>
      <c r="BF174" s="239">
        <f>IF(N174="snížená",J174,0)</f>
        <v>0</v>
      </c>
      <c r="BG174" s="239">
        <f>IF(N174="zákl. přenesená",J174,0)</f>
        <v>0</v>
      </c>
      <c r="BH174" s="239">
        <f>IF(N174="sníž. přenesená",J174,0)</f>
        <v>0</v>
      </c>
      <c r="BI174" s="239">
        <f>IF(N174="nulová",J174,0)</f>
        <v>0</v>
      </c>
      <c r="BJ174" s="18" t="s">
        <v>80</v>
      </c>
      <c r="BK174" s="239">
        <f>ROUND(I174*H174,2)</f>
        <v>0</v>
      </c>
      <c r="BL174" s="18" t="s">
        <v>175</v>
      </c>
      <c r="BM174" s="238" t="s">
        <v>215</v>
      </c>
    </row>
    <row r="175" s="13" customFormat="1">
      <c r="A175" s="13"/>
      <c r="B175" s="240"/>
      <c r="C175" s="241"/>
      <c r="D175" s="242" t="s">
        <v>177</v>
      </c>
      <c r="E175" s="243" t="s">
        <v>1</v>
      </c>
      <c r="F175" s="244" t="s">
        <v>216</v>
      </c>
      <c r="G175" s="241"/>
      <c r="H175" s="243" t="s">
        <v>1</v>
      </c>
      <c r="I175" s="245"/>
      <c r="J175" s="241"/>
      <c r="K175" s="241"/>
      <c r="L175" s="246"/>
      <c r="M175" s="247"/>
      <c r="N175" s="248"/>
      <c r="O175" s="248"/>
      <c r="P175" s="248"/>
      <c r="Q175" s="248"/>
      <c r="R175" s="248"/>
      <c r="S175" s="248"/>
      <c r="T175" s="249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0" t="s">
        <v>177</v>
      </c>
      <c r="AU175" s="250" t="s">
        <v>82</v>
      </c>
      <c r="AV175" s="13" t="s">
        <v>80</v>
      </c>
      <c r="AW175" s="13" t="s">
        <v>30</v>
      </c>
      <c r="AX175" s="13" t="s">
        <v>73</v>
      </c>
      <c r="AY175" s="250" t="s">
        <v>167</v>
      </c>
    </row>
    <row r="176" s="14" customFormat="1">
      <c r="A176" s="14"/>
      <c r="B176" s="251"/>
      <c r="C176" s="252"/>
      <c r="D176" s="242" t="s">
        <v>177</v>
      </c>
      <c r="E176" s="253" t="s">
        <v>1</v>
      </c>
      <c r="F176" s="254" t="s">
        <v>175</v>
      </c>
      <c r="G176" s="252"/>
      <c r="H176" s="255">
        <v>4</v>
      </c>
      <c r="I176" s="256"/>
      <c r="J176" s="252"/>
      <c r="K176" s="252"/>
      <c r="L176" s="257"/>
      <c r="M176" s="258"/>
      <c r="N176" s="259"/>
      <c r="O176" s="259"/>
      <c r="P176" s="259"/>
      <c r="Q176" s="259"/>
      <c r="R176" s="259"/>
      <c r="S176" s="259"/>
      <c r="T176" s="260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1" t="s">
        <v>177</v>
      </c>
      <c r="AU176" s="261" t="s">
        <v>82</v>
      </c>
      <c r="AV176" s="14" t="s">
        <v>82</v>
      </c>
      <c r="AW176" s="14" t="s">
        <v>30</v>
      </c>
      <c r="AX176" s="14" t="s">
        <v>80</v>
      </c>
      <c r="AY176" s="261" t="s">
        <v>167</v>
      </c>
    </row>
    <row r="177" s="2" customFormat="1" ht="33" customHeight="1">
      <c r="A177" s="39"/>
      <c r="B177" s="40"/>
      <c r="C177" s="227" t="s">
        <v>179</v>
      </c>
      <c r="D177" s="227" t="s">
        <v>170</v>
      </c>
      <c r="E177" s="228" t="s">
        <v>217</v>
      </c>
      <c r="F177" s="229" t="s">
        <v>218</v>
      </c>
      <c r="G177" s="230" t="s">
        <v>219</v>
      </c>
      <c r="H177" s="231">
        <v>0.125</v>
      </c>
      <c r="I177" s="232"/>
      <c r="J177" s="233">
        <f>ROUND(I177*H177,2)</f>
        <v>0</v>
      </c>
      <c r="K177" s="229" t="s">
        <v>174</v>
      </c>
      <c r="L177" s="45"/>
      <c r="M177" s="234" t="s">
        <v>1</v>
      </c>
      <c r="N177" s="235" t="s">
        <v>38</v>
      </c>
      <c r="O177" s="92"/>
      <c r="P177" s="236">
        <f>O177*H177</f>
        <v>0</v>
      </c>
      <c r="Q177" s="236">
        <v>0.017090000000000001</v>
      </c>
      <c r="R177" s="236">
        <f>Q177*H177</f>
        <v>0.0021362500000000001</v>
      </c>
      <c r="S177" s="236">
        <v>0</v>
      </c>
      <c r="T177" s="237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8" t="s">
        <v>175</v>
      </c>
      <c r="AT177" s="238" t="s">
        <v>170</v>
      </c>
      <c r="AU177" s="238" t="s">
        <v>82</v>
      </c>
      <c r="AY177" s="18" t="s">
        <v>167</v>
      </c>
      <c r="BE177" s="239">
        <f>IF(N177="základní",J177,0)</f>
        <v>0</v>
      </c>
      <c r="BF177" s="239">
        <f>IF(N177="snížená",J177,0)</f>
        <v>0</v>
      </c>
      <c r="BG177" s="239">
        <f>IF(N177="zákl. přenesená",J177,0)</f>
        <v>0</v>
      </c>
      <c r="BH177" s="239">
        <f>IF(N177="sníž. přenesená",J177,0)</f>
        <v>0</v>
      </c>
      <c r="BI177" s="239">
        <f>IF(N177="nulová",J177,0)</f>
        <v>0</v>
      </c>
      <c r="BJ177" s="18" t="s">
        <v>80</v>
      </c>
      <c r="BK177" s="239">
        <f>ROUND(I177*H177,2)</f>
        <v>0</v>
      </c>
      <c r="BL177" s="18" t="s">
        <v>175</v>
      </c>
      <c r="BM177" s="238" t="s">
        <v>220</v>
      </c>
    </row>
    <row r="178" s="13" customFormat="1">
      <c r="A178" s="13"/>
      <c r="B178" s="240"/>
      <c r="C178" s="241"/>
      <c r="D178" s="242" t="s">
        <v>177</v>
      </c>
      <c r="E178" s="243" t="s">
        <v>1</v>
      </c>
      <c r="F178" s="244" t="s">
        <v>221</v>
      </c>
      <c r="G178" s="241"/>
      <c r="H178" s="243" t="s">
        <v>1</v>
      </c>
      <c r="I178" s="245"/>
      <c r="J178" s="241"/>
      <c r="K178" s="241"/>
      <c r="L178" s="246"/>
      <c r="M178" s="247"/>
      <c r="N178" s="248"/>
      <c r="O178" s="248"/>
      <c r="P178" s="248"/>
      <c r="Q178" s="248"/>
      <c r="R178" s="248"/>
      <c r="S178" s="248"/>
      <c r="T178" s="249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0" t="s">
        <v>177</v>
      </c>
      <c r="AU178" s="250" t="s">
        <v>82</v>
      </c>
      <c r="AV178" s="13" t="s">
        <v>80</v>
      </c>
      <c r="AW178" s="13" t="s">
        <v>30</v>
      </c>
      <c r="AX178" s="13" t="s">
        <v>73</v>
      </c>
      <c r="AY178" s="250" t="s">
        <v>167</v>
      </c>
    </row>
    <row r="179" s="13" customFormat="1">
      <c r="A179" s="13"/>
      <c r="B179" s="240"/>
      <c r="C179" s="241"/>
      <c r="D179" s="242" t="s">
        <v>177</v>
      </c>
      <c r="E179" s="243" t="s">
        <v>1</v>
      </c>
      <c r="F179" s="244" t="s">
        <v>222</v>
      </c>
      <c r="G179" s="241"/>
      <c r="H179" s="243" t="s">
        <v>1</v>
      </c>
      <c r="I179" s="245"/>
      <c r="J179" s="241"/>
      <c r="K179" s="241"/>
      <c r="L179" s="246"/>
      <c r="M179" s="247"/>
      <c r="N179" s="248"/>
      <c r="O179" s="248"/>
      <c r="P179" s="248"/>
      <c r="Q179" s="248"/>
      <c r="R179" s="248"/>
      <c r="S179" s="248"/>
      <c r="T179" s="249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0" t="s">
        <v>177</v>
      </c>
      <c r="AU179" s="250" t="s">
        <v>82</v>
      </c>
      <c r="AV179" s="13" t="s">
        <v>80</v>
      </c>
      <c r="AW179" s="13" t="s">
        <v>30</v>
      </c>
      <c r="AX179" s="13" t="s">
        <v>73</v>
      </c>
      <c r="AY179" s="250" t="s">
        <v>167</v>
      </c>
    </row>
    <row r="180" s="14" customFormat="1">
      <c r="A180" s="14"/>
      <c r="B180" s="251"/>
      <c r="C180" s="252"/>
      <c r="D180" s="242" t="s">
        <v>177</v>
      </c>
      <c r="E180" s="253" t="s">
        <v>1</v>
      </c>
      <c r="F180" s="254" t="s">
        <v>223</v>
      </c>
      <c r="G180" s="252"/>
      <c r="H180" s="255">
        <v>0.125</v>
      </c>
      <c r="I180" s="256"/>
      <c r="J180" s="252"/>
      <c r="K180" s="252"/>
      <c r="L180" s="257"/>
      <c r="M180" s="258"/>
      <c r="N180" s="259"/>
      <c r="O180" s="259"/>
      <c r="P180" s="259"/>
      <c r="Q180" s="259"/>
      <c r="R180" s="259"/>
      <c r="S180" s="259"/>
      <c r="T180" s="260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1" t="s">
        <v>177</v>
      </c>
      <c r="AU180" s="261" t="s">
        <v>82</v>
      </c>
      <c r="AV180" s="14" t="s">
        <v>82</v>
      </c>
      <c r="AW180" s="14" t="s">
        <v>30</v>
      </c>
      <c r="AX180" s="14" t="s">
        <v>80</v>
      </c>
      <c r="AY180" s="261" t="s">
        <v>167</v>
      </c>
    </row>
    <row r="181" s="2" customFormat="1" ht="24.15" customHeight="1">
      <c r="A181" s="39"/>
      <c r="B181" s="40"/>
      <c r="C181" s="273" t="s">
        <v>224</v>
      </c>
      <c r="D181" s="273" t="s">
        <v>225</v>
      </c>
      <c r="E181" s="274" t="s">
        <v>226</v>
      </c>
      <c r="F181" s="275" t="s">
        <v>227</v>
      </c>
      <c r="G181" s="276" t="s">
        <v>219</v>
      </c>
      <c r="H181" s="277">
        <v>0.13500000000000001</v>
      </c>
      <c r="I181" s="278"/>
      <c r="J181" s="279">
        <f>ROUND(I181*H181,2)</f>
        <v>0</v>
      </c>
      <c r="K181" s="275" t="s">
        <v>174</v>
      </c>
      <c r="L181" s="280"/>
      <c r="M181" s="281" t="s">
        <v>1</v>
      </c>
      <c r="N181" s="282" t="s">
        <v>38</v>
      </c>
      <c r="O181" s="92"/>
      <c r="P181" s="236">
        <f>O181*H181</f>
        <v>0</v>
      </c>
      <c r="Q181" s="236">
        <v>1</v>
      </c>
      <c r="R181" s="236">
        <f>Q181*H181</f>
        <v>0.13500000000000001</v>
      </c>
      <c r="S181" s="236">
        <v>0</v>
      </c>
      <c r="T181" s="237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8" t="s">
        <v>179</v>
      </c>
      <c r="AT181" s="238" t="s">
        <v>225</v>
      </c>
      <c r="AU181" s="238" t="s">
        <v>82</v>
      </c>
      <c r="AY181" s="18" t="s">
        <v>167</v>
      </c>
      <c r="BE181" s="239">
        <f>IF(N181="základní",J181,0)</f>
        <v>0</v>
      </c>
      <c r="BF181" s="239">
        <f>IF(N181="snížená",J181,0)</f>
        <v>0</v>
      </c>
      <c r="BG181" s="239">
        <f>IF(N181="zákl. přenesená",J181,0)</f>
        <v>0</v>
      </c>
      <c r="BH181" s="239">
        <f>IF(N181="sníž. přenesená",J181,0)</f>
        <v>0</v>
      </c>
      <c r="BI181" s="239">
        <f>IF(N181="nulová",J181,0)</f>
        <v>0</v>
      </c>
      <c r="BJ181" s="18" t="s">
        <v>80</v>
      </c>
      <c r="BK181" s="239">
        <f>ROUND(I181*H181,2)</f>
        <v>0</v>
      </c>
      <c r="BL181" s="18" t="s">
        <v>175</v>
      </c>
      <c r="BM181" s="238" t="s">
        <v>228</v>
      </c>
    </row>
    <row r="182" s="13" customFormat="1">
      <c r="A182" s="13"/>
      <c r="B182" s="240"/>
      <c r="C182" s="241"/>
      <c r="D182" s="242" t="s">
        <v>177</v>
      </c>
      <c r="E182" s="243" t="s">
        <v>1</v>
      </c>
      <c r="F182" s="244" t="s">
        <v>221</v>
      </c>
      <c r="G182" s="241"/>
      <c r="H182" s="243" t="s">
        <v>1</v>
      </c>
      <c r="I182" s="245"/>
      <c r="J182" s="241"/>
      <c r="K182" s="241"/>
      <c r="L182" s="246"/>
      <c r="M182" s="247"/>
      <c r="N182" s="248"/>
      <c r="O182" s="248"/>
      <c r="P182" s="248"/>
      <c r="Q182" s="248"/>
      <c r="R182" s="248"/>
      <c r="S182" s="248"/>
      <c r="T182" s="249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0" t="s">
        <v>177</v>
      </c>
      <c r="AU182" s="250" t="s">
        <v>82</v>
      </c>
      <c r="AV182" s="13" t="s">
        <v>80</v>
      </c>
      <c r="AW182" s="13" t="s">
        <v>30</v>
      </c>
      <c r="AX182" s="13" t="s">
        <v>73</v>
      </c>
      <c r="AY182" s="250" t="s">
        <v>167</v>
      </c>
    </row>
    <row r="183" s="13" customFormat="1">
      <c r="A183" s="13"/>
      <c r="B183" s="240"/>
      <c r="C183" s="241"/>
      <c r="D183" s="242" t="s">
        <v>177</v>
      </c>
      <c r="E183" s="243" t="s">
        <v>1</v>
      </c>
      <c r="F183" s="244" t="s">
        <v>222</v>
      </c>
      <c r="G183" s="241"/>
      <c r="H183" s="243" t="s">
        <v>1</v>
      </c>
      <c r="I183" s="245"/>
      <c r="J183" s="241"/>
      <c r="K183" s="241"/>
      <c r="L183" s="246"/>
      <c r="M183" s="247"/>
      <c r="N183" s="248"/>
      <c r="O183" s="248"/>
      <c r="P183" s="248"/>
      <c r="Q183" s="248"/>
      <c r="R183" s="248"/>
      <c r="S183" s="248"/>
      <c r="T183" s="249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0" t="s">
        <v>177</v>
      </c>
      <c r="AU183" s="250" t="s">
        <v>82</v>
      </c>
      <c r="AV183" s="13" t="s">
        <v>80</v>
      </c>
      <c r="AW183" s="13" t="s">
        <v>30</v>
      </c>
      <c r="AX183" s="13" t="s">
        <v>73</v>
      </c>
      <c r="AY183" s="250" t="s">
        <v>167</v>
      </c>
    </row>
    <row r="184" s="14" customFormat="1">
      <c r="A184" s="14"/>
      <c r="B184" s="251"/>
      <c r="C184" s="252"/>
      <c r="D184" s="242" t="s">
        <v>177</v>
      </c>
      <c r="E184" s="253" t="s">
        <v>1</v>
      </c>
      <c r="F184" s="254" t="s">
        <v>229</v>
      </c>
      <c r="G184" s="252"/>
      <c r="H184" s="255">
        <v>0.13500000000000001</v>
      </c>
      <c r="I184" s="256"/>
      <c r="J184" s="252"/>
      <c r="K184" s="252"/>
      <c r="L184" s="257"/>
      <c r="M184" s="258"/>
      <c r="N184" s="259"/>
      <c r="O184" s="259"/>
      <c r="P184" s="259"/>
      <c r="Q184" s="259"/>
      <c r="R184" s="259"/>
      <c r="S184" s="259"/>
      <c r="T184" s="260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1" t="s">
        <v>177</v>
      </c>
      <c r="AU184" s="261" t="s">
        <v>82</v>
      </c>
      <c r="AV184" s="14" t="s">
        <v>82</v>
      </c>
      <c r="AW184" s="14" t="s">
        <v>30</v>
      </c>
      <c r="AX184" s="14" t="s">
        <v>80</v>
      </c>
      <c r="AY184" s="261" t="s">
        <v>167</v>
      </c>
    </row>
    <row r="185" s="12" customFormat="1" ht="22.8" customHeight="1">
      <c r="A185" s="12"/>
      <c r="B185" s="211"/>
      <c r="C185" s="212"/>
      <c r="D185" s="213" t="s">
        <v>72</v>
      </c>
      <c r="E185" s="225" t="s">
        <v>205</v>
      </c>
      <c r="F185" s="225" t="s">
        <v>230</v>
      </c>
      <c r="G185" s="212"/>
      <c r="H185" s="212"/>
      <c r="I185" s="215"/>
      <c r="J185" s="226">
        <f>BK185</f>
        <v>0</v>
      </c>
      <c r="K185" s="212"/>
      <c r="L185" s="217"/>
      <c r="M185" s="218"/>
      <c r="N185" s="219"/>
      <c r="O185" s="219"/>
      <c r="P185" s="220">
        <f>P186+P304+P327</f>
        <v>0</v>
      </c>
      <c r="Q185" s="219"/>
      <c r="R185" s="220">
        <f>R186+R304+R327</f>
        <v>10.494788850000001</v>
      </c>
      <c r="S185" s="219"/>
      <c r="T185" s="221">
        <f>T186+T304+T327</f>
        <v>0.00092843999999999999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22" t="s">
        <v>80</v>
      </c>
      <c r="AT185" s="223" t="s">
        <v>72</v>
      </c>
      <c r="AU185" s="223" t="s">
        <v>80</v>
      </c>
      <c r="AY185" s="222" t="s">
        <v>167</v>
      </c>
      <c r="BK185" s="224">
        <f>BK186+BK304+BK327</f>
        <v>0</v>
      </c>
    </row>
    <row r="186" s="12" customFormat="1" ht="20.88" customHeight="1">
      <c r="A186" s="12"/>
      <c r="B186" s="211"/>
      <c r="C186" s="212"/>
      <c r="D186" s="213" t="s">
        <v>72</v>
      </c>
      <c r="E186" s="225" t="s">
        <v>231</v>
      </c>
      <c r="F186" s="225" t="s">
        <v>232</v>
      </c>
      <c r="G186" s="212"/>
      <c r="H186" s="212"/>
      <c r="I186" s="215"/>
      <c r="J186" s="226">
        <f>BK186</f>
        <v>0</v>
      </c>
      <c r="K186" s="212"/>
      <c r="L186" s="217"/>
      <c r="M186" s="218"/>
      <c r="N186" s="219"/>
      <c r="O186" s="219"/>
      <c r="P186" s="220">
        <f>SUM(P187:P303)</f>
        <v>0</v>
      </c>
      <c r="Q186" s="219"/>
      <c r="R186" s="220">
        <f>SUM(R187:R303)</f>
        <v>5.4503180000000011</v>
      </c>
      <c r="S186" s="219"/>
      <c r="T186" s="221">
        <f>SUM(T187:T303)</f>
        <v>0.00092843999999999999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22" t="s">
        <v>80</v>
      </c>
      <c r="AT186" s="223" t="s">
        <v>72</v>
      </c>
      <c r="AU186" s="223" t="s">
        <v>82</v>
      </c>
      <c r="AY186" s="222" t="s">
        <v>167</v>
      </c>
      <c r="BK186" s="224">
        <f>SUM(BK187:BK303)</f>
        <v>0</v>
      </c>
    </row>
    <row r="187" s="2" customFormat="1" ht="24.15" customHeight="1">
      <c r="A187" s="39"/>
      <c r="B187" s="40"/>
      <c r="C187" s="227" t="s">
        <v>233</v>
      </c>
      <c r="D187" s="227" t="s">
        <v>170</v>
      </c>
      <c r="E187" s="228" t="s">
        <v>234</v>
      </c>
      <c r="F187" s="229" t="s">
        <v>235</v>
      </c>
      <c r="G187" s="230" t="s">
        <v>173</v>
      </c>
      <c r="H187" s="231">
        <v>34</v>
      </c>
      <c r="I187" s="232"/>
      <c r="J187" s="233">
        <f>ROUND(I187*H187,2)</f>
        <v>0</v>
      </c>
      <c r="K187" s="229" t="s">
        <v>174</v>
      </c>
      <c r="L187" s="45"/>
      <c r="M187" s="234" t="s">
        <v>1</v>
      </c>
      <c r="N187" s="235" t="s">
        <v>38</v>
      </c>
      <c r="O187" s="92"/>
      <c r="P187" s="236">
        <f>O187*H187</f>
        <v>0</v>
      </c>
      <c r="Q187" s="236">
        <v>0.010699999999999999</v>
      </c>
      <c r="R187" s="236">
        <f>Q187*H187</f>
        <v>0.36379999999999996</v>
      </c>
      <c r="S187" s="236">
        <v>0</v>
      </c>
      <c r="T187" s="237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8" t="s">
        <v>175</v>
      </c>
      <c r="AT187" s="238" t="s">
        <v>170</v>
      </c>
      <c r="AU187" s="238" t="s">
        <v>168</v>
      </c>
      <c r="AY187" s="18" t="s">
        <v>167</v>
      </c>
      <c r="BE187" s="239">
        <f>IF(N187="základní",J187,0)</f>
        <v>0</v>
      </c>
      <c r="BF187" s="239">
        <f>IF(N187="snížená",J187,0)</f>
        <v>0</v>
      </c>
      <c r="BG187" s="239">
        <f>IF(N187="zákl. přenesená",J187,0)</f>
        <v>0</v>
      </c>
      <c r="BH187" s="239">
        <f>IF(N187="sníž. přenesená",J187,0)</f>
        <v>0</v>
      </c>
      <c r="BI187" s="239">
        <f>IF(N187="nulová",J187,0)</f>
        <v>0</v>
      </c>
      <c r="BJ187" s="18" t="s">
        <v>80</v>
      </c>
      <c r="BK187" s="239">
        <f>ROUND(I187*H187,2)</f>
        <v>0</v>
      </c>
      <c r="BL187" s="18" t="s">
        <v>175</v>
      </c>
      <c r="BM187" s="238" t="s">
        <v>236</v>
      </c>
    </row>
    <row r="188" s="13" customFormat="1">
      <c r="A188" s="13"/>
      <c r="B188" s="240"/>
      <c r="C188" s="241"/>
      <c r="D188" s="242" t="s">
        <v>177</v>
      </c>
      <c r="E188" s="243" t="s">
        <v>1</v>
      </c>
      <c r="F188" s="244" t="s">
        <v>237</v>
      </c>
      <c r="G188" s="241"/>
      <c r="H188" s="243" t="s">
        <v>1</v>
      </c>
      <c r="I188" s="245"/>
      <c r="J188" s="241"/>
      <c r="K188" s="241"/>
      <c r="L188" s="246"/>
      <c r="M188" s="247"/>
      <c r="N188" s="248"/>
      <c r="O188" s="248"/>
      <c r="P188" s="248"/>
      <c r="Q188" s="248"/>
      <c r="R188" s="248"/>
      <c r="S188" s="248"/>
      <c r="T188" s="249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0" t="s">
        <v>177</v>
      </c>
      <c r="AU188" s="250" t="s">
        <v>168</v>
      </c>
      <c r="AV188" s="13" t="s">
        <v>80</v>
      </c>
      <c r="AW188" s="13" t="s">
        <v>30</v>
      </c>
      <c r="AX188" s="13" t="s">
        <v>73</v>
      </c>
      <c r="AY188" s="250" t="s">
        <v>167</v>
      </c>
    </row>
    <row r="189" s="13" customFormat="1">
      <c r="A189" s="13"/>
      <c r="B189" s="240"/>
      <c r="C189" s="241"/>
      <c r="D189" s="242" t="s">
        <v>177</v>
      </c>
      <c r="E189" s="243" t="s">
        <v>1</v>
      </c>
      <c r="F189" s="244" t="s">
        <v>238</v>
      </c>
      <c r="G189" s="241"/>
      <c r="H189" s="243" t="s">
        <v>1</v>
      </c>
      <c r="I189" s="245"/>
      <c r="J189" s="241"/>
      <c r="K189" s="241"/>
      <c r="L189" s="246"/>
      <c r="M189" s="247"/>
      <c r="N189" s="248"/>
      <c r="O189" s="248"/>
      <c r="P189" s="248"/>
      <c r="Q189" s="248"/>
      <c r="R189" s="248"/>
      <c r="S189" s="248"/>
      <c r="T189" s="249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0" t="s">
        <v>177</v>
      </c>
      <c r="AU189" s="250" t="s">
        <v>168</v>
      </c>
      <c r="AV189" s="13" t="s">
        <v>80</v>
      </c>
      <c r="AW189" s="13" t="s">
        <v>30</v>
      </c>
      <c r="AX189" s="13" t="s">
        <v>73</v>
      </c>
      <c r="AY189" s="250" t="s">
        <v>167</v>
      </c>
    </row>
    <row r="190" s="14" customFormat="1">
      <c r="A190" s="14"/>
      <c r="B190" s="251"/>
      <c r="C190" s="252"/>
      <c r="D190" s="242" t="s">
        <v>177</v>
      </c>
      <c r="E190" s="253" t="s">
        <v>1</v>
      </c>
      <c r="F190" s="254" t="s">
        <v>239</v>
      </c>
      <c r="G190" s="252"/>
      <c r="H190" s="255">
        <v>11</v>
      </c>
      <c r="I190" s="256"/>
      <c r="J190" s="252"/>
      <c r="K190" s="252"/>
      <c r="L190" s="257"/>
      <c r="M190" s="258"/>
      <c r="N190" s="259"/>
      <c r="O190" s="259"/>
      <c r="P190" s="259"/>
      <c r="Q190" s="259"/>
      <c r="R190" s="259"/>
      <c r="S190" s="259"/>
      <c r="T190" s="260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1" t="s">
        <v>177</v>
      </c>
      <c r="AU190" s="261" t="s">
        <v>168</v>
      </c>
      <c r="AV190" s="14" t="s">
        <v>82</v>
      </c>
      <c r="AW190" s="14" t="s">
        <v>30</v>
      </c>
      <c r="AX190" s="14" t="s">
        <v>73</v>
      </c>
      <c r="AY190" s="261" t="s">
        <v>167</v>
      </c>
    </row>
    <row r="191" s="13" customFormat="1">
      <c r="A191" s="13"/>
      <c r="B191" s="240"/>
      <c r="C191" s="241"/>
      <c r="D191" s="242" t="s">
        <v>177</v>
      </c>
      <c r="E191" s="243" t="s">
        <v>1</v>
      </c>
      <c r="F191" s="244" t="s">
        <v>240</v>
      </c>
      <c r="G191" s="241"/>
      <c r="H191" s="243" t="s">
        <v>1</v>
      </c>
      <c r="I191" s="245"/>
      <c r="J191" s="241"/>
      <c r="K191" s="241"/>
      <c r="L191" s="246"/>
      <c r="M191" s="247"/>
      <c r="N191" s="248"/>
      <c r="O191" s="248"/>
      <c r="P191" s="248"/>
      <c r="Q191" s="248"/>
      <c r="R191" s="248"/>
      <c r="S191" s="248"/>
      <c r="T191" s="249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50" t="s">
        <v>177</v>
      </c>
      <c r="AU191" s="250" t="s">
        <v>168</v>
      </c>
      <c r="AV191" s="13" t="s">
        <v>80</v>
      </c>
      <c r="AW191" s="13" t="s">
        <v>30</v>
      </c>
      <c r="AX191" s="13" t="s">
        <v>73</v>
      </c>
      <c r="AY191" s="250" t="s">
        <v>167</v>
      </c>
    </row>
    <row r="192" s="14" customFormat="1">
      <c r="A192" s="14"/>
      <c r="B192" s="251"/>
      <c r="C192" s="252"/>
      <c r="D192" s="242" t="s">
        <v>177</v>
      </c>
      <c r="E192" s="253" t="s">
        <v>1</v>
      </c>
      <c r="F192" s="254" t="s">
        <v>80</v>
      </c>
      <c r="G192" s="252"/>
      <c r="H192" s="255">
        <v>1</v>
      </c>
      <c r="I192" s="256"/>
      <c r="J192" s="252"/>
      <c r="K192" s="252"/>
      <c r="L192" s="257"/>
      <c r="M192" s="258"/>
      <c r="N192" s="259"/>
      <c r="O192" s="259"/>
      <c r="P192" s="259"/>
      <c r="Q192" s="259"/>
      <c r="R192" s="259"/>
      <c r="S192" s="259"/>
      <c r="T192" s="260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1" t="s">
        <v>177</v>
      </c>
      <c r="AU192" s="261" t="s">
        <v>168</v>
      </c>
      <c r="AV192" s="14" t="s">
        <v>82</v>
      </c>
      <c r="AW192" s="14" t="s">
        <v>30</v>
      </c>
      <c r="AX192" s="14" t="s">
        <v>73</v>
      </c>
      <c r="AY192" s="261" t="s">
        <v>167</v>
      </c>
    </row>
    <row r="193" s="13" customFormat="1">
      <c r="A193" s="13"/>
      <c r="B193" s="240"/>
      <c r="C193" s="241"/>
      <c r="D193" s="242" t="s">
        <v>177</v>
      </c>
      <c r="E193" s="243" t="s">
        <v>1</v>
      </c>
      <c r="F193" s="244" t="s">
        <v>241</v>
      </c>
      <c r="G193" s="241"/>
      <c r="H193" s="243" t="s">
        <v>1</v>
      </c>
      <c r="I193" s="245"/>
      <c r="J193" s="241"/>
      <c r="K193" s="241"/>
      <c r="L193" s="246"/>
      <c r="M193" s="247"/>
      <c r="N193" s="248"/>
      <c r="O193" s="248"/>
      <c r="P193" s="248"/>
      <c r="Q193" s="248"/>
      <c r="R193" s="248"/>
      <c r="S193" s="248"/>
      <c r="T193" s="249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50" t="s">
        <v>177</v>
      </c>
      <c r="AU193" s="250" t="s">
        <v>168</v>
      </c>
      <c r="AV193" s="13" t="s">
        <v>80</v>
      </c>
      <c r="AW193" s="13" t="s">
        <v>30</v>
      </c>
      <c r="AX193" s="13" t="s">
        <v>73</v>
      </c>
      <c r="AY193" s="250" t="s">
        <v>167</v>
      </c>
    </row>
    <row r="194" s="14" customFormat="1">
      <c r="A194" s="14"/>
      <c r="B194" s="251"/>
      <c r="C194" s="252"/>
      <c r="D194" s="242" t="s">
        <v>177</v>
      </c>
      <c r="E194" s="253" t="s">
        <v>1</v>
      </c>
      <c r="F194" s="254" t="s">
        <v>82</v>
      </c>
      <c r="G194" s="252"/>
      <c r="H194" s="255">
        <v>2</v>
      </c>
      <c r="I194" s="256"/>
      <c r="J194" s="252"/>
      <c r="K194" s="252"/>
      <c r="L194" s="257"/>
      <c r="M194" s="258"/>
      <c r="N194" s="259"/>
      <c r="O194" s="259"/>
      <c r="P194" s="259"/>
      <c r="Q194" s="259"/>
      <c r="R194" s="259"/>
      <c r="S194" s="259"/>
      <c r="T194" s="260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1" t="s">
        <v>177</v>
      </c>
      <c r="AU194" s="261" t="s">
        <v>168</v>
      </c>
      <c r="AV194" s="14" t="s">
        <v>82</v>
      </c>
      <c r="AW194" s="14" t="s">
        <v>30</v>
      </c>
      <c r="AX194" s="14" t="s">
        <v>73</v>
      </c>
      <c r="AY194" s="261" t="s">
        <v>167</v>
      </c>
    </row>
    <row r="195" s="13" customFormat="1">
      <c r="A195" s="13"/>
      <c r="B195" s="240"/>
      <c r="C195" s="241"/>
      <c r="D195" s="242" t="s">
        <v>177</v>
      </c>
      <c r="E195" s="243" t="s">
        <v>1</v>
      </c>
      <c r="F195" s="244" t="s">
        <v>242</v>
      </c>
      <c r="G195" s="241"/>
      <c r="H195" s="243" t="s">
        <v>1</v>
      </c>
      <c r="I195" s="245"/>
      <c r="J195" s="241"/>
      <c r="K195" s="241"/>
      <c r="L195" s="246"/>
      <c r="M195" s="247"/>
      <c r="N195" s="248"/>
      <c r="O195" s="248"/>
      <c r="P195" s="248"/>
      <c r="Q195" s="248"/>
      <c r="R195" s="248"/>
      <c r="S195" s="248"/>
      <c r="T195" s="249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0" t="s">
        <v>177</v>
      </c>
      <c r="AU195" s="250" t="s">
        <v>168</v>
      </c>
      <c r="AV195" s="13" t="s">
        <v>80</v>
      </c>
      <c r="AW195" s="13" t="s">
        <v>30</v>
      </c>
      <c r="AX195" s="13" t="s">
        <v>73</v>
      </c>
      <c r="AY195" s="250" t="s">
        <v>167</v>
      </c>
    </row>
    <row r="196" s="14" customFormat="1">
      <c r="A196" s="14"/>
      <c r="B196" s="251"/>
      <c r="C196" s="252"/>
      <c r="D196" s="242" t="s">
        <v>177</v>
      </c>
      <c r="E196" s="253" t="s">
        <v>1</v>
      </c>
      <c r="F196" s="254" t="s">
        <v>175</v>
      </c>
      <c r="G196" s="252"/>
      <c r="H196" s="255">
        <v>4</v>
      </c>
      <c r="I196" s="256"/>
      <c r="J196" s="252"/>
      <c r="K196" s="252"/>
      <c r="L196" s="257"/>
      <c r="M196" s="258"/>
      <c r="N196" s="259"/>
      <c r="O196" s="259"/>
      <c r="P196" s="259"/>
      <c r="Q196" s="259"/>
      <c r="R196" s="259"/>
      <c r="S196" s="259"/>
      <c r="T196" s="260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1" t="s">
        <v>177</v>
      </c>
      <c r="AU196" s="261" t="s">
        <v>168</v>
      </c>
      <c r="AV196" s="14" t="s">
        <v>82</v>
      </c>
      <c r="AW196" s="14" t="s">
        <v>30</v>
      </c>
      <c r="AX196" s="14" t="s">
        <v>73</v>
      </c>
      <c r="AY196" s="261" t="s">
        <v>167</v>
      </c>
    </row>
    <row r="197" s="13" customFormat="1">
      <c r="A197" s="13"/>
      <c r="B197" s="240"/>
      <c r="C197" s="241"/>
      <c r="D197" s="242" t="s">
        <v>177</v>
      </c>
      <c r="E197" s="243" t="s">
        <v>1</v>
      </c>
      <c r="F197" s="244" t="s">
        <v>243</v>
      </c>
      <c r="G197" s="241"/>
      <c r="H197" s="243" t="s">
        <v>1</v>
      </c>
      <c r="I197" s="245"/>
      <c r="J197" s="241"/>
      <c r="K197" s="241"/>
      <c r="L197" s="246"/>
      <c r="M197" s="247"/>
      <c r="N197" s="248"/>
      <c r="O197" s="248"/>
      <c r="P197" s="248"/>
      <c r="Q197" s="248"/>
      <c r="R197" s="248"/>
      <c r="S197" s="248"/>
      <c r="T197" s="249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50" t="s">
        <v>177</v>
      </c>
      <c r="AU197" s="250" t="s">
        <v>168</v>
      </c>
      <c r="AV197" s="13" t="s">
        <v>80</v>
      </c>
      <c r="AW197" s="13" t="s">
        <v>30</v>
      </c>
      <c r="AX197" s="13" t="s">
        <v>73</v>
      </c>
      <c r="AY197" s="250" t="s">
        <v>167</v>
      </c>
    </row>
    <row r="198" s="14" customFormat="1">
      <c r="A198" s="14"/>
      <c r="B198" s="251"/>
      <c r="C198" s="252"/>
      <c r="D198" s="242" t="s">
        <v>177</v>
      </c>
      <c r="E198" s="253" t="s">
        <v>1</v>
      </c>
      <c r="F198" s="254" t="s">
        <v>239</v>
      </c>
      <c r="G198" s="252"/>
      <c r="H198" s="255">
        <v>11</v>
      </c>
      <c r="I198" s="256"/>
      <c r="J198" s="252"/>
      <c r="K198" s="252"/>
      <c r="L198" s="257"/>
      <c r="M198" s="258"/>
      <c r="N198" s="259"/>
      <c r="O198" s="259"/>
      <c r="P198" s="259"/>
      <c r="Q198" s="259"/>
      <c r="R198" s="259"/>
      <c r="S198" s="259"/>
      <c r="T198" s="260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61" t="s">
        <v>177</v>
      </c>
      <c r="AU198" s="261" t="s">
        <v>168</v>
      </c>
      <c r="AV198" s="14" t="s">
        <v>82</v>
      </c>
      <c r="AW198" s="14" t="s">
        <v>30</v>
      </c>
      <c r="AX198" s="14" t="s">
        <v>73</v>
      </c>
      <c r="AY198" s="261" t="s">
        <v>167</v>
      </c>
    </row>
    <row r="199" s="13" customFormat="1">
      <c r="A199" s="13"/>
      <c r="B199" s="240"/>
      <c r="C199" s="241"/>
      <c r="D199" s="242" t="s">
        <v>177</v>
      </c>
      <c r="E199" s="243" t="s">
        <v>1</v>
      </c>
      <c r="F199" s="244" t="s">
        <v>244</v>
      </c>
      <c r="G199" s="241"/>
      <c r="H199" s="243" t="s">
        <v>1</v>
      </c>
      <c r="I199" s="245"/>
      <c r="J199" s="241"/>
      <c r="K199" s="241"/>
      <c r="L199" s="246"/>
      <c r="M199" s="247"/>
      <c r="N199" s="248"/>
      <c r="O199" s="248"/>
      <c r="P199" s="248"/>
      <c r="Q199" s="248"/>
      <c r="R199" s="248"/>
      <c r="S199" s="248"/>
      <c r="T199" s="249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0" t="s">
        <v>177</v>
      </c>
      <c r="AU199" s="250" t="s">
        <v>168</v>
      </c>
      <c r="AV199" s="13" t="s">
        <v>80</v>
      </c>
      <c r="AW199" s="13" t="s">
        <v>30</v>
      </c>
      <c r="AX199" s="13" t="s">
        <v>73</v>
      </c>
      <c r="AY199" s="250" t="s">
        <v>167</v>
      </c>
    </row>
    <row r="200" s="14" customFormat="1">
      <c r="A200" s="14"/>
      <c r="B200" s="251"/>
      <c r="C200" s="252"/>
      <c r="D200" s="242" t="s">
        <v>177</v>
      </c>
      <c r="E200" s="253" t="s">
        <v>1</v>
      </c>
      <c r="F200" s="254" t="s">
        <v>82</v>
      </c>
      <c r="G200" s="252"/>
      <c r="H200" s="255">
        <v>2</v>
      </c>
      <c r="I200" s="256"/>
      <c r="J200" s="252"/>
      <c r="K200" s="252"/>
      <c r="L200" s="257"/>
      <c r="M200" s="258"/>
      <c r="N200" s="259"/>
      <c r="O200" s="259"/>
      <c r="P200" s="259"/>
      <c r="Q200" s="259"/>
      <c r="R200" s="259"/>
      <c r="S200" s="259"/>
      <c r="T200" s="260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1" t="s">
        <v>177</v>
      </c>
      <c r="AU200" s="261" t="s">
        <v>168</v>
      </c>
      <c r="AV200" s="14" t="s">
        <v>82</v>
      </c>
      <c r="AW200" s="14" t="s">
        <v>30</v>
      </c>
      <c r="AX200" s="14" t="s">
        <v>73</v>
      </c>
      <c r="AY200" s="261" t="s">
        <v>167</v>
      </c>
    </row>
    <row r="201" s="13" customFormat="1">
      <c r="A201" s="13"/>
      <c r="B201" s="240"/>
      <c r="C201" s="241"/>
      <c r="D201" s="242" t="s">
        <v>177</v>
      </c>
      <c r="E201" s="243" t="s">
        <v>1</v>
      </c>
      <c r="F201" s="244" t="s">
        <v>245</v>
      </c>
      <c r="G201" s="241"/>
      <c r="H201" s="243" t="s">
        <v>1</v>
      </c>
      <c r="I201" s="245"/>
      <c r="J201" s="241"/>
      <c r="K201" s="241"/>
      <c r="L201" s="246"/>
      <c r="M201" s="247"/>
      <c r="N201" s="248"/>
      <c r="O201" s="248"/>
      <c r="P201" s="248"/>
      <c r="Q201" s="248"/>
      <c r="R201" s="248"/>
      <c r="S201" s="248"/>
      <c r="T201" s="249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0" t="s">
        <v>177</v>
      </c>
      <c r="AU201" s="250" t="s">
        <v>168</v>
      </c>
      <c r="AV201" s="13" t="s">
        <v>80</v>
      </c>
      <c r="AW201" s="13" t="s">
        <v>30</v>
      </c>
      <c r="AX201" s="13" t="s">
        <v>73</v>
      </c>
      <c r="AY201" s="250" t="s">
        <v>167</v>
      </c>
    </row>
    <row r="202" s="14" customFormat="1">
      <c r="A202" s="14"/>
      <c r="B202" s="251"/>
      <c r="C202" s="252"/>
      <c r="D202" s="242" t="s">
        <v>177</v>
      </c>
      <c r="E202" s="253" t="s">
        <v>1</v>
      </c>
      <c r="F202" s="254" t="s">
        <v>82</v>
      </c>
      <c r="G202" s="252"/>
      <c r="H202" s="255">
        <v>2</v>
      </c>
      <c r="I202" s="256"/>
      <c r="J202" s="252"/>
      <c r="K202" s="252"/>
      <c r="L202" s="257"/>
      <c r="M202" s="258"/>
      <c r="N202" s="259"/>
      <c r="O202" s="259"/>
      <c r="P202" s="259"/>
      <c r="Q202" s="259"/>
      <c r="R202" s="259"/>
      <c r="S202" s="259"/>
      <c r="T202" s="260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61" t="s">
        <v>177</v>
      </c>
      <c r="AU202" s="261" t="s">
        <v>168</v>
      </c>
      <c r="AV202" s="14" t="s">
        <v>82</v>
      </c>
      <c r="AW202" s="14" t="s">
        <v>30</v>
      </c>
      <c r="AX202" s="14" t="s">
        <v>73</v>
      </c>
      <c r="AY202" s="261" t="s">
        <v>167</v>
      </c>
    </row>
    <row r="203" s="13" customFormat="1">
      <c r="A203" s="13"/>
      <c r="B203" s="240"/>
      <c r="C203" s="241"/>
      <c r="D203" s="242" t="s">
        <v>177</v>
      </c>
      <c r="E203" s="243" t="s">
        <v>1</v>
      </c>
      <c r="F203" s="244" t="s">
        <v>246</v>
      </c>
      <c r="G203" s="241"/>
      <c r="H203" s="243" t="s">
        <v>1</v>
      </c>
      <c r="I203" s="245"/>
      <c r="J203" s="241"/>
      <c r="K203" s="241"/>
      <c r="L203" s="246"/>
      <c r="M203" s="247"/>
      <c r="N203" s="248"/>
      <c r="O203" s="248"/>
      <c r="P203" s="248"/>
      <c r="Q203" s="248"/>
      <c r="R203" s="248"/>
      <c r="S203" s="248"/>
      <c r="T203" s="249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0" t="s">
        <v>177</v>
      </c>
      <c r="AU203" s="250" t="s">
        <v>168</v>
      </c>
      <c r="AV203" s="13" t="s">
        <v>80</v>
      </c>
      <c r="AW203" s="13" t="s">
        <v>30</v>
      </c>
      <c r="AX203" s="13" t="s">
        <v>73</v>
      </c>
      <c r="AY203" s="250" t="s">
        <v>167</v>
      </c>
    </row>
    <row r="204" s="14" customFormat="1">
      <c r="A204" s="14"/>
      <c r="B204" s="251"/>
      <c r="C204" s="252"/>
      <c r="D204" s="242" t="s">
        <v>177</v>
      </c>
      <c r="E204" s="253" t="s">
        <v>1</v>
      </c>
      <c r="F204" s="254" t="s">
        <v>80</v>
      </c>
      <c r="G204" s="252"/>
      <c r="H204" s="255">
        <v>1</v>
      </c>
      <c r="I204" s="256"/>
      <c r="J204" s="252"/>
      <c r="K204" s="252"/>
      <c r="L204" s="257"/>
      <c r="M204" s="258"/>
      <c r="N204" s="259"/>
      <c r="O204" s="259"/>
      <c r="P204" s="259"/>
      <c r="Q204" s="259"/>
      <c r="R204" s="259"/>
      <c r="S204" s="259"/>
      <c r="T204" s="260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1" t="s">
        <v>177</v>
      </c>
      <c r="AU204" s="261" t="s">
        <v>168</v>
      </c>
      <c r="AV204" s="14" t="s">
        <v>82</v>
      </c>
      <c r="AW204" s="14" t="s">
        <v>30</v>
      </c>
      <c r="AX204" s="14" t="s">
        <v>73</v>
      </c>
      <c r="AY204" s="261" t="s">
        <v>167</v>
      </c>
    </row>
    <row r="205" s="15" customFormat="1">
      <c r="A205" s="15"/>
      <c r="B205" s="262"/>
      <c r="C205" s="263"/>
      <c r="D205" s="242" t="s">
        <v>177</v>
      </c>
      <c r="E205" s="264" t="s">
        <v>1</v>
      </c>
      <c r="F205" s="265" t="s">
        <v>204</v>
      </c>
      <c r="G205" s="263"/>
      <c r="H205" s="266">
        <v>34</v>
      </c>
      <c r="I205" s="267"/>
      <c r="J205" s="263"/>
      <c r="K205" s="263"/>
      <c r="L205" s="268"/>
      <c r="M205" s="269"/>
      <c r="N205" s="270"/>
      <c r="O205" s="270"/>
      <c r="P205" s="270"/>
      <c r="Q205" s="270"/>
      <c r="R205" s="270"/>
      <c r="S205" s="270"/>
      <c r="T205" s="271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72" t="s">
        <v>177</v>
      </c>
      <c r="AU205" s="272" t="s">
        <v>168</v>
      </c>
      <c r="AV205" s="15" t="s">
        <v>175</v>
      </c>
      <c r="AW205" s="15" t="s">
        <v>30</v>
      </c>
      <c r="AX205" s="15" t="s">
        <v>80</v>
      </c>
      <c r="AY205" s="272" t="s">
        <v>167</v>
      </c>
    </row>
    <row r="206" s="2" customFormat="1" ht="21.75" customHeight="1">
      <c r="A206" s="39"/>
      <c r="B206" s="40"/>
      <c r="C206" s="227" t="s">
        <v>239</v>
      </c>
      <c r="D206" s="227" t="s">
        <v>170</v>
      </c>
      <c r="E206" s="228" t="s">
        <v>247</v>
      </c>
      <c r="F206" s="229" t="s">
        <v>248</v>
      </c>
      <c r="G206" s="230" t="s">
        <v>195</v>
      </c>
      <c r="H206" s="231">
        <v>17.972999999999999</v>
      </c>
      <c r="I206" s="232"/>
      <c r="J206" s="233">
        <f>ROUND(I206*H206,2)</f>
        <v>0</v>
      </c>
      <c r="K206" s="229" t="s">
        <v>174</v>
      </c>
      <c r="L206" s="45"/>
      <c r="M206" s="234" t="s">
        <v>1</v>
      </c>
      <c r="N206" s="235" t="s">
        <v>38</v>
      </c>
      <c r="O206" s="92"/>
      <c r="P206" s="236">
        <f>O206*H206</f>
        <v>0</v>
      </c>
      <c r="Q206" s="236">
        <v>0.0043800000000000002</v>
      </c>
      <c r="R206" s="236">
        <f>Q206*H206</f>
        <v>0.078721739999999998</v>
      </c>
      <c r="S206" s="236">
        <v>0</v>
      </c>
      <c r="T206" s="237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8" t="s">
        <v>175</v>
      </c>
      <c r="AT206" s="238" t="s">
        <v>170</v>
      </c>
      <c r="AU206" s="238" t="s">
        <v>168</v>
      </c>
      <c r="AY206" s="18" t="s">
        <v>167</v>
      </c>
      <c r="BE206" s="239">
        <f>IF(N206="základní",J206,0)</f>
        <v>0</v>
      </c>
      <c r="BF206" s="239">
        <f>IF(N206="snížená",J206,0)</f>
        <v>0</v>
      </c>
      <c r="BG206" s="239">
        <f>IF(N206="zákl. přenesená",J206,0)</f>
        <v>0</v>
      </c>
      <c r="BH206" s="239">
        <f>IF(N206="sníž. přenesená",J206,0)</f>
        <v>0</v>
      </c>
      <c r="BI206" s="239">
        <f>IF(N206="nulová",J206,0)</f>
        <v>0</v>
      </c>
      <c r="BJ206" s="18" t="s">
        <v>80</v>
      </c>
      <c r="BK206" s="239">
        <f>ROUND(I206*H206,2)</f>
        <v>0</v>
      </c>
      <c r="BL206" s="18" t="s">
        <v>175</v>
      </c>
      <c r="BM206" s="238" t="s">
        <v>249</v>
      </c>
    </row>
    <row r="207" s="13" customFormat="1">
      <c r="A207" s="13"/>
      <c r="B207" s="240"/>
      <c r="C207" s="241"/>
      <c r="D207" s="242" t="s">
        <v>177</v>
      </c>
      <c r="E207" s="243" t="s">
        <v>1</v>
      </c>
      <c r="F207" s="244" t="s">
        <v>250</v>
      </c>
      <c r="G207" s="241"/>
      <c r="H207" s="243" t="s">
        <v>1</v>
      </c>
      <c r="I207" s="245"/>
      <c r="J207" s="241"/>
      <c r="K207" s="241"/>
      <c r="L207" s="246"/>
      <c r="M207" s="247"/>
      <c r="N207" s="248"/>
      <c r="O207" s="248"/>
      <c r="P207" s="248"/>
      <c r="Q207" s="248"/>
      <c r="R207" s="248"/>
      <c r="S207" s="248"/>
      <c r="T207" s="249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50" t="s">
        <v>177</v>
      </c>
      <c r="AU207" s="250" t="s">
        <v>168</v>
      </c>
      <c r="AV207" s="13" t="s">
        <v>80</v>
      </c>
      <c r="AW207" s="13" t="s">
        <v>30</v>
      </c>
      <c r="AX207" s="13" t="s">
        <v>73</v>
      </c>
      <c r="AY207" s="250" t="s">
        <v>167</v>
      </c>
    </row>
    <row r="208" s="14" customFormat="1">
      <c r="A208" s="14"/>
      <c r="B208" s="251"/>
      <c r="C208" s="252"/>
      <c r="D208" s="242" t="s">
        <v>177</v>
      </c>
      <c r="E208" s="253" t="s">
        <v>1</v>
      </c>
      <c r="F208" s="254" t="s">
        <v>251</v>
      </c>
      <c r="G208" s="252"/>
      <c r="H208" s="255">
        <v>0.93799999999999994</v>
      </c>
      <c r="I208" s="256"/>
      <c r="J208" s="252"/>
      <c r="K208" s="252"/>
      <c r="L208" s="257"/>
      <c r="M208" s="258"/>
      <c r="N208" s="259"/>
      <c r="O208" s="259"/>
      <c r="P208" s="259"/>
      <c r="Q208" s="259"/>
      <c r="R208" s="259"/>
      <c r="S208" s="259"/>
      <c r="T208" s="260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1" t="s">
        <v>177</v>
      </c>
      <c r="AU208" s="261" t="s">
        <v>168</v>
      </c>
      <c r="AV208" s="14" t="s">
        <v>82</v>
      </c>
      <c r="AW208" s="14" t="s">
        <v>30</v>
      </c>
      <c r="AX208" s="14" t="s">
        <v>73</v>
      </c>
      <c r="AY208" s="261" t="s">
        <v>167</v>
      </c>
    </row>
    <row r="209" s="13" customFormat="1">
      <c r="A209" s="13"/>
      <c r="B209" s="240"/>
      <c r="C209" s="241"/>
      <c r="D209" s="242" t="s">
        <v>177</v>
      </c>
      <c r="E209" s="243" t="s">
        <v>1</v>
      </c>
      <c r="F209" s="244" t="s">
        <v>252</v>
      </c>
      <c r="G209" s="241"/>
      <c r="H209" s="243" t="s">
        <v>1</v>
      </c>
      <c r="I209" s="245"/>
      <c r="J209" s="241"/>
      <c r="K209" s="241"/>
      <c r="L209" s="246"/>
      <c r="M209" s="247"/>
      <c r="N209" s="248"/>
      <c r="O209" s="248"/>
      <c r="P209" s="248"/>
      <c r="Q209" s="248"/>
      <c r="R209" s="248"/>
      <c r="S209" s="248"/>
      <c r="T209" s="249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50" t="s">
        <v>177</v>
      </c>
      <c r="AU209" s="250" t="s">
        <v>168</v>
      </c>
      <c r="AV209" s="13" t="s">
        <v>80</v>
      </c>
      <c r="AW209" s="13" t="s">
        <v>30</v>
      </c>
      <c r="AX209" s="13" t="s">
        <v>73</v>
      </c>
      <c r="AY209" s="250" t="s">
        <v>167</v>
      </c>
    </row>
    <row r="210" s="14" customFormat="1">
      <c r="A210" s="14"/>
      <c r="B210" s="251"/>
      <c r="C210" s="252"/>
      <c r="D210" s="242" t="s">
        <v>177</v>
      </c>
      <c r="E210" s="253" t="s">
        <v>1</v>
      </c>
      <c r="F210" s="254" t="s">
        <v>253</v>
      </c>
      <c r="G210" s="252"/>
      <c r="H210" s="255">
        <v>0.90000000000000002</v>
      </c>
      <c r="I210" s="256"/>
      <c r="J210" s="252"/>
      <c r="K210" s="252"/>
      <c r="L210" s="257"/>
      <c r="M210" s="258"/>
      <c r="N210" s="259"/>
      <c r="O210" s="259"/>
      <c r="P210" s="259"/>
      <c r="Q210" s="259"/>
      <c r="R210" s="259"/>
      <c r="S210" s="259"/>
      <c r="T210" s="260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61" t="s">
        <v>177</v>
      </c>
      <c r="AU210" s="261" t="s">
        <v>168</v>
      </c>
      <c r="AV210" s="14" t="s">
        <v>82</v>
      </c>
      <c r="AW210" s="14" t="s">
        <v>30</v>
      </c>
      <c r="AX210" s="14" t="s">
        <v>73</v>
      </c>
      <c r="AY210" s="261" t="s">
        <v>167</v>
      </c>
    </row>
    <row r="211" s="13" customFormat="1">
      <c r="A211" s="13"/>
      <c r="B211" s="240"/>
      <c r="C211" s="241"/>
      <c r="D211" s="242" t="s">
        <v>177</v>
      </c>
      <c r="E211" s="243" t="s">
        <v>1</v>
      </c>
      <c r="F211" s="244" t="s">
        <v>254</v>
      </c>
      <c r="G211" s="241"/>
      <c r="H211" s="243" t="s">
        <v>1</v>
      </c>
      <c r="I211" s="245"/>
      <c r="J211" s="241"/>
      <c r="K211" s="241"/>
      <c r="L211" s="246"/>
      <c r="M211" s="247"/>
      <c r="N211" s="248"/>
      <c r="O211" s="248"/>
      <c r="P211" s="248"/>
      <c r="Q211" s="248"/>
      <c r="R211" s="248"/>
      <c r="S211" s="248"/>
      <c r="T211" s="249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50" t="s">
        <v>177</v>
      </c>
      <c r="AU211" s="250" t="s">
        <v>168</v>
      </c>
      <c r="AV211" s="13" t="s">
        <v>80</v>
      </c>
      <c r="AW211" s="13" t="s">
        <v>30</v>
      </c>
      <c r="AX211" s="13" t="s">
        <v>73</v>
      </c>
      <c r="AY211" s="250" t="s">
        <v>167</v>
      </c>
    </row>
    <row r="212" s="14" customFormat="1">
      <c r="A212" s="14"/>
      <c r="B212" s="251"/>
      <c r="C212" s="252"/>
      <c r="D212" s="242" t="s">
        <v>177</v>
      </c>
      <c r="E212" s="253" t="s">
        <v>1</v>
      </c>
      <c r="F212" s="254" t="s">
        <v>251</v>
      </c>
      <c r="G212" s="252"/>
      <c r="H212" s="255">
        <v>0.93799999999999994</v>
      </c>
      <c r="I212" s="256"/>
      <c r="J212" s="252"/>
      <c r="K212" s="252"/>
      <c r="L212" s="257"/>
      <c r="M212" s="258"/>
      <c r="N212" s="259"/>
      <c r="O212" s="259"/>
      <c r="P212" s="259"/>
      <c r="Q212" s="259"/>
      <c r="R212" s="259"/>
      <c r="S212" s="259"/>
      <c r="T212" s="260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61" t="s">
        <v>177</v>
      </c>
      <c r="AU212" s="261" t="s">
        <v>168</v>
      </c>
      <c r="AV212" s="14" t="s">
        <v>82</v>
      </c>
      <c r="AW212" s="14" t="s">
        <v>30</v>
      </c>
      <c r="AX212" s="14" t="s">
        <v>73</v>
      </c>
      <c r="AY212" s="261" t="s">
        <v>167</v>
      </c>
    </row>
    <row r="213" s="13" customFormat="1">
      <c r="A213" s="13"/>
      <c r="B213" s="240"/>
      <c r="C213" s="241"/>
      <c r="D213" s="242" t="s">
        <v>177</v>
      </c>
      <c r="E213" s="243" t="s">
        <v>1</v>
      </c>
      <c r="F213" s="244" t="s">
        <v>201</v>
      </c>
      <c r="G213" s="241"/>
      <c r="H213" s="243" t="s">
        <v>1</v>
      </c>
      <c r="I213" s="245"/>
      <c r="J213" s="241"/>
      <c r="K213" s="241"/>
      <c r="L213" s="246"/>
      <c r="M213" s="247"/>
      <c r="N213" s="248"/>
      <c r="O213" s="248"/>
      <c r="P213" s="248"/>
      <c r="Q213" s="248"/>
      <c r="R213" s="248"/>
      <c r="S213" s="248"/>
      <c r="T213" s="249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50" t="s">
        <v>177</v>
      </c>
      <c r="AU213" s="250" t="s">
        <v>168</v>
      </c>
      <c r="AV213" s="13" t="s">
        <v>80</v>
      </c>
      <c r="AW213" s="13" t="s">
        <v>30</v>
      </c>
      <c r="AX213" s="13" t="s">
        <v>73</v>
      </c>
      <c r="AY213" s="250" t="s">
        <v>167</v>
      </c>
    </row>
    <row r="214" s="14" customFormat="1">
      <c r="A214" s="14"/>
      <c r="B214" s="251"/>
      <c r="C214" s="252"/>
      <c r="D214" s="242" t="s">
        <v>177</v>
      </c>
      <c r="E214" s="253" t="s">
        <v>1</v>
      </c>
      <c r="F214" s="254" t="s">
        <v>255</v>
      </c>
      <c r="G214" s="252"/>
      <c r="H214" s="255">
        <v>1.3879999999999999</v>
      </c>
      <c r="I214" s="256"/>
      <c r="J214" s="252"/>
      <c r="K214" s="252"/>
      <c r="L214" s="257"/>
      <c r="M214" s="258"/>
      <c r="N214" s="259"/>
      <c r="O214" s="259"/>
      <c r="P214" s="259"/>
      <c r="Q214" s="259"/>
      <c r="R214" s="259"/>
      <c r="S214" s="259"/>
      <c r="T214" s="260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61" t="s">
        <v>177</v>
      </c>
      <c r="AU214" s="261" t="s">
        <v>168</v>
      </c>
      <c r="AV214" s="14" t="s">
        <v>82</v>
      </c>
      <c r="AW214" s="14" t="s">
        <v>30</v>
      </c>
      <c r="AX214" s="14" t="s">
        <v>73</v>
      </c>
      <c r="AY214" s="261" t="s">
        <v>167</v>
      </c>
    </row>
    <row r="215" s="13" customFormat="1">
      <c r="A215" s="13"/>
      <c r="B215" s="240"/>
      <c r="C215" s="241"/>
      <c r="D215" s="242" t="s">
        <v>177</v>
      </c>
      <c r="E215" s="243" t="s">
        <v>1</v>
      </c>
      <c r="F215" s="244" t="s">
        <v>256</v>
      </c>
      <c r="G215" s="241"/>
      <c r="H215" s="243" t="s">
        <v>1</v>
      </c>
      <c r="I215" s="245"/>
      <c r="J215" s="241"/>
      <c r="K215" s="241"/>
      <c r="L215" s="246"/>
      <c r="M215" s="247"/>
      <c r="N215" s="248"/>
      <c r="O215" s="248"/>
      <c r="P215" s="248"/>
      <c r="Q215" s="248"/>
      <c r="R215" s="248"/>
      <c r="S215" s="248"/>
      <c r="T215" s="249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50" t="s">
        <v>177</v>
      </c>
      <c r="AU215" s="250" t="s">
        <v>168</v>
      </c>
      <c r="AV215" s="13" t="s">
        <v>80</v>
      </c>
      <c r="AW215" s="13" t="s">
        <v>30</v>
      </c>
      <c r="AX215" s="13" t="s">
        <v>73</v>
      </c>
      <c r="AY215" s="250" t="s">
        <v>167</v>
      </c>
    </row>
    <row r="216" s="14" customFormat="1">
      <c r="A216" s="14"/>
      <c r="B216" s="251"/>
      <c r="C216" s="252"/>
      <c r="D216" s="242" t="s">
        <v>177</v>
      </c>
      <c r="E216" s="253" t="s">
        <v>1</v>
      </c>
      <c r="F216" s="254" t="s">
        <v>257</v>
      </c>
      <c r="G216" s="252"/>
      <c r="H216" s="255">
        <v>2.9729999999999999</v>
      </c>
      <c r="I216" s="256"/>
      <c r="J216" s="252"/>
      <c r="K216" s="252"/>
      <c r="L216" s="257"/>
      <c r="M216" s="258"/>
      <c r="N216" s="259"/>
      <c r="O216" s="259"/>
      <c r="P216" s="259"/>
      <c r="Q216" s="259"/>
      <c r="R216" s="259"/>
      <c r="S216" s="259"/>
      <c r="T216" s="260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61" t="s">
        <v>177</v>
      </c>
      <c r="AU216" s="261" t="s">
        <v>168</v>
      </c>
      <c r="AV216" s="14" t="s">
        <v>82</v>
      </c>
      <c r="AW216" s="14" t="s">
        <v>30</v>
      </c>
      <c r="AX216" s="14" t="s">
        <v>73</v>
      </c>
      <c r="AY216" s="261" t="s">
        <v>167</v>
      </c>
    </row>
    <row r="217" s="13" customFormat="1">
      <c r="A217" s="13"/>
      <c r="B217" s="240"/>
      <c r="C217" s="241"/>
      <c r="D217" s="242" t="s">
        <v>177</v>
      </c>
      <c r="E217" s="243" t="s">
        <v>1</v>
      </c>
      <c r="F217" s="244" t="s">
        <v>209</v>
      </c>
      <c r="G217" s="241"/>
      <c r="H217" s="243" t="s">
        <v>1</v>
      </c>
      <c r="I217" s="245"/>
      <c r="J217" s="241"/>
      <c r="K217" s="241"/>
      <c r="L217" s="246"/>
      <c r="M217" s="247"/>
      <c r="N217" s="248"/>
      <c r="O217" s="248"/>
      <c r="P217" s="248"/>
      <c r="Q217" s="248"/>
      <c r="R217" s="248"/>
      <c r="S217" s="248"/>
      <c r="T217" s="249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50" t="s">
        <v>177</v>
      </c>
      <c r="AU217" s="250" t="s">
        <v>168</v>
      </c>
      <c r="AV217" s="13" t="s">
        <v>80</v>
      </c>
      <c r="AW217" s="13" t="s">
        <v>30</v>
      </c>
      <c r="AX217" s="13" t="s">
        <v>73</v>
      </c>
      <c r="AY217" s="250" t="s">
        <v>167</v>
      </c>
    </row>
    <row r="218" s="14" customFormat="1">
      <c r="A218" s="14"/>
      <c r="B218" s="251"/>
      <c r="C218" s="252"/>
      <c r="D218" s="242" t="s">
        <v>177</v>
      </c>
      <c r="E218" s="253" t="s">
        <v>1</v>
      </c>
      <c r="F218" s="254" t="s">
        <v>258</v>
      </c>
      <c r="G218" s="252"/>
      <c r="H218" s="255">
        <v>10.164999999999999</v>
      </c>
      <c r="I218" s="256"/>
      <c r="J218" s="252"/>
      <c r="K218" s="252"/>
      <c r="L218" s="257"/>
      <c r="M218" s="258"/>
      <c r="N218" s="259"/>
      <c r="O218" s="259"/>
      <c r="P218" s="259"/>
      <c r="Q218" s="259"/>
      <c r="R218" s="259"/>
      <c r="S218" s="259"/>
      <c r="T218" s="260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61" t="s">
        <v>177</v>
      </c>
      <c r="AU218" s="261" t="s">
        <v>168</v>
      </c>
      <c r="AV218" s="14" t="s">
        <v>82</v>
      </c>
      <c r="AW218" s="14" t="s">
        <v>30</v>
      </c>
      <c r="AX218" s="14" t="s">
        <v>73</v>
      </c>
      <c r="AY218" s="261" t="s">
        <v>167</v>
      </c>
    </row>
    <row r="219" s="13" customFormat="1">
      <c r="A219" s="13"/>
      <c r="B219" s="240"/>
      <c r="C219" s="241"/>
      <c r="D219" s="242" t="s">
        <v>177</v>
      </c>
      <c r="E219" s="243" t="s">
        <v>1</v>
      </c>
      <c r="F219" s="244" t="s">
        <v>259</v>
      </c>
      <c r="G219" s="241"/>
      <c r="H219" s="243" t="s">
        <v>1</v>
      </c>
      <c r="I219" s="245"/>
      <c r="J219" s="241"/>
      <c r="K219" s="241"/>
      <c r="L219" s="246"/>
      <c r="M219" s="247"/>
      <c r="N219" s="248"/>
      <c r="O219" s="248"/>
      <c r="P219" s="248"/>
      <c r="Q219" s="248"/>
      <c r="R219" s="248"/>
      <c r="S219" s="248"/>
      <c r="T219" s="249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50" t="s">
        <v>177</v>
      </c>
      <c r="AU219" s="250" t="s">
        <v>168</v>
      </c>
      <c r="AV219" s="13" t="s">
        <v>80</v>
      </c>
      <c r="AW219" s="13" t="s">
        <v>30</v>
      </c>
      <c r="AX219" s="13" t="s">
        <v>73</v>
      </c>
      <c r="AY219" s="250" t="s">
        <v>167</v>
      </c>
    </row>
    <row r="220" s="14" customFormat="1">
      <c r="A220" s="14"/>
      <c r="B220" s="251"/>
      <c r="C220" s="252"/>
      <c r="D220" s="242" t="s">
        <v>177</v>
      </c>
      <c r="E220" s="253" t="s">
        <v>1</v>
      </c>
      <c r="F220" s="254" t="s">
        <v>260</v>
      </c>
      <c r="G220" s="252"/>
      <c r="H220" s="255">
        <v>0.67100000000000004</v>
      </c>
      <c r="I220" s="256"/>
      <c r="J220" s="252"/>
      <c r="K220" s="252"/>
      <c r="L220" s="257"/>
      <c r="M220" s="258"/>
      <c r="N220" s="259"/>
      <c r="O220" s="259"/>
      <c r="P220" s="259"/>
      <c r="Q220" s="259"/>
      <c r="R220" s="259"/>
      <c r="S220" s="259"/>
      <c r="T220" s="260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61" t="s">
        <v>177</v>
      </c>
      <c r="AU220" s="261" t="s">
        <v>168</v>
      </c>
      <c r="AV220" s="14" t="s">
        <v>82</v>
      </c>
      <c r="AW220" s="14" t="s">
        <v>30</v>
      </c>
      <c r="AX220" s="14" t="s">
        <v>73</v>
      </c>
      <c r="AY220" s="261" t="s">
        <v>167</v>
      </c>
    </row>
    <row r="221" s="15" customFormat="1">
      <c r="A221" s="15"/>
      <c r="B221" s="262"/>
      <c r="C221" s="263"/>
      <c r="D221" s="242" t="s">
        <v>177</v>
      </c>
      <c r="E221" s="264" t="s">
        <v>1</v>
      </c>
      <c r="F221" s="265" t="s">
        <v>204</v>
      </c>
      <c r="G221" s="263"/>
      <c r="H221" s="266">
        <v>17.972999999999999</v>
      </c>
      <c r="I221" s="267"/>
      <c r="J221" s="263"/>
      <c r="K221" s="263"/>
      <c r="L221" s="268"/>
      <c r="M221" s="269"/>
      <c r="N221" s="270"/>
      <c r="O221" s="270"/>
      <c r="P221" s="270"/>
      <c r="Q221" s="270"/>
      <c r="R221" s="270"/>
      <c r="S221" s="270"/>
      <c r="T221" s="271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72" t="s">
        <v>177</v>
      </c>
      <c r="AU221" s="272" t="s">
        <v>168</v>
      </c>
      <c r="AV221" s="15" t="s">
        <v>175</v>
      </c>
      <c r="AW221" s="15" t="s">
        <v>30</v>
      </c>
      <c r="AX221" s="15" t="s">
        <v>80</v>
      </c>
      <c r="AY221" s="272" t="s">
        <v>167</v>
      </c>
    </row>
    <row r="222" s="2" customFormat="1" ht="16.5" customHeight="1">
      <c r="A222" s="39"/>
      <c r="B222" s="40"/>
      <c r="C222" s="227" t="s">
        <v>8</v>
      </c>
      <c r="D222" s="227" t="s">
        <v>170</v>
      </c>
      <c r="E222" s="228" t="s">
        <v>261</v>
      </c>
      <c r="F222" s="229" t="s">
        <v>262</v>
      </c>
      <c r="G222" s="230" t="s">
        <v>195</v>
      </c>
      <c r="H222" s="231">
        <v>146.953</v>
      </c>
      <c r="I222" s="232"/>
      <c r="J222" s="233">
        <f>ROUND(I222*H222,2)</f>
        <v>0</v>
      </c>
      <c r="K222" s="229" t="s">
        <v>174</v>
      </c>
      <c r="L222" s="45"/>
      <c r="M222" s="234" t="s">
        <v>1</v>
      </c>
      <c r="N222" s="235" t="s">
        <v>38</v>
      </c>
      <c r="O222" s="92"/>
      <c r="P222" s="236">
        <f>O222*H222</f>
        <v>0</v>
      </c>
      <c r="Q222" s="236">
        <v>0.0040000000000000001</v>
      </c>
      <c r="R222" s="236">
        <f>Q222*H222</f>
        <v>0.587812</v>
      </c>
      <c r="S222" s="236">
        <v>0</v>
      </c>
      <c r="T222" s="237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8" t="s">
        <v>175</v>
      </c>
      <c r="AT222" s="238" t="s">
        <v>170</v>
      </c>
      <c r="AU222" s="238" t="s">
        <v>168</v>
      </c>
      <c r="AY222" s="18" t="s">
        <v>167</v>
      </c>
      <c r="BE222" s="239">
        <f>IF(N222="základní",J222,0)</f>
        <v>0</v>
      </c>
      <c r="BF222" s="239">
        <f>IF(N222="snížená",J222,0)</f>
        <v>0</v>
      </c>
      <c r="BG222" s="239">
        <f>IF(N222="zákl. přenesená",J222,0)</f>
        <v>0</v>
      </c>
      <c r="BH222" s="239">
        <f>IF(N222="sníž. přenesená",J222,0)</f>
        <v>0</v>
      </c>
      <c r="BI222" s="239">
        <f>IF(N222="nulová",J222,0)</f>
        <v>0</v>
      </c>
      <c r="BJ222" s="18" t="s">
        <v>80</v>
      </c>
      <c r="BK222" s="239">
        <f>ROUND(I222*H222,2)</f>
        <v>0</v>
      </c>
      <c r="BL222" s="18" t="s">
        <v>175</v>
      </c>
      <c r="BM222" s="238" t="s">
        <v>263</v>
      </c>
    </row>
    <row r="223" s="13" customFormat="1">
      <c r="A223" s="13"/>
      <c r="B223" s="240"/>
      <c r="C223" s="241"/>
      <c r="D223" s="242" t="s">
        <v>177</v>
      </c>
      <c r="E223" s="243" t="s">
        <v>1</v>
      </c>
      <c r="F223" s="244" t="s">
        <v>264</v>
      </c>
      <c r="G223" s="241"/>
      <c r="H223" s="243" t="s">
        <v>1</v>
      </c>
      <c r="I223" s="245"/>
      <c r="J223" s="241"/>
      <c r="K223" s="241"/>
      <c r="L223" s="246"/>
      <c r="M223" s="247"/>
      <c r="N223" s="248"/>
      <c r="O223" s="248"/>
      <c r="P223" s="248"/>
      <c r="Q223" s="248"/>
      <c r="R223" s="248"/>
      <c r="S223" s="248"/>
      <c r="T223" s="249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50" t="s">
        <v>177</v>
      </c>
      <c r="AU223" s="250" t="s">
        <v>168</v>
      </c>
      <c r="AV223" s="13" t="s">
        <v>80</v>
      </c>
      <c r="AW223" s="13" t="s">
        <v>30</v>
      </c>
      <c r="AX223" s="13" t="s">
        <v>73</v>
      </c>
      <c r="AY223" s="250" t="s">
        <v>167</v>
      </c>
    </row>
    <row r="224" s="14" customFormat="1">
      <c r="A224" s="14"/>
      <c r="B224" s="251"/>
      <c r="C224" s="252"/>
      <c r="D224" s="242" t="s">
        <v>177</v>
      </c>
      <c r="E224" s="253" t="s">
        <v>1</v>
      </c>
      <c r="F224" s="254" t="s">
        <v>265</v>
      </c>
      <c r="G224" s="252"/>
      <c r="H224" s="255">
        <v>4.1130000000000004</v>
      </c>
      <c r="I224" s="256"/>
      <c r="J224" s="252"/>
      <c r="K224" s="252"/>
      <c r="L224" s="257"/>
      <c r="M224" s="258"/>
      <c r="N224" s="259"/>
      <c r="O224" s="259"/>
      <c r="P224" s="259"/>
      <c r="Q224" s="259"/>
      <c r="R224" s="259"/>
      <c r="S224" s="259"/>
      <c r="T224" s="260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61" t="s">
        <v>177</v>
      </c>
      <c r="AU224" s="261" t="s">
        <v>168</v>
      </c>
      <c r="AV224" s="14" t="s">
        <v>82</v>
      </c>
      <c r="AW224" s="14" t="s">
        <v>30</v>
      </c>
      <c r="AX224" s="14" t="s">
        <v>73</v>
      </c>
      <c r="AY224" s="261" t="s">
        <v>167</v>
      </c>
    </row>
    <row r="225" s="13" customFormat="1">
      <c r="A225" s="13"/>
      <c r="B225" s="240"/>
      <c r="C225" s="241"/>
      <c r="D225" s="242" t="s">
        <v>177</v>
      </c>
      <c r="E225" s="243" t="s">
        <v>1</v>
      </c>
      <c r="F225" s="244" t="s">
        <v>252</v>
      </c>
      <c r="G225" s="241"/>
      <c r="H225" s="243" t="s">
        <v>1</v>
      </c>
      <c r="I225" s="245"/>
      <c r="J225" s="241"/>
      <c r="K225" s="241"/>
      <c r="L225" s="246"/>
      <c r="M225" s="247"/>
      <c r="N225" s="248"/>
      <c r="O225" s="248"/>
      <c r="P225" s="248"/>
      <c r="Q225" s="248"/>
      <c r="R225" s="248"/>
      <c r="S225" s="248"/>
      <c r="T225" s="249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50" t="s">
        <v>177</v>
      </c>
      <c r="AU225" s="250" t="s">
        <v>168</v>
      </c>
      <c r="AV225" s="13" t="s">
        <v>80</v>
      </c>
      <c r="AW225" s="13" t="s">
        <v>30</v>
      </c>
      <c r="AX225" s="13" t="s">
        <v>73</v>
      </c>
      <c r="AY225" s="250" t="s">
        <v>167</v>
      </c>
    </row>
    <row r="226" s="14" customFormat="1">
      <c r="A226" s="14"/>
      <c r="B226" s="251"/>
      <c r="C226" s="252"/>
      <c r="D226" s="242" t="s">
        <v>177</v>
      </c>
      <c r="E226" s="253" t="s">
        <v>1</v>
      </c>
      <c r="F226" s="254" t="s">
        <v>266</v>
      </c>
      <c r="G226" s="252"/>
      <c r="H226" s="255">
        <v>25.449999999999999</v>
      </c>
      <c r="I226" s="256"/>
      <c r="J226" s="252"/>
      <c r="K226" s="252"/>
      <c r="L226" s="257"/>
      <c r="M226" s="258"/>
      <c r="N226" s="259"/>
      <c r="O226" s="259"/>
      <c r="P226" s="259"/>
      <c r="Q226" s="259"/>
      <c r="R226" s="259"/>
      <c r="S226" s="259"/>
      <c r="T226" s="260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61" t="s">
        <v>177</v>
      </c>
      <c r="AU226" s="261" t="s">
        <v>168</v>
      </c>
      <c r="AV226" s="14" t="s">
        <v>82</v>
      </c>
      <c r="AW226" s="14" t="s">
        <v>30</v>
      </c>
      <c r="AX226" s="14" t="s">
        <v>73</v>
      </c>
      <c r="AY226" s="261" t="s">
        <v>167</v>
      </c>
    </row>
    <row r="227" s="13" customFormat="1">
      <c r="A227" s="13"/>
      <c r="B227" s="240"/>
      <c r="C227" s="241"/>
      <c r="D227" s="242" t="s">
        <v>177</v>
      </c>
      <c r="E227" s="243" t="s">
        <v>1</v>
      </c>
      <c r="F227" s="244" t="s">
        <v>267</v>
      </c>
      <c r="G227" s="241"/>
      <c r="H227" s="243" t="s">
        <v>1</v>
      </c>
      <c r="I227" s="245"/>
      <c r="J227" s="241"/>
      <c r="K227" s="241"/>
      <c r="L227" s="246"/>
      <c r="M227" s="247"/>
      <c r="N227" s="248"/>
      <c r="O227" s="248"/>
      <c r="P227" s="248"/>
      <c r="Q227" s="248"/>
      <c r="R227" s="248"/>
      <c r="S227" s="248"/>
      <c r="T227" s="249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50" t="s">
        <v>177</v>
      </c>
      <c r="AU227" s="250" t="s">
        <v>168</v>
      </c>
      <c r="AV227" s="13" t="s">
        <v>80</v>
      </c>
      <c r="AW227" s="13" t="s">
        <v>30</v>
      </c>
      <c r="AX227" s="13" t="s">
        <v>73</v>
      </c>
      <c r="AY227" s="250" t="s">
        <v>167</v>
      </c>
    </row>
    <row r="228" s="14" customFormat="1">
      <c r="A228" s="14"/>
      <c r="B228" s="251"/>
      <c r="C228" s="252"/>
      <c r="D228" s="242" t="s">
        <v>177</v>
      </c>
      <c r="E228" s="253" t="s">
        <v>1</v>
      </c>
      <c r="F228" s="254" t="s">
        <v>268</v>
      </c>
      <c r="G228" s="252"/>
      <c r="H228" s="255">
        <v>27.949999999999999</v>
      </c>
      <c r="I228" s="256"/>
      <c r="J228" s="252"/>
      <c r="K228" s="252"/>
      <c r="L228" s="257"/>
      <c r="M228" s="258"/>
      <c r="N228" s="259"/>
      <c r="O228" s="259"/>
      <c r="P228" s="259"/>
      <c r="Q228" s="259"/>
      <c r="R228" s="259"/>
      <c r="S228" s="259"/>
      <c r="T228" s="260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61" t="s">
        <v>177</v>
      </c>
      <c r="AU228" s="261" t="s">
        <v>168</v>
      </c>
      <c r="AV228" s="14" t="s">
        <v>82</v>
      </c>
      <c r="AW228" s="14" t="s">
        <v>30</v>
      </c>
      <c r="AX228" s="14" t="s">
        <v>73</v>
      </c>
      <c r="AY228" s="261" t="s">
        <v>167</v>
      </c>
    </row>
    <row r="229" s="13" customFormat="1">
      <c r="A229" s="13"/>
      <c r="B229" s="240"/>
      <c r="C229" s="241"/>
      <c r="D229" s="242" t="s">
        <v>177</v>
      </c>
      <c r="E229" s="243" t="s">
        <v>1</v>
      </c>
      <c r="F229" s="244" t="s">
        <v>201</v>
      </c>
      <c r="G229" s="241"/>
      <c r="H229" s="243" t="s">
        <v>1</v>
      </c>
      <c r="I229" s="245"/>
      <c r="J229" s="241"/>
      <c r="K229" s="241"/>
      <c r="L229" s="246"/>
      <c r="M229" s="247"/>
      <c r="N229" s="248"/>
      <c r="O229" s="248"/>
      <c r="P229" s="248"/>
      <c r="Q229" s="248"/>
      <c r="R229" s="248"/>
      <c r="S229" s="248"/>
      <c r="T229" s="249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50" t="s">
        <v>177</v>
      </c>
      <c r="AU229" s="250" t="s">
        <v>168</v>
      </c>
      <c r="AV229" s="13" t="s">
        <v>80</v>
      </c>
      <c r="AW229" s="13" t="s">
        <v>30</v>
      </c>
      <c r="AX229" s="13" t="s">
        <v>73</v>
      </c>
      <c r="AY229" s="250" t="s">
        <v>167</v>
      </c>
    </row>
    <row r="230" s="14" customFormat="1">
      <c r="A230" s="14"/>
      <c r="B230" s="251"/>
      <c r="C230" s="252"/>
      <c r="D230" s="242" t="s">
        <v>177</v>
      </c>
      <c r="E230" s="253" t="s">
        <v>1</v>
      </c>
      <c r="F230" s="254" t="s">
        <v>269</v>
      </c>
      <c r="G230" s="252"/>
      <c r="H230" s="255">
        <v>23.699999999999999</v>
      </c>
      <c r="I230" s="256"/>
      <c r="J230" s="252"/>
      <c r="K230" s="252"/>
      <c r="L230" s="257"/>
      <c r="M230" s="258"/>
      <c r="N230" s="259"/>
      <c r="O230" s="259"/>
      <c r="P230" s="259"/>
      <c r="Q230" s="259"/>
      <c r="R230" s="259"/>
      <c r="S230" s="259"/>
      <c r="T230" s="260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61" t="s">
        <v>177</v>
      </c>
      <c r="AU230" s="261" t="s">
        <v>168</v>
      </c>
      <c r="AV230" s="14" t="s">
        <v>82</v>
      </c>
      <c r="AW230" s="14" t="s">
        <v>30</v>
      </c>
      <c r="AX230" s="14" t="s">
        <v>73</v>
      </c>
      <c r="AY230" s="261" t="s">
        <v>167</v>
      </c>
    </row>
    <row r="231" s="13" customFormat="1">
      <c r="A231" s="13"/>
      <c r="B231" s="240"/>
      <c r="C231" s="241"/>
      <c r="D231" s="242" t="s">
        <v>177</v>
      </c>
      <c r="E231" s="243" t="s">
        <v>1</v>
      </c>
      <c r="F231" s="244" t="s">
        <v>270</v>
      </c>
      <c r="G231" s="241"/>
      <c r="H231" s="243" t="s">
        <v>1</v>
      </c>
      <c r="I231" s="245"/>
      <c r="J231" s="241"/>
      <c r="K231" s="241"/>
      <c r="L231" s="246"/>
      <c r="M231" s="247"/>
      <c r="N231" s="248"/>
      <c r="O231" s="248"/>
      <c r="P231" s="248"/>
      <c r="Q231" s="248"/>
      <c r="R231" s="248"/>
      <c r="S231" s="248"/>
      <c r="T231" s="249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50" t="s">
        <v>177</v>
      </c>
      <c r="AU231" s="250" t="s">
        <v>168</v>
      </c>
      <c r="AV231" s="13" t="s">
        <v>80</v>
      </c>
      <c r="AW231" s="13" t="s">
        <v>30</v>
      </c>
      <c r="AX231" s="13" t="s">
        <v>73</v>
      </c>
      <c r="AY231" s="250" t="s">
        <v>167</v>
      </c>
    </row>
    <row r="232" s="14" customFormat="1">
      <c r="A232" s="14"/>
      <c r="B232" s="251"/>
      <c r="C232" s="252"/>
      <c r="D232" s="242" t="s">
        <v>177</v>
      </c>
      <c r="E232" s="253" t="s">
        <v>1</v>
      </c>
      <c r="F232" s="254" t="s">
        <v>271</v>
      </c>
      <c r="G232" s="252"/>
      <c r="H232" s="255">
        <v>2.71</v>
      </c>
      <c r="I232" s="256"/>
      <c r="J232" s="252"/>
      <c r="K232" s="252"/>
      <c r="L232" s="257"/>
      <c r="M232" s="258"/>
      <c r="N232" s="259"/>
      <c r="O232" s="259"/>
      <c r="P232" s="259"/>
      <c r="Q232" s="259"/>
      <c r="R232" s="259"/>
      <c r="S232" s="259"/>
      <c r="T232" s="260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61" t="s">
        <v>177</v>
      </c>
      <c r="AU232" s="261" t="s">
        <v>168</v>
      </c>
      <c r="AV232" s="14" t="s">
        <v>82</v>
      </c>
      <c r="AW232" s="14" t="s">
        <v>30</v>
      </c>
      <c r="AX232" s="14" t="s">
        <v>73</v>
      </c>
      <c r="AY232" s="261" t="s">
        <v>167</v>
      </c>
    </row>
    <row r="233" s="13" customFormat="1">
      <c r="A233" s="13"/>
      <c r="B233" s="240"/>
      <c r="C233" s="241"/>
      <c r="D233" s="242" t="s">
        <v>177</v>
      </c>
      <c r="E233" s="243" t="s">
        <v>1</v>
      </c>
      <c r="F233" s="244" t="s">
        <v>272</v>
      </c>
      <c r="G233" s="241"/>
      <c r="H233" s="243" t="s">
        <v>1</v>
      </c>
      <c r="I233" s="245"/>
      <c r="J233" s="241"/>
      <c r="K233" s="241"/>
      <c r="L233" s="246"/>
      <c r="M233" s="247"/>
      <c r="N233" s="248"/>
      <c r="O233" s="248"/>
      <c r="P233" s="248"/>
      <c r="Q233" s="248"/>
      <c r="R233" s="248"/>
      <c r="S233" s="248"/>
      <c r="T233" s="249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50" t="s">
        <v>177</v>
      </c>
      <c r="AU233" s="250" t="s">
        <v>168</v>
      </c>
      <c r="AV233" s="13" t="s">
        <v>80</v>
      </c>
      <c r="AW233" s="13" t="s">
        <v>30</v>
      </c>
      <c r="AX233" s="13" t="s">
        <v>73</v>
      </c>
      <c r="AY233" s="250" t="s">
        <v>167</v>
      </c>
    </row>
    <row r="234" s="14" customFormat="1">
      <c r="A234" s="14"/>
      <c r="B234" s="251"/>
      <c r="C234" s="252"/>
      <c r="D234" s="242" t="s">
        <v>177</v>
      </c>
      <c r="E234" s="253" t="s">
        <v>1</v>
      </c>
      <c r="F234" s="254" t="s">
        <v>273</v>
      </c>
      <c r="G234" s="252"/>
      <c r="H234" s="255">
        <v>1.5800000000000001</v>
      </c>
      <c r="I234" s="256"/>
      <c r="J234" s="252"/>
      <c r="K234" s="252"/>
      <c r="L234" s="257"/>
      <c r="M234" s="258"/>
      <c r="N234" s="259"/>
      <c r="O234" s="259"/>
      <c r="P234" s="259"/>
      <c r="Q234" s="259"/>
      <c r="R234" s="259"/>
      <c r="S234" s="259"/>
      <c r="T234" s="260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61" t="s">
        <v>177</v>
      </c>
      <c r="AU234" s="261" t="s">
        <v>168</v>
      </c>
      <c r="AV234" s="14" t="s">
        <v>82</v>
      </c>
      <c r="AW234" s="14" t="s">
        <v>30</v>
      </c>
      <c r="AX234" s="14" t="s">
        <v>73</v>
      </c>
      <c r="AY234" s="261" t="s">
        <v>167</v>
      </c>
    </row>
    <row r="235" s="13" customFormat="1">
      <c r="A235" s="13"/>
      <c r="B235" s="240"/>
      <c r="C235" s="241"/>
      <c r="D235" s="242" t="s">
        <v>177</v>
      </c>
      <c r="E235" s="243" t="s">
        <v>1</v>
      </c>
      <c r="F235" s="244" t="s">
        <v>256</v>
      </c>
      <c r="G235" s="241"/>
      <c r="H235" s="243" t="s">
        <v>1</v>
      </c>
      <c r="I235" s="245"/>
      <c r="J235" s="241"/>
      <c r="K235" s="241"/>
      <c r="L235" s="246"/>
      <c r="M235" s="247"/>
      <c r="N235" s="248"/>
      <c r="O235" s="248"/>
      <c r="P235" s="248"/>
      <c r="Q235" s="248"/>
      <c r="R235" s="248"/>
      <c r="S235" s="248"/>
      <c r="T235" s="249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50" t="s">
        <v>177</v>
      </c>
      <c r="AU235" s="250" t="s">
        <v>168</v>
      </c>
      <c r="AV235" s="13" t="s">
        <v>80</v>
      </c>
      <c r="AW235" s="13" t="s">
        <v>30</v>
      </c>
      <c r="AX235" s="13" t="s">
        <v>73</v>
      </c>
      <c r="AY235" s="250" t="s">
        <v>167</v>
      </c>
    </row>
    <row r="236" s="14" customFormat="1">
      <c r="A236" s="14"/>
      <c r="B236" s="251"/>
      <c r="C236" s="252"/>
      <c r="D236" s="242" t="s">
        <v>177</v>
      </c>
      <c r="E236" s="253" t="s">
        <v>1</v>
      </c>
      <c r="F236" s="254" t="s">
        <v>274</v>
      </c>
      <c r="G236" s="252"/>
      <c r="H236" s="255">
        <v>33.969999999999999</v>
      </c>
      <c r="I236" s="256"/>
      <c r="J236" s="252"/>
      <c r="K236" s="252"/>
      <c r="L236" s="257"/>
      <c r="M236" s="258"/>
      <c r="N236" s="259"/>
      <c r="O236" s="259"/>
      <c r="P236" s="259"/>
      <c r="Q236" s="259"/>
      <c r="R236" s="259"/>
      <c r="S236" s="259"/>
      <c r="T236" s="260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61" t="s">
        <v>177</v>
      </c>
      <c r="AU236" s="261" t="s">
        <v>168</v>
      </c>
      <c r="AV236" s="14" t="s">
        <v>82</v>
      </c>
      <c r="AW236" s="14" t="s">
        <v>30</v>
      </c>
      <c r="AX236" s="14" t="s">
        <v>73</v>
      </c>
      <c r="AY236" s="261" t="s">
        <v>167</v>
      </c>
    </row>
    <row r="237" s="13" customFormat="1">
      <c r="A237" s="13"/>
      <c r="B237" s="240"/>
      <c r="C237" s="241"/>
      <c r="D237" s="242" t="s">
        <v>177</v>
      </c>
      <c r="E237" s="243" t="s">
        <v>1</v>
      </c>
      <c r="F237" s="244" t="s">
        <v>209</v>
      </c>
      <c r="G237" s="241"/>
      <c r="H237" s="243" t="s">
        <v>1</v>
      </c>
      <c r="I237" s="245"/>
      <c r="J237" s="241"/>
      <c r="K237" s="241"/>
      <c r="L237" s="246"/>
      <c r="M237" s="247"/>
      <c r="N237" s="248"/>
      <c r="O237" s="248"/>
      <c r="P237" s="248"/>
      <c r="Q237" s="248"/>
      <c r="R237" s="248"/>
      <c r="S237" s="248"/>
      <c r="T237" s="249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50" t="s">
        <v>177</v>
      </c>
      <c r="AU237" s="250" t="s">
        <v>168</v>
      </c>
      <c r="AV237" s="13" t="s">
        <v>80</v>
      </c>
      <c r="AW237" s="13" t="s">
        <v>30</v>
      </c>
      <c r="AX237" s="13" t="s">
        <v>73</v>
      </c>
      <c r="AY237" s="250" t="s">
        <v>167</v>
      </c>
    </row>
    <row r="238" s="14" customFormat="1">
      <c r="A238" s="14"/>
      <c r="B238" s="251"/>
      <c r="C238" s="252"/>
      <c r="D238" s="242" t="s">
        <v>177</v>
      </c>
      <c r="E238" s="253" t="s">
        <v>1</v>
      </c>
      <c r="F238" s="254" t="s">
        <v>275</v>
      </c>
      <c r="G238" s="252"/>
      <c r="H238" s="255">
        <v>17.181000000000001</v>
      </c>
      <c r="I238" s="256"/>
      <c r="J238" s="252"/>
      <c r="K238" s="252"/>
      <c r="L238" s="257"/>
      <c r="M238" s="258"/>
      <c r="N238" s="259"/>
      <c r="O238" s="259"/>
      <c r="P238" s="259"/>
      <c r="Q238" s="259"/>
      <c r="R238" s="259"/>
      <c r="S238" s="259"/>
      <c r="T238" s="260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61" t="s">
        <v>177</v>
      </c>
      <c r="AU238" s="261" t="s">
        <v>168</v>
      </c>
      <c r="AV238" s="14" t="s">
        <v>82</v>
      </c>
      <c r="AW238" s="14" t="s">
        <v>30</v>
      </c>
      <c r="AX238" s="14" t="s">
        <v>73</v>
      </c>
      <c r="AY238" s="261" t="s">
        <v>167</v>
      </c>
    </row>
    <row r="239" s="14" customFormat="1">
      <c r="A239" s="14"/>
      <c r="B239" s="251"/>
      <c r="C239" s="252"/>
      <c r="D239" s="242" t="s">
        <v>177</v>
      </c>
      <c r="E239" s="253" t="s">
        <v>1</v>
      </c>
      <c r="F239" s="254" t="s">
        <v>276</v>
      </c>
      <c r="G239" s="252"/>
      <c r="H239" s="255">
        <v>1.974</v>
      </c>
      <c r="I239" s="256"/>
      <c r="J239" s="252"/>
      <c r="K239" s="252"/>
      <c r="L239" s="257"/>
      <c r="M239" s="258"/>
      <c r="N239" s="259"/>
      <c r="O239" s="259"/>
      <c r="P239" s="259"/>
      <c r="Q239" s="259"/>
      <c r="R239" s="259"/>
      <c r="S239" s="259"/>
      <c r="T239" s="260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61" t="s">
        <v>177</v>
      </c>
      <c r="AU239" s="261" t="s">
        <v>168</v>
      </c>
      <c r="AV239" s="14" t="s">
        <v>82</v>
      </c>
      <c r="AW239" s="14" t="s">
        <v>30</v>
      </c>
      <c r="AX239" s="14" t="s">
        <v>73</v>
      </c>
      <c r="AY239" s="261" t="s">
        <v>167</v>
      </c>
    </row>
    <row r="240" s="13" customFormat="1">
      <c r="A240" s="13"/>
      <c r="B240" s="240"/>
      <c r="C240" s="241"/>
      <c r="D240" s="242" t="s">
        <v>177</v>
      </c>
      <c r="E240" s="243" t="s">
        <v>1</v>
      </c>
      <c r="F240" s="244" t="s">
        <v>259</v>
      </c>
      <c r="G240" s="241"/>
      <c r="H240" s="243" t="s">
        <v>1</v>
      </c>
      <c r="I240" s="245"/>
      <c r="J240" s="241"/>
      <c r="K240" s="241"/>
      <c r="L240" s="246"/>
      <c r="M240" s="247"/>
      <c r="N240" s="248"/>
      <c r="O240" s="248"/>
      <c r="P240" s="248"/>
      <c r="Q240" s="248"/>
      <c r="R240" s="248"/>
      <c r="S240" s="248"/>
      <c r="T240" s="249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50" t="s">
        <v>177</v>
      </c>
      <c r="AU240" s="250" t="s">
        <v>168</v>
      </c>
      <c r="AV240" s="13" t="s">
        <v>80</v>
      </c>
      <c r="AW240" s="13" t="s">
        <v>30</v>
      </c>
      <c r="AX240" s="13" t="s">
        <v>73</v>
      </c>
      <c r="AY240" s="250" t="s">
        <v>167</v>
      </c>
    </row>
    <row r="241" s="14" customFormat="1">
      <c r="A241" s="14"/>
      <c r="B241" s="251"/>
      <c r="C241" s="252"/>
      <c r="D241" s="242" t="s">
        <v>177</v>
      </c>
      <c r="E241" s="253" t="s">
        <v>1</v>
      </c>
      <c r="F241" s="254" t="s">
        <v>277</v>
      </c>
      <c r="G241" s="252"/>
      <c r="H241" s="255">
        <v>5.4850000000000003</v>
      </c>
      <c r="I241" s="256"/>
      <c r="J241" s="252"/>
      <c r="K241" s="252"/>
      <c r="L241" s="257"/>
      <c r="M241" s="258"/>
      <c r="N241" s="259"/>
      <c r="O241" s="259"/>
      <c r="P241" s="259"/>
      <c r="Q241" s="259"/>
      <c r="R241" s="259"/>
      <c r="S241" s="259"/>
      <c r="T241" s="260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61" t="s">
        <v>177</v>
      </c>
      <c r="AU241" s="261" t="s">
        <v>168</v>
      </c>
      <c r="AV241" s="14" t="s">
        <v>82</v>
      </c>
      <c r="AW241" s="14" t="s">
        <v>30</v>
      </c>
      <c r="AX241" s="14" t="s">
        <v>73</v>
      </c>
      <c r="AY241" s="261" t="s">
        <v>167</v>
      </c>
    </row>
    <row r="242" s="13" customFormat="1">
      <c r="A242" s="13"/>
      <c r="B242" s="240"/>
      <c r="C242" s="241"/>
      <c r="D242" s="242" t="s">
        <v>177</v>
      </c>
      <c r="E242" s="243" t="s">
        <v>1</v>
      </c>
      <c r="F242" s="244" t="s">
        <v>278</v>
      </c>
      <c r="G242" s="241"/>
      <c r="H242" s="243" t="s">
        <v>1</v>
      </c>
      <c r="I242" s="245"/>
      <c r="J242" s="241"/>
      <c r="K242" s="241"/>
      <c r="L242" s="246"/>
      <c r="M242" s="247"/>
      <c r="N242" s="248"/>
      <c r="O242" s="248"/>
      <c r="P242" s="248"/>
      <c r="Q242" s="248"/>
      <c r="R242" s="248"/>
      <c r="S242" s="248"/>
      <c r="T242" s="249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50" t="s">
        <v>177</v>
      </c>
      <c r="AU242" s="250" t="s">
        <v>168</v>
      </c>
      <c r="AV242" s="13" t="s">
        <v>80</v>
      </c>
      <c r="AW242" s="13" t="s">
        <v>30</v>
      </c>
      <c r="AX242" s="13" t="s">
        <v>73</v>
      </c>
      <c r="AY242" s="250" t="s">
        <v>167</v>
      </c>
    </row>
    <row r="243" s="14" customFormat="1">
      <c r="A243" s="14"/>
      <c r="B243" s="251"/>
      <c r="C243" s="252"/>
      <c r="D243" s="242" t="s">
        <v>177</v>
      </c>
      <c r="E243" s="253" t="s">
        <v>1</v>
      </c>
      <c r="F243" s="254" t="s">
        <v>279</v>
      </c>
      <c r="G243" s="252"/>
      <c r="H243" s="255">
        <v>2.8399999999999999</v>
      </c>
      <c r="I243" s="256"/>
      <c r="J243" s="252"/>
      <c r="K243" s="252"/>
      <c r="L243" s="257"/>
      <c r="M243" s="258"/>
      <c r="N243" s="259"/>
      <c r="O243" s="259"/>
      <c r="P243" s="259"/>
      <c r="Q243" s="259"/>
      <c r="R243" s="259"/>
      <c r="S243" s="259"/>
      <c r="T243" s="260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61" t="s">
        <v>177</v>
      </c>
      <c r="AU243" s="261" t="s">
        <v>168</v>
      </c>
      <c r="AV243" s="14" t="s">
        <v>82</v>
      </c>
      <c r="AW243" s="14" t="s">
        <v>30</v>
      </c>
      <c r="AX243" s="14" t="s">
        <v>73</v>
      </c>
      <c r="AY243" s="261" t="s">
        <v>167</v>
      </c>
    </row>
    <row r="244" s="15" customFormat="1">
      <c r="A244" s="15"/>
      <c r="B244" s="262"/>
      <c r="C244" s="263"/>
      <c r="D244" s="242" t="s">
        <v>177</v>
      </c>
      <c r="E244" s="264" t="s">
        <v>1</v>
      </c>
      <c r="F244" s="265" t="s">
        <v>204</v>
      </c>
      <c r="G244" s="263"/>
      <c r="H244" s="266">
        <v>146.953</v>
      </c>
      <c r="I244" s="267"/>
      <c r="J244" s="263"/>
      <c r="K244" s="263"/>
      <c r="L244" s="268"/>
      <c r="M244" s="269"/>
      <c r="N244" s="270"/>
      <c r="O244" s="270"/>
      <c r="P244" s="270"/>
      <c r="Q244" s="270"/>
      <c r="R244" s="270"/>
      <c r="S244" s="270"/>
      <c r="T244" s="271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72" t="s">
        <v>177</v>
      </c>
      <c r="AU244" s="272" t="s">
        <v>168</v>
      </c>
      <c r="AV244" s="15" t="s">
        <v>175</v>
      </c>
      <c r="AW244" s="15" t="s">
        <v>30</v>
      </c>
      <c r="AX244" s="15" t="s">
        <v>80</v>
      </c>
      <c r="AY244" s="272" t="s">
        <v>167</v>
      </c>
    </row>
    <row r="245" s="2" customFormat="1" ht="21.75" customHeight="1">
      <c r="A245" s="39"/>
      <c r="B245" s="40"/>
      <c r="C245" s="227" t="s">
        <v>280</v>
      </c>
      <c r="D245" s="227" t="s">
        <v>170</v>
      </c>
      <c r="E245" s="228" t="s">
        <v>281</v>
      </c>
      <c r="F245" s="229" t="s">
        <v>282</v>
      </c>
      <c r="G245" s="230" t="s">
        <v>195</v>
      </c>
      <c r="H245" s="231">
        <v>3.8999999999999999</v>
      </c>
      <c r="I245" s="232"/>
      <c r="J245" s="233">
        <f>ROUND(I245*H245,2)</f>
        <v>0</v>
      </c>
      <c r="K245" s="229" t="s">
        <v>174</v>
      </c>
      <c r="L245" s="45"/>
      <c r="M245" s="234" t="s">
        <v>1</v>
      </c>
      <c r="N245" s="235" t="s">
        <v>38</v>
      </c>
      <c r="O245" s="92"/>
      <c r="P245" s="236">
        <f>O245*H245</f>
        <v>0</v>
      </c>
      <c r="Q245" s="236">
        <v>0.037999999999999999</v>
      </c>
      <c r="R245" s="236">
        <f>Q245*H245</f>
        <v>0.1482</v>
      </c>
      <c r="S245" s="236">
        <v>0</v>
      </c>
      <c r="T245" s="237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8" t="s">
        <v>175</v>
      </c>
      <c r="AT245" s="238" t="s">
        <v>170</v>
      </c>
      <c r="AU245" s="238" t="s">
        <v>168</v>
      </c>
      <c r="AY245" s="18" t="s">
        <v>167</v>
      </c>
      <c r="BE245" s="239">
        <f>IF(N245="základní",J245,0)</f>
        <v>0</v>
      </c>
      <c r="BF245" s="239">
        <f>IF(N245="snížená",J245,0)</f>
        <v>0</v>
      </c>
      <c r="BG245" s="239">
        <f>IF(N245="zákl. přenesená",J245,0)</f>
        <v>0</v>
      </c>
      <c r="BH245" s="239">
        <f>IF(N245="sníž. přenesená",J245,0)</f>
        <v>0</v>
      </c>
      <c r="BI245" s="239">
        <f>IF(N245="nulová",J245,0)</f>
        <v>0</v>
      </c>
      <c r="BJ245" s="18" t="s">
        <v>80</v>
      </c>
      <c r="BK245" s="239">
        <f>ROUND(I245*H245,2)</f>
        <v>0</v>
      </c>
      <c r="BL245" s="18" t="s">
        <v>175</v>
      </c>
      <c r="BM245" s="238" t="s">
        <v>283</v>
      </c>
    </row>
    <row r="246" s="13" customFormat="1">
      <c r="A246" s="13"/>
      <c r="B246" s="240"/>
      <c r="C246" s="241"/>
      <c r="D246" s="242" t="s">
        <v>177</v>
      </c>
      <c r="E246" s="243" t="s">
        <v>1</v>
      </c>
      <c r="F246" s="244" t="s">
        <v>237</v>
      </c>
      <c r="G246" s="241"/>
      <c r="H246" s="243" t="s">
        <v>1</v>
      </c>
      <c r="I246" s="245"/>
      <c r="J246" s="241"/>
      <c r="K246" s="241"/>
      <c r="L246" s="246"/>
      <c r="M246" s="247"/>
      <c r="N246" s="248"/>
      <c r="O246" s="248"/>
      <c r="P246" s="248"/>
      <c r="Q246" s="248"/>
      <c r="R246" s="248"/>
      <c r="S246" s="248"/>
      <c r="T246" s="249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50" t="s">
        <v>177</v>
      </c>
      <c r="AU246" s="250" t="s">
        <v>168</v>
      </c>
      <c r="AV246" s="13" t="s">
        <v>80</v>
      </c>
      <c r="AW246" s="13" t="s">
        <v>30</v>
      </c>
      <c r="AX246" s="13" t="s">
        <v>73</v>
      </c>
      <c r="AY246" s="250" t="s">
        <v>167</v>
      </c>
    </row>
    <row r="247" s="13" customFormat="1">
      <c r="A247" s="13"/>
      <c r="B247" s="240"/>
      <c r="C247" s="241"/>
      <c r="D247" s="242" t="s">
        <v>177</v>
      </c>
      <c r="E247" s="243" t="s">
        <v>1</v>
      </c>
      <c r="F247" s="244" t="s">
        <v>244</v>
      </c>
      <c r="G247" s="241"/>
      <c r="H247" s="243" t="s">
        <v>1</v>
      </c>
      <c r="I247" s="245"/>
      <c r="J247" s="241"/>
      <c r="K247" s="241"/>
      <c r="L247" s="246"/>
      <c r="M247" s="247"/>
      <c r="N247" s="248"/>
      <c r="O247" s="248"/>
      <c r="P247" s="248"/>
      <c r="Q247" s="248"/>
      <c r="R247" s="248"/>
      <c r="S247" s="248"/>
      <c r="T247" s="249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0" t="s">
        <v>177</v>
      </c>
      <c r="AU247" s="250" t="s">
        <v>168</v>
      </c>
      <c r="AV247" s="13" t="s">
        <v>80</v>
      </c>
      <c r="AW247" s="13" t="s">
        <v>30</v>
      </c>
      <c r="AX247" s="13" t="s">
        <v>73</v>
      </c>
      <c r="AY247" s="250" t="s">
        <v>167</v>
      </c>
    </row>
    <row r="248" s="14" customFormat="1">
      <c r="A248" s="14"/>
      <c r="B248" s="251"/>
      <c r="C248" s="252"/>
      <c r="D248" s="242" t="s">
        <v>177</v>
      </c>
      <c r="E248" s="253" t="s">
        <v>1</v>
      </c>
      <c r="F248" s="254" t="s">
        <v>284</v>
      </c>
      <c r="G248" s="252"/>
      <c r="H248" s="255">
        <v>0.52000000000000002</v>
      </c>
      <c r="I248" s="256"/>
      <c r="J248" s="252"/>
      <c r="K248" s="252"/>
      <c r="L248" s="257"/>
      <c r="M248" s="258"/>
      <c r="N248" s="259"/>
      <c r="O248" s="259"/>
      <c r="P248" s="259"/>
      <c r="Q248" s="259"/>
      <c r="R248" s="259"/>
      <c r="S248" s="259"/>
      <c r="T248" s="260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61" t="s">
        <v>177</v>
      </c>
      <c r="AU248" s="261" t="s">
        <v>168</v>
      </c>
      <c r="AV248" s="14" t="s">
        <v>82</v>
      </c>
      <c r="AW248" s="14" t="s">
        <v>30</v>
      </c>
      <c r="AX248" s="14" t="s">
        <v>73</v>
      </c>
      <c r="AY248" s="261" t="s">
        <v>167</v>
      </c>
    </row>
    <row r="249" s="13" customFormat="1">
      <c r="A249" s="13"/>
      <c r="B249" s="240"/>
      <c r="C249" s="241"/>
      <c r="D249" s="242" t="s">
        <v>177</v>
      </c>
      <c r="E249" s="243" t="s">
        <v>1</v>
      </c>
      <c r="F249" s="244" t="s">
        <v>285</v>
      </c>
      <c r="G249" s="241"/>
      <c r="H249" s="243" t="s">
        <v>1</v>
      </c>
      <c r="I249" s="245"/>
      <c r="J249" s="241"/>
      <c r="K249" s="241"/>
      <c r="L249" s="246"/>
      <c r="M249" s="247"/>
      <c r="N249" s="248"/>
      <c r="O249" s="248"/>
      <c r="P249" s="248"/>
      <c r="Q249" s="248"/>
      <c r="R249" s="248"/>
      <c r="S249" s="248"/>
      <c r="T249" s="249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50" t="s">
        <v>177</v>
      </c>
      <c r="AU249" s="250" t="s">
        <v>168</v>
      </c>
      <c r="AV249" s="13" t="s">
        <v>80</v>
      </c>
      <c r="AW249" s="13" t="s">
        <v>30</v>
      </c>
      <c r="AX249" s="13" t="s">
        <v>73</v>
      </c>
      <c r="AY249" s="250" t="s">
        <v>167</v>
      </c>
    </row>
    <row r="250" s="14" customFormat="1">
      <c r="A250" s="14"/>
      <c r="B250" s="251"/>
      <c r="C250" s="252"/>
      <c r="D250" s="242" t="s">
        <v>177</v>
      </c>
      <c r="E250" s="253" t="s">
        <v>1</v>
      </c>
      <c r="F250" s="254" t="s">
        <v>284</v>
      </c>
      <c r="G250" s="252"/>
      <c r="H250" s="255">
        <v>0.52000000000000002</v>
      </c>
      <c r="I250" s="256"/>
      <c r="J250" s="252"/>
      <c r="K250" s="252"/>
      <c r="L250" s="257"/>
      <c r="M250" s="258"/>
      <c r="N250" s="259"/>
      <c r="O250" s="259"/>
      <c r="P250" s="259"/>
      <c r="Q250" s="259"/>
      <c r="R250" s="259"/>
      <c r="S250" s="259"/>
      <c r="T250" s="260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61" t="s">
        <v>177</v>
      </c>
      <c r="AU250" s="261" t="s">
        <v>168</v>
      </c>
      <c r="AV250" s="14" t="s">
        <v>82</v>
      </c>
      <c r="AW250" s="14" t="s">
        <v>30</v>
      </c>
      <c r="AX250" s="14" t="s">
        <v>73</v>
      </c>
      <c r="AY250" s="261" t="s">
        <v>167</v>
      </c>
    </row>
    <row r="251" s="13" customFormat="1">
      <c r="A251" s="13"/>
      <c r="B251" s="240"/>
      <c r="C251" s="241"/>
      <c r="D251" s="242" t="s">
        <v>177</v>
      </c>
      <c r="E251" s="243" t="s">
        <v>1</v>
      </c>
      <c r="F251" s="244" t="s">
        <v>241</v>
      </c>
      <c r="G251" s="241"/>
      <c r="H251" s="243" t="s">
        <v>1</v>
      </c>
      <c r="I251" s="245"/>
      <c r="J251" s="241"/>
      <c r="K251" s="241"/>
      <c r="L251" s="246"/>
      <c r="M251" s="247"/>
      <c r="N251" s="248"/>
      <c r="O251" s="248"/>
      <c r="P251" s="248"/>
      <c r="Q251" s="248"/>
      <c r="R251" s="248"/>
      <c r="S251" s="248"/>
      <c r="T251" s="249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50" t="s">
        <v>177</v>
      </c>
      <c r="AU251" s="250" t="s">
        <v>168</v>
      </c>
      <c r="AV251" s="13" t="s">
        <v>80</v>
      </c>
      <c r="AW251" s="13" t="s">
        <v>30</v>
      </c>
      <c r="AX251" s="13" t="s">
        <v>73</v>
      </c>
      <c r="AY251" s="250" t="s">
        <v>167</v>
      </c>
    </row>
    <row r="252" s="14" customFormat="1">
      <c r="A252" s="14"/>
      <c r="B252" s="251"/>
      <c r="C252" s="252"/>
      <c r="D252" s="242" t="s">
        <v>177</v>
      </c>
      <c r="E252" s="253" t="s">
        <v>1</v>
      </c>
      <c r="F252" s="254" t="s">
        <v>286</v>
      </c>
      <c r="G252" s="252"/>
      <c r="H252" s="255">
        <v>0.78000000000000003</v>
      </c>
      <c r="I252" s="256"/>
      <c r="J252" s="252"/>
      <c r="K252" s="252"/>
      <c r="L252" s="257"/>
      <c r="M252" s="258"/>
      <c r="N252" s="259"/>
      <c r="O252" s="259"/>
      <c r="P252" s="259"/>
      <c r="Q252" s="259"/>
      <c r="R252" s="259"/>
      <c r="S252" s="259"/>
      <c r="T252" s="260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61" t="s">
        <v>177</v>
      </c>
      <c r="AU252" s="261" t="s">
        <v>168</v>
      </c>
      <c r="AV252" s="14" t="s">
        <v>82</v>
      </c>
      <c r="AW252" s="14" t="s">
        <v>30</v>
      </c>
      <c r="AX252" s="14" t="s">
        <v>73</v>
      </c>
      <c r="AY252" s="261" t="s">
        <v>167</v>
      </c>
    </row>
    <row r="253" s="13" customFormat="1">
      <c r="A253" s="13"/>
      <c r="B253" s="240"/>
      <c r="C253" s="241"/>
      <c r="D253" s="242" t="s">
        <v>177</v>
      </c>
      <c r="E253" s="243" t="s">
        <v>1</v>
      </c>
      <c r="F253" s="244" t="s">
        <v>242</v>
      </c>
      <c r="G253" s="241"/>
      <c r="H253" s="243" t="s">
        <v>1</v>
      </c>
      <c r="I253" s="245"/>
      <c r="J253" s="241"/>
      <c r="K253" s="241"/>
      <c r="L253" s="246"/>
      <c r="M253" s="247"/>
      <c r="N253" s="248"/>
      <c r="O253" s="248"/>
      <c r="P253" s="248"/>
      <c r="Q253" s="248"/>
      <c r="R253" s="248"/>
      <c r="S253" s="248"/>
      <c r="T253" s="249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50" t="s">
        <v>177</v>
      </c>
      <c r="AU253" s="250" t="s">
        <v>168</v>
      </c>
      <c r="AV253" s="13" t="s">
        <v>80</v>
      </c>
      <c r="AW253" s="13" t="s">
        <v>30</v>
      </c>
      <c r="AX253" s="13" t="s">
        <v>73</v>
      </c>
      <c r="AY253" s="250" t="s">
        <v>167</v>
      </c>
    </row>
    <row r="254" s="14" customFormat="1">
      <c r="A254" s="14"/>
      <c r="B254" s="251"/>
      <c r="C254" s="252"/>
      <c r="D254" s="242" t="s">
        <v>177</v>
      </c>
      <c r="E254" s="253" t="s">
        <v>1</v>
      </c>
      <c r="F254" s="254" t="s">
        <v>287</v>
      </c>
      <c r="G254" s="252"/>
      <c r="H254" s="255">
        <v>2.0800000000000001</v>
      </c>
      <c r="I254" s="256"/>
      <c r="J254" s="252"/>
      <c r="K254" s="252"/>
      <c r="L254" s="257"/>
      <c r="M254" s="258"/>
      <c r="N254" s="259"/>
      <c r="O254" s="259"/>
      <c r="P254" s="259"/>
      <c r="Q254" s="259"/>
      <c r="R254" s="259"/>
      <c r="S254" s="259"/>
      <c r="T254" s="260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61" t="s">
        <v>177</v>
      </c>
      <c r="AU254" s="261" t="s">
        <v>168</v>
      </c>
      <c r="AV254" s="14" t="s">
        <v>82</v>
      </c>
      <c r="AW254" s="14" t="s">
        <v>30</v>
      </c>
      <c r="AX254" s="14" t="s">
        <v>73</v>
      </c>
      <c r="AY254" s="261" t="s">
        <v>167</v>
      </c>
    </row>
    <row r="255" s="15" customFormat="1">
      <c r="A255" s="15"/>
      <c r="B255" s="262"/>
      <c r="C255" s="263"/>
      <c r="D255" s="242" t="s">
        <v>177</v>
      </c>
      <c r="E255" s="264" t="s">
        <v>1</v>
      </c>
      <c r="F255" s="265" t="s">
        <v>204</v>
      </c>
      <c r="G255" s="263"/>
      <c r="H255" s="266">
        <v>3.9000000000000004</v>
      </c>
      <c r="I255" s="267"/>
      <c r="J255" s="263"/>
      <c r="K255" s="263"/>
      <c r="L255" s="268"/>
      <c r="M255" s="269"/>
      <c r="N255" s="270"/>
      <c r="O255" s="270"/>
      <c r="P255" s="270"/>
      <c r="Q255" s="270"/>
      <c r="R255" s="270"/>
      <c r="S255" s="270"/>
      <c r="T255" s="271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T255" s="272" t="s">
        <v>177</v>
      </c>
      <c r="AU255" s="272" t="s">
        <v>168</v>
      </c>
      <c r="AV255" s="15" t="s">
        <v>175</v>
      </c>
      <c r="AW255" s="15" t="s">
        <v>30</v>
      </c>
      <c r="AX255" s="15" t="s">
        <v>80</v>
      </c>
      <c r="AY255" s="272" t="s">
        <v>167</v>
      </c>
    </row>
    <row r="256" s="2" customFormat="1" ht="24.15" customHeight="1">
      <c r="A256" s="39"/>
      <c r="B256" s="40"/>
      <c r="C256" s="227" t="s">
        <v>288</v>
      </c>
      <c r="D256" s="227" t="s">
        <v>170</v>
      </c>
      <c r="E256" s="228" t="s">
        <v>289</v>
      </c>
      <c r="F256" s="229" t="s">
        <v>290</v>
      </c>
      <c r="G256" s="230" t="s">
        <v>195</v>
      </c>
      <c r="H256" s="231">
        <v>3.8999999999999999</v>
      </c>
      <c r="I256" s="232"/>
      <c r="J256" s="233">
        <f>ROUND(I256*H256,2)</f>
        <v>0</v>
      </c>
      <c r="K256" s="229" t="s">
        <v>174</v>
      </c>
      <c r="L256" s="45"/>
      <c r="M256" s="234" t="s">
        <v>1</v>
      </c>
      <c r="N256" s="235" t="s">
        <v>38</v>
      </c>
      <c r="O256" s="92"/>
      <c r="P256" s="236">
        <f>O256*H256</f>
        <v>0</v>
      </c>
      <c r="Q256" s="236">
        <v>0.043830000000000001</v>
      </c>
      <c r="R256" s="236">
        <f>Q256*H256</f>
        <v>0.17093700000000001</v>
      </c>
      <c r="S256" s="236">
        <v>0</v>
      </c>
      <c r="T256" s="237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8" t="s">
        <v>175</v>
      </c>
      <c r="AT256" s="238" t="s">
        <v>170</v>
      </c>
      <c r="AU256" s="238" t="s">
        <v>168</v>
      </c>
      <c r="AY256" s="18" t="s">
        <v>167</v>
      </c>
      <c r="BE256" s="239">
        <f>IF(N256="základní",J256,0)</f>
        <v>0</v>
      </c>
      <c r="BF256" s="239">
        <f>IF(N256="snížená",J256,0)</f>
        <v>0</v>
      </c>
      <c r="BG256" s="239">
        <f>IF(N256="zákl. přenesená",J256,0)</f>
        <v>0</v>
      </c>
      <c r="BH256" s="239">
        <f>IF(N256="sníž. přenesená",J256,0)</f>
        <v>0</v>
      </c>
      <c r="BI256" s="239">
        <f>IF(N256="nulová",J256,0)</f>
        <v>0</v>
      </c>
      <c r="BJ256" s="18" t="s">
        <v>80</v>
      </c>
      <c r="BK256" s="239">
        <f>ROUND(I256*H256,2)</f>
        <v>0</v>
      </c>
      <c r="BL256" s="18" t="s">
        <v>175</v>
      </c>
      <c r="BM256" s="238" t="s">
        <v>291</v>
      </c>
    </row>
    <row r="257" s="13" customFormat="1">
      <c r="A257" s="13"/>
      <c r="B257" s="240"/>
      <c r="C257" s="241"/>
      <c r="D257" s="242" t="s">
        <v>177</v>
      </c>
      <c r="E257" s="243" t="s">
        <v>1</v>
      </c>
      <c r="F257" s="244" t="s">
        <v>237</v>
      </c>
      <c r="G257" s="241"/>
      <c r="H257" s="243" t="s">
        <v>1</v>
      </c>
      <c r="I257" s="245"/>
      <c r="J257" s="241"/>
      <c r="K257" s="241"/>
      <c r="L257" s="246"/>
      <c r="M257" s="247"/>
      <c r="N257" s="248"/>
      <c r="O257" s="248"/>
      <c r="P257" s="248"/>
      <c r="Q257" s="248"/>
      <c r="R257" s="248"/>
      <c r="S257" s="248"/>
      <c r="T257" s="249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50" t="s">
        <v>177</v>
      </c>
      <c r="AU257" s="250" t="s">
        <v>168</v>
      </c>
      <c r="AV257" s="13" t="s">
        <v>80</v>
      </c>
      <c r="AW257" s="13" t="s">
        <v>30</v>
      </c>
      <c r="AX257" s="13" t="s">
        <v>73</v>
      </c>
      <c r="AY257" s="250" t="s">
        <v>167</v>
      </c>
    </row>
    <row r="258" s="13" customFormat="1">
      <c r="A258" s="13"/>
      <c r="B258" s="240"/>
      <c r="C258" s="241"/>
      <c r="D258" s="242" t="s">
        <v>177</v>
      </c>
      <c r="E258" s="243" t="s">
        <v>1</v>
      </c>
      <c r="F258" s="244" t="s">
        <v>244</v>
      </c>
      <c r="G258" s="241"/>
      <c r="H258" s="243" t="s">
        <v>1</v>
      </c>
      <c r="I258" s="245"/>
      <c r="J258" s="241"/>
      <c r="K258" s="241"/>
      <c r="L258" s="246"/>
      <c r="M258" s="247"/>
      <c r="N258" s="248"/>
      <c r="O258" s="248"/>
      <c r="P258" s="248"/>
      <c r="Q258" s="248"/>
      <c r="R258" s="248"/>
      <c r="S258" s="248"/>
      <c r="T258" s="249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50" t="s">
        <v>177</v>
      </c>
      <c r="AU258" s="250" t="s">
        <v>168</v>
      </c>
      <c r="AV258" s="13" t="s">
        <v>80</v>
      </c>
      <c r="AW258" s="13" t="s">
        <v>30</v>
      </c>
      <c r="AX258" s="13" t="s">
        <v>73</v>
      </c>
      <c r="AY258" s="250" t="s">
        <v>167</v>
      </c>
    </row>
    <row r="259" s="14" customFormat="1">
      <c r="A259" s="14"/>
      <c r="B259" s="251"/>
      <c r="C259" s="252"/>
      <c r="D259" s="242" t="s">
        <v>177</v>
      </c>
      <c r="E259" s="253" t="s">
        <v>1</v>
      </c>
      <c r="F259" s="254" t="s">
        <v>284</v>
      </c>
      <c r="G259" s="252"/>
      <c r="H259" s="255">
        <v>0.52000000000000002</v>
      </c>
      <c r="I259" s="256"/>
      <c r="J259" s="252"/>
      <c r="K259" s="252"/>
      <c r="L259" s="257"/>
      <c r="M259" s="258"/>
      <c r="N259" s="259"/>
      <c r="O259" s="259"/>
      <c r="P259" s="259"/>
      <c r="Q259" s="259"/>
      <c r="R259" s="259"/>
      <c r="S259" s="259"/>
      <c r="T259" s="260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61" t="s">
        <v>177</v>
      </c>
      <c r="AU259" s="261" t="s">
        <v>168</v>
      </c>
      <c r="AV259" s="14" t="s">
        <v>82</v>
      </c>
      <c r="AW259" s="14" t="s">
        <v>30</v>
      </c>
      <c r="AX259" s="14" t="s">
        <v>73</v>
      </c>
      <c r="AY259" s="261" t="s">
        <v>167</v>
      </c>
    </row>
    <row r="260" s="13" customFormat="1">
      <c r="A260" s="13"/>
      <c r="B260" s="240"/>
      <c r="C260" s="241"/>
      <c r="D260" s="242" t="s">
        <v>177</v>
      </c>
      <c r="E260" s="243" t="s">
        <v>1</v>
      </c>
      <c r="F260" s="244" t="s">
        <v>285</v>
      </c>
      <c r="G260" s="241"/>
      <c r="H260" s="243" t="s">
        <v>1</v>
      </c>
      <c r="I260" s="245"/>
      <c r="J260" s="241"/>
      <c r="K260" s="241"/>
      <c r="L260" s="246"/>
      <c r="M260" s="247"/>
      <c r="N260" s="248"/>
      <c r="O260" s="248"/>
      <c r="P260" s="248"/>
      <c r="Q260" s="248"/>
      <c r="R260" s="248"/>
      <c r="S260" s="248"/>
      <c r="T260" s="249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50" t="s">
        <v>177</v>
      </c>
      <c r="AU260" s="250" t="s">
        <v>168</v>
      </c>
      <c r="AV260" s="13" t="s">
        <v>80</v>
      </c>
      <c r="AW260" s="13" t="s">
        <v>30</v>
      </c>
      <c r="AX260" s="13" t="s">
        <v>73</v>
      </c>
      <c r="AY260" s="250" t="s">
        <v>167</v>
      </c>
    </row>
    <row r="261" s="14" customFormat="1">
      <c r="A261" s="14"/>
      <c r="B261" s="251"/>
      <c r="C261" s="252"/>
      <c r="D261" s="242" t="s">
        <v>177</v>
      </c>
      <c r="E261" s="253" t="s">
        <v>1</v>
      </c>
      <c r="F261" s="254" t="s">
        <v>284</v>
      </c>
      <c r="G261" s="252"/>
      <c r="H261" s="255">
        <v>0.52000000000000002</v>
      </c>
      <c r="I261" s="256"/>
      <c r="J261" s="252"/>
      <c r="K261" s="252"/>
      <c r="L261" s="257"/>
      <c r="M261" s="258"/>
      <c r="N261" s="259"/>
      <c r="O261" s="259"/>
      <c r="P261" s="259"/>
      <c r="Q261" s="259"/>
      <c r="R261" s="259"/>
      <c r="S261" s="259"/>
      <c r="T261" s="260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61" t="s">
        <v>177</v>
      </c>
      <c r="AU261" s="261" t="s">
        <v>168</v>
      </c>
      <c r="AV261" s="14" t="s">
        <v>82</v>
      </c>
      <c r="AW261" s="14" t="s">
        <v>30</v>
      </c>
      <c r="AX261" s="14" t="s">
        <v>73</v>
      </c>
      <c r="AY261" s="261" t="s">
        <v>167</v>
      </c>
    </row>
    <row r="262" s="13" customFormat="1">
      <c r="A262" s="13"/>
      <c r="B262" s="240"/>
      <c r="C262" s="241"/>
      <c r="D262" s="242" t="s">
        <v>177</v>
      </c>
      <c r="E262" s="243" t="s">
        <v>1</v>
      </c>
      <c r="F262" s="244" t="s">
        <v>241</v>
      </c>
      <c r="G262" s="241"/>
      <c r="H262" s="243" t="s">
        <v>1</v>
      </c>
      <c r="I262" s="245"/>
      <c r="J262" s="241"/>
      <c r="K262" s="241"/>
      <c r="L262" s="246"/>
      <c r="M262" s="247"/>
      <c r="N262" s="248"/>
      <c r="O262" s="248"/>
      <c r="P262" s="248"/>
      <c r="Q262" s="248"/>
      <c r="R262" s="248"/>
      <c r="S262" s="248"/>
      <c r="T262" s="249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50" t="s">
        <v>177</v>
      </c>
      <c r="AU262" s="250" t="s">
        <v>168</v>
      </c>
      <c r="AV262" s="13" t="s">
        <v>80</v>
      </c>
      <c r="AW262" s="13" t="s">
        <v>30</v>
      </c>
      <c r="AX262" s="13" t="s">
        <v>73</v>
      </c>
      <c r="AY262" s="250" t="s">
        <v>167</v>
      </c>
    </row>
    <row r="263" s="14" customFormat="1">
      <c r="A263" s="14"/>
      <c r="B263" s="251"/>
      <c r="C263" s="252"/>
      <c r="D263" s="242" t="s">
        <v>177</v>
      </c>
      <c r="E263" s="253" t="s">
        <v>1</v>
      </c>
      <c r="F263" s="254" t="s">
        <v>286</v>
      </c>
      <c r="G263" s="252"/>
      <c r="H263" s="255">
        <v>0.78000000000000003</v>
      </c>
      <c r="I263" s="256"/>
      <c r="J263" s="252"/>
      <c r="K263" s="252"/>
      <c r="L263" s="257"/>
      <c r="M263" s="258"/>
      <c r="N263" s="259"/>
      <c r="O263" s="259"/>
      <c r="P263" s="259"/>
      <c r="Q263" s="259"/>
      <c r="R263" s="259"/>
      <c r="S263" s="259"/>
      <c r="T263" s="260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61" t="s">
        <v>177</v>
      </c>
      <c r="AU263" s="261" t="s">
        <v>168</v>
      </c>
      <c r="AV263" s="14" t="s">
        <v>82</v>
      </c>
      <c r="AW263" s="14" t="s">
        <v>30</v>
      </c>
      <c r="AX263" s="14" t="s">
        <v>73</v>
      </c>
      <c r="AY263" s="261" t="s">
        <v>167</v>
      </c>
    </row>
    <row r="264" s="13" customFormat="1">
      <c r="A264" s="13"/>
      <c r="B264" s="240"/>
      <c r="C264" s="241"/>
      <c r="D264" s="242" t="s">
        <v>177</v>
      </c>
      <c r="E264" s="243" t="s">
        <v>1</v>
      </c>
      <c r="F264" s="244" t="s">
        <v>242</v>
      </c>
      <c r="G264" s="241"/>
      <c r="H264" s="243" t="s">
        <v>1</v>
      </c>
      <c r="I264" s="245"/>
      <c r="J264" s="241"/>
      <c r="K264" s="241"/>
      <c r="L264" s="246"/>
      <c r="M264" s="247"/>
      <c r="N264" s="248"/>
      <c r="O264" s="248"/>
      <c r="P264" s="248"/>
      <c r="Q264" s="248"/>
      <c r="R264" s="248"/>
      <c r="S264" s="248"/>
      <c r="T264" s="249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50" t="s">
        <v>177</v>
      </c>
      <c r="AU264" s="250" t="s">
        <v>168</v>
      </c>
      <c r="AV264" s="13" t="s">
        <v>80</v>
      </c>
      <c r="AW264" s="13" t="s">
        <v>30</v>
      </c>
      <c r="AX264" s="13" t="s">
        <v>73</v>
      </c>
      <c r="AY264" s="250" t="s">
        <v>167</v>
      </c>
    </row>
    <row r="265" s="14" customFormat="1">
      <c r="A265" s="14"/>
      <c r="B265" s="251"/>
      <c r="C265" s="252"/>
      <c r="D265" s="242" t="s">
        <v>177</v>
      </c>
      <c r="E265" s="253" t="s">
        <v>1</v>
      </c>
      <c r="F265" s="254" t="s">
        <v>287</v>
      </c>
      <c r="G265" s="252"/>
      <c r="H265" s="255">
        <v>2.0800000000000001</v>
      </c>
      <c r="I265" s="256"/>
      <c r="J265" s="252"/>
      <c r="K265" s="252"/>
      <c r="L265" s="257"/>
      <c r="M265" s="258"/>
      <c r="N265" s="259"/>
      <c r="O265" s="259"/>
      <c r="P265" s="259"/>
      <c r="Q265" s="259"/>
      <c r="R265" s="259"/>
      <c r="S265" s="259"/>
      <c r="T265" s="260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61" t="s">
        <v>177</v>
      </c>
      <c r="AU265" s="261" t="s">
        <v>168</v>
      </c>
      <c r="AV265" s="14" t="s">
        <v>82</v>
      </c>
      <c r="AW265" s="14" t="s">
        <v>30</v>
      </c>
      <c r="AX265" s="14" t="s">
        <v>73</v>
      </c>
      <c r="AY265" s="261" t="s">
        <v>167</v>
      </c>
    </row>
    <row r="266" s="15" customFormat="1">
      <c r="A266" s="15"/>
      <c r="B266" s="262"/>
      <c r="C266" s="263"/>
      <c r="D266" s="242" t="s">
        <v>177</v>
      </c>
      <c r="E266" s="264" t="s">
        <v>1</v>
      </c>
      <c r="F266" s="265" t="s">
        <v>204</v>
      </c>
      <c r="G266" s="263"/>
      <c r="H266" s="266">
        <v>3.9000000000000004</v>
      </c>
      <c r="I266" s="267"/>
      <c r="J266" s="263"/>
      <c r="K266" s="263"/>
      <c r="L266" s="268"/>
      <c r="M266" s="269"/>
      <c r="N266" s="270"/>
      <c r="O266" s="270"/>
      <c r="P266" s="270"/>
      <c r="Q266" s="270"/>
      <c r="R266" s="270"/>
      <c r="S266" s="270"/>
      <c r="T266" s="271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72" t="s">
        <v>177</v>
      </c>
      <c r="AU266" s="272" t="s">
        <v>168</v>
      </c>
      <c r="AV266" s="15" t="s">
        <v>175</v>
      </c>
      <c r="AW266" s="15" t="s">
        <v>30</v>
      </c>
      <c r="AX266" s="15" t="s">
        <v>80</v>
      </c>
      <c r="AY266" s="272" t="s">
        <v>167</v>
      </c>
    </row>
    <row r="267" s="2" customFormat="1" ht="37.8" customHeight="1">
      <c r="A267" s="39"/>
      <c r="B267" s="40"/>
      <c r="C267" s="227" t="s">
        <v>292</v>
      </c>
      <c r="D267" s="227" t="s">
        <v>170</v>
      </c>
      <c r="E267" s="228" t="s">
        <v>293</v>
      </c>
      <c r="F267" s="229" t="s">
        <v>294</v>
      </c>
      <c r="G267" s="230" t="s">
        <v>195</v>
      </c>
      <c r="H267" s="231">
        <v>163.88200000000001</v>
      </c>
      <c r="I267" s="232"/>
      <c r="J267" s="233">
        <f>ROUND(I267*H267,2)</f>
        <v>0</v>
      </c>
      <c r="K267" s="229" t="s">
        <v>174</v>
      </c>
      <c r="L267" s="45"/>
      <c r="M267" s="234" t="s">
        <v>1</v>
      </c>
      <c r="N267" s="235" t="s">
        <v>38</v>
      </c>
      <c r="O267" s="92"/>
      <c r="P267" s="236">
        <f>O267*H267</f>
        <v>0</v>
      </c>
      <c r="Q267" s="236">
        <v>0.017600000000000001</v>
      </c>
      <c r="R267" s="236">
        <f>Q267*H267</f>
        <v>2.8843232000000003</v>
      </c>
      <c r="S267" s="236">
        <v>0</v>
      </c>
      <c r="T267" s="237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8" t="s">
        <v>175</v>
      </c>
      <c r="AT267" s="238" t="s">
        <v>170</v>
      </c>
      <c r="AU267" s="238" t="s">
        <v>168</v>
      </c>
      <c r="AY267" s="18" t="s">
        <v>167</v>
      </c>
      <c r="BE267" s="239">
        <f>IF(N267="základní",J267,0)</f>
        <v>0</v>
      </c>
      <c r="BF267" s="239">
        <f>IF(N267="snížená",J267,0)</f>
        <v>0</v>
      </c>
      <c r="BG267" s="239">
        <f>IF(N267="zákl. přenesená",J267,0)</f>
        <v>0</v>
      </c>
      <c r="BH267" s="239">
        <f>IF(N267="sníž. přenesená",J267,0)</f>
        <v>0</v>
      </c>
      <c r="BI267" s="239">
        <f>IF(N267="nulová",J267,0)</f>
        <v>0</v>
      </c>
      <c r="BJ267" s="18" t="s">
        <v>80</v>
      </c>
      <c r="BK267" s="239">
        <f>ROUND(I267*H267,2)</f>
        <v>0</v>
      </c>
      <c r="BL267" s="18" t="s">
        <v>175</v>
      </c>
      <c r="BM267" s="238" t="s">
        <v>295</v>
      </c>
    </row>
    <row r="268" s="13" customFormat="1">
      <c r="A268" s="13"/>
      <c r="B268" s="240"/>
      <c r="C268" s="241"/>
      <c r="D268" s="242" t="s">
        <v>177</v>
      </c>
      <c r="E268" s="243" t="s">
        <v>1</v>
      </c>
      <c r="F268" s="244" t="s">
        <v>264</v>
      </c>
      <c r="G268" s="241"/>
      <c r="H268" s="243" t="s">
        <v>1</v>
      </c>
      <c r="I268" s="245"/>
      <c r="J268" s="241"/>
      <c r="K268" s="241"/>
      <c r="L268" s="246"/>
      <c r="M268" s="247"/>
      <c r="N268" s="248"/>
      <c r="O268" s="248"/>
      <c r="P268" s="248"/>
      <c r="Q268" s="248"/>
      <c r="R268" s="248"/>
      <c r="S268" s="248"/>
      <c r="T268" s="249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50" t="s">
        <v>177</v>
      </c>
      <c r="AU268" s="250" t="s">
        <v>168</v>
      </c>
      <c r="AV268" s="13" t="s">
        <v>80</v>
      </c>
      <c r="AW268" s="13" t="s">
        <v>30</v>
      </c>
      <c r="AX268" s="13" t="s">
        <v>73</v>
      </c>
      <c r="AY268" s="250" t="s">
        <v>167</v>
      </c>
    </row>
    <row r="269" s="14" customFormat="1">
      <c r="A269" s="14"/>
      <c r="B269" s="251"/>
      <c r="C269" s="252"/>
      <c r="D269" s="242" t="s">
        <v>177</v>
      </c>
      <c r="E269" s="253" t="s">
        <v>1</v>
      </c>
      <c r="F269" s="254" t="s">
        <v>296</v>
      </c>
      <c r="G269" s="252"/>
      <c r="H269" s="255">
        <v>4.0999999999999996</v>
      </c>
      <c r="I269" s="256"/>
      <c r="J269" s="252"/>
      <c r="K269" s="252"/>
      <c r="L269" s="257"/>
      <c r="M269" s="258"/>
      <c r="N269" s="259"/>
      <c r="O269" s="259"/>
      <c r="P269" s="259"/>
      <c r="Q269" s="259"/>
      <c r="R269" s="259"/>
      <c r="S269" s="259"/>
      <c r="T269" s="260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61" t="s">
        <v>177</v>
      </c>
      <c r="AU269" s="261" t="s">
        <v>168</v>
      </c>
      <c r="AV269" s="14" t="s">
        <v>82</v>
      </c>
      <c r="AW269" s="14" t="s">
        <v>30</v>
      </c>
      <c r="AX269" s="14" t="s">
        <v>73</v>
      </c>
      <c r="AY269" s="261" t="s">
        <v>167</v>
      </c>
    </row>
    <row r="270" s="13" customFormat="1">
      <c r="A270" s="13"/>
      <c r="B270" s="240"/>
      <c r="C270" s="241"/>
      <c r="D270" s="242" t="s">
        <v>177</v>
      </c>
      <c r="E270" s="243" t="s">
        <v>1</v>
      </c>
      <c r="F270" s="244" t="s">
        <v>252</v>
      </c>
      <c r="G270" s="241"/>
      <c r="H270" s="243" t="s">
        <v>1</v>
      </c>
      <c r="I270" s="245"/>
      <c r="J270" s="241"/>
      <c r="K270" s="241"/>
      <c r="L270" s="246"/>
      <c r="M270" s="247"/>
      <c r="N270" s="248"/>
      <c r="O270" s="248"/>
      <c r="P270" s="248"/>
      <c r="Q270" s="248"/>
      <c r="R270" s="248"/>
      <c r="S270" s="248"/>
      <c r="T270" s="249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50" t="s">
        <v>177</v>
      </c>
      <c r="AU270" s="250" t="s">
        <v>168</v>
      </c>
      <c r="AV270" s="13" t="s">
        <v>80</v>
      </c>
      <c r="AW270" s="13" t="s">
        <v>30</v>
      </c>
      <c r="AX270" s="13" t="s">
        <v>73</v>
      </c>
      <c r="AY270" s="250" t="s">
        <v>167</v>
      </c>
    </row>
    <row r="271" s="14" customFormat="1">
      <c r="A271" s="14"/>
      <c r="B271" s="251"/>
      <c r="C271" s="252"/>
      <c r="D271" s="242" t="s">
        <v>177</v>
      </c>
      <c r="E271" s="253" t="s">
        <v>1</v>
      </c>
      <c r="F271" s="254" t="s">
        <v>297</v>
      </c>
      <c r="G271" s="252"/>
      <c r="H271" s="255">
        <v>23.399999999999999</v>
      </c>
      <c r="I271" s="256"/>
      <c r="J271" s="252"/>
      <c r="K271" s="252"/>
      <c r="L271" s="257"/>
      <c r="M271" s="258"/>
      <c r="N271" s="259"/>
      <c r="O271" s="259"/>
      <c r="P271" s="259"/>
      <c r="Q271" s="259"/>
      <c r="R271" s="259"/>
      <c r="S271" s="259"/>
      <c r="T271" s="260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61" t="s">
        <v>177</v>
      </c>
      <c r="AU271" s="261" t="s">
        <v>168</v>
      </c>
      <c r="AV271" s="14" t="s">
        <v>82</v>
      </c>
      <c r="AW271" s="14" t="s">
        <v>30</v>
      </c>
      <c r="AX271" s="14" t="s">
        <v>73</v>
      </c>
      <c r="AY271" s="261" t="s">
        <v>167</v>
      </c>
    </row>
    <row r="272" s="13" customFormat="1">
      <c r="A272" s="13"/>
      <c r="B272" s="240"/>
      <c r="C272" s="241"/>
      <c r="D272" s="242" t="s">
        <v>177</v>
      </c>
      <c r="E272" s="243" t="s">
        <v>1</v>
      </c>
      <c r="F272" s="244" t="s">
        <v>267</v>
      </c>
      <c r="G272" s="241"/>
      <c r="H272" s="243" t="s">
        <v>1</v>
      </c>
      <c r="I272" s="245"/>
      <c r="J272" s="241"/>
      <c r="K272" s="241"/>
      <c r="L272" s="246"/>
      <c r="M272" s="247"/>
      <c r="N272" s="248"/>
      <c r="O272" s="248"/>
      <c r="P272" s="248"/>
      <c r="Q272" s="248"/>
      <c r="R272" s="248"/>
      <c r="S272" s="248"/>
      <c r="T272" s="249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50" t="s">
        <v>177</v>
      </c>
      <c r="AU272" s="250" t="s">
        <v>168</v>
      </c>
      <c r="AV272" s="13" t="s">
        <v>80</v>
      </c>
      <c r="AW272" s="13" t="s">
        <v>30</v>
      </c>
      <c r="AX272" s="13" t="s">
        <v>73</v>
      </c>
      <c r="AY272" s="250" t="s">
        <v>167</v>
      </c>
    </row>
    <row r="273" s="14" customFormat="1">
      <c r="A273" s="14"/>
      <c r="B273" s="251"/>
      <c r="C273" s="252"/>
      <c r="D273" s="242" t="s">
        <v>177</v>
      </c>
      <c r="E273" s="253" t="s">
        <v>1</v>
      </c>
      <c r="F273" s="254" t="s">
        <v>268</v>
      </c>
      <c r="G273" s="252"/>
      <c r="H273" s="255">
        <v>27.949999999999999</v>
      </c>
      <c r="I273" s="256"/>
      <c r="J273" s="252"/>
      <c r="K273" s="252"/>
      <c r="L273" s="257"/>
      <c r="M273" s="258"/>
      <c r="N273" s="259"/>
      <c r="O273" s="259"/>
      <c r="P273" s="259"/>
      <c r="Q273" s="259"/>
      <c r="R273" s="259"/>
      <c r="S273" s="259"/>
      <c r="T273" s="260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61" t="s">
        <v>177</v>
      </c>
      <c r="AU273" s="261" t="s">
        <v>168</v>
      </c>
      <c r="AV273" s="14" t="s">
        <v>82</v>
      </c>
      <c r="AW273" s="14" t="s">
        <v>30</v>
      </c>
      <c r="AX273" s="14" t="s">
        <v>73</v>
      </c>
      <c r="AY273" s="261" t="s">
        <v>167</v>
      </c>
    </row>
    <row r="274" s="13" customFormat="1">
      <c r="A274" s="13"/>
      <c r="B274" s="240"/>
      <c r="C274" s="241"/>
      <c r="D274" s="242" t="s">
        <v>177</v>
      </c>
      <c r="E274" s="243" t="s">
        <v>1</v>
      </c>
      <c r="F274" s="244" t="s">
        <v>201</v>
      </c>
      <c r="G274" s="241"/>
      <c r="H274" s="243" t="s">
        <v>1</v>
      </c>
      <c r="I274" s="245"/>
      <c r="J274" s="241"/>
      <c r="K274" s="241"/>
      <c r="L274" s="246"/>
      <c r="M274" s="247"/>
      <c r="N274" s="248"/>
      <c r="O274" s="248"/>
      <c r="P274" s="248"/>
      <c r="Q274" s="248"/>
      <c r="R274" s="248"/>
      <c r="S274" s="248"/>
      <c r="T274" s="249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50" t="s">
        <v>177</v>
      </c>
      <c r="AU274" s="250" t="s">
        <v>168</v>
      </c>
      <c r="AV274" s="13" t="s">
        <v>80</v>
      </c>
      <c r="AW274" s="13" t="s">
        <v>30</v>
      </c>
      <c r="AX274" s="13" t="s">
        <v>73</v>
      </c>
      <c r="AY274" s="250" t="s">
        <v>167</v>
      </c>
    </row>
    <row r="275" s="14" customFormat="1">
      <c r="A275" s="14"/>
      <c r="B275" s="251"/>
      <c r="C275" s="252"/>
      <c r="D275" s="242" t="s">
        <v>177</v>
      </c>
      <c r="E275" s="253" t="s">
        <v>1</v>
      </c>
      <c r="F275" s="254" t="s">
        <v>269</v>
      </c>
      <c r="G275" s="252"/>
      <c r="H275" s="255">
        <v>23.699999999999999</v>
      </c>
      <c r="I275" s="256"/>
      <c r="J275" s="252"/>
      <c r="K275" s="252"/>
      <c r="L275" s="257"/>
      <c r="M275" s="258"/>
      <c r="N275" s="259"/>
      <c r="O275" s="259"/>
      <c r="P275" s="259"/>
      <c r="Q275" s="259"/>
      <c r="R275" s="259"/>
      <c r="S275" s="259"/>
      <c r="T275" s="260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61" t="s">
        <v>177</v>
      </c>
      <c r="AU275" s="261" t="s">
        <v>168</v>
      </c>
      <c r="AV275" s="14" t="s">
        <v>82</v>
      </c>
      <c r="AW275" s="14" t="s">
        <v>30</v>
      </c>
      <c r="AX275" s="14" t="s">
        <v>73</v>
      </c>
      <c r="AY275" s="261" t="s">
        <v>167</v>
      </c>
    </row>
    <row r="276" s="13" customFormat="1">
      <c r="A276" s="13"/>
      <c r="B276" s="240"/>
      <c r="C276" s="241"/>
      <c r="D276" s="242" t="s">
        <v>177</v>
      </c>
      <c r="E276" s="243" t="s">
        <v>1</v>
      </c>
      <c r="F276" s="244" t="s">
        <v>270</v>
      </c>
      <c r="G276" s="241"/>
      <c r="H276" s="243" t="s">
        <v>1</v>
      </c>
      <c r="I276" s="245"/>
      <c r="J276" s="241"/>
      <c r="K276" s="241"/>
      <c r="L276" s="246"/>
      <c r="M276" s="247"/>
      <c r="N276" s="248"/>
      <c r="O276" s="248"/>
      <c r="P276" s="248"/>
      <c r="Q276" s="248"/>
      <c r="R276" s="248"/>
      <c r="S276" s="248"/>
      <c r="T276" s="249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50" t="s">
        <v>177</v>
      </c>
      <c r="AU276" s="250" t="s">
        <v>168</v>
      </c>
      <c r="AV276" s="13" t="s">
        <v>80</v>
      </c>
      <c r="AW276" s="13" t="s">
        <v>30</v>
      </c>
      <c r="AX276" s="13" t="s">
        <v>73</v>
      </c>
      <c r="AY276" s="250" t="s">
        <v>167</v>
      </c>
    </row>
    <row r="277" s="14" customFormat="1">
      <c r="A277" s="14"/>
      <c r="B277" s="251"/>
      <c r="C277" s="252"/>
      <c r="D277" s="242" t="s">
        <v>177</v>
      </c>
      <c r="E277" s="253" t="s">
        <v>1</v>
      </c>
      <c r="F277" s="254" t="s">
        <v>298</v>
      </c>
      <c r="G277" s="252"/>
      <c r="H277" s="255">
        <v>5.9000000000000004</v>
      </c>
      <c r="I277" s="256"/>
      <c r="J277" s="252"/>
      <c r="K277" s="252"/>
      <c r="L277" s="257"/>
      <c r="M277" s="258"/>
      <c r="N277" s="259"/>
      <c r="O277" s="259"/>
      <c r="P277" s="259"/>
      <c r="Q277" s="259"/>
      <c r="R277" s="259"/>
      <c r="S277" s="259"/>
      <c r="T277" s="260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61" t="s">
        <v>177</v>
      </c>
      <c r="AU277" s="261" t="s">
        <v>168</v>
      </c>
      <c r="AV277" s="14" t="s">
        <v>82</v>
      </c>
      <c r="AW277" s="14" t="s">
        <v>30</v>
      </c>
      <c r="AX277" s="14" t="s">
        <v>73</v>
      </c>
      <c r="AY277" s="261" t="s">
        <v>167</v>
      </c>
    </row>
    <row r="278" s="13" customFormat="1">
      <c r="A278" s="13"/>
      <c r="B278" s="240"/>
      <c r="C278" s="241"/>
      <c r="D278" s="242" t="s">
        <v>177</v>
      </c>
      <c r="E278" s="243" t="s">
        <v>1</v>
      </c>
      <c r="F278" s="244" t="s">
        <v>272</v>
      </c>
      <c r="G278" s="241"/>
      <c r="H278" s="243" t="s">
        <v>1</v>
      </c>
      <c r="I278" s="245"/>
      <c r="J278" s="241"/>
      <c r="K278" s="241"/>
      <c r="L278" s="246"/>
      <c r="M278" s="247"/>
      <c r="N278" s="248"/>
      <c r="O278" s="248"/>
      <c r="P278" s="248"/>
      <c r="Q278" s="248"/>
      <c r="R278" s="248"/>
      <c r="S278" s="248"/>
      <c r="T278" s="249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50" t="s">
        <v>177</v>
      </c>
      <c r="AU278" s="250" t="s">
        <v>168</v>
      </c>
      <c r="AV278" s="13" t="s">
        <v>80</v>
      </c>
      <c r="AW278" s="13" t="s">
        <v>30</v>
      </c>
      <c r="AX278" s="13" t="s">
        <v>73</v>
      </c>
      <c r="AY278" s="250" t="s">
        <v>167</v>
      </c>
    </row>
    <row r="279" s="14" customFormat="1">
      <c r="A279" s="14"/>
      <c r="B279" s="251"/>
      <c r="C279" s="252"/>
      <c r="D279" s="242" t="s">
        <v>177</v>
      </c>
      <c r="E279" s="253" t="s">
        <v>1</v>
      </c>
      <c r="F279" s="254" t="s">
        <v>299</v>
      </c>
      <c r="G279" s="252"/>
      <c r="H279" s="255">
        <v>4.7400000000000002</v>
      </c>
      <c r="I279" s="256"/>
      <c r="J279" s="252"/>
      <c r="K279" s="252"/>
      <c r="L279" s="257"/>
      <c r="M279" s="258"/>
      <c r="N279" s="259"/>
      <c r="O279" s="259"/>
      <c r="P279" s="259"/>
      <c r="Q279" s="259"/>
      <c r="R279" s="259"/>
      <c r="S279" s="259"/>
      <c r="T279" s="260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61" t="s">
        <v>177</v>
      </c>
      <c r="AU279" s="261" t="s">
        <v>168</v>
      </c>
      <c r="AV279" s="14" t="s">
        <v>82</v>
      </c>
      <c r="AW279" s="14" t="s">
        <v>30</v>
      </c>
      <c r="AX279" s="14" t="s">
        <v>73</v>
      </c>
      <c r="AY279" s="261" t="s">
        <v>167</v>
      </c>
    </row>
    <row r="280" s="13" customFormat="1">
      <c r="A280" s="13"/>
      <c r="B280" s="240"/>
      <c r="C280" s="241"/>
      <c r="D280" s="242" t="s">
        <v>177</v>
      </c>
      <c r="E280" s="243" t="s">
        <v>1</v>
      </c>
      <c r="F280" s="244" t="s">
        <v>256</v>
      </c>
      <c r="G280" s="241"/>
      <c r="H280" s="243" t="s">
        <v>1</v>
      </c>
      <c r="I280" s="245"/>
      <c r="J280" s="241"/>
      <c r="K280" s="241"/>
      <c r="L280" s="246"/>
      <c r="M280" s="247"/>
      <c r="N280" s="248"/>
      <c r="O280" s="248"/>
      <c r="P280" s="248"/>
      <c r="Q280" s="248"/>
      <c r="R280" s="248"/>
      <c r="S280" s="248"/>
      <c r="T280" s="249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50" t="s">
        <v>177</v>
      </c>
      <c r="AU280" s="250" t="s">
        <v>168</v>
      </c>
      <c r="AV280" s="13" t="s">
        <v>80</v>
      </c>
      <c r="AW280" s="13" t="s">
        <v>30</v>
      </c>
      <c r="AX280" s="13" t="s">
        <v>73</v>
      </c>
      <c r="AY280" s="250" t="s">
        <v>167</v>
      </c>
    </row>
    <row r="281" s="14" customFormat="1">
      <c r="A281" s="14"/>
      <c r="B281" s="251"/>
      <c r="C281" s="252"/>
      <c r="D281" s="242" t="s">
        <v>177</v>
      </c>
      <c r="E281" s="253" t="s">
        <v>1</v>
      </c>
      <c r="F281" s="254" t="s">
        <v>300</v>
      </c>
      <c r="G281" s="252"/>
      <c r="H281" s="255">
        <v>31.789999999999999</v>
      </c>
      <c r="I281" s="256"/>
      <c r="J281" s="252"/>
      <c r="K281" s="252"/>
      <c r="L281" s="257"/>
      <c r="M281" s="258"/>
      <c r="N281" s="259"/>
      <c r="O281" s="259"/>
      <c r="P281" s="259"/>
      <c r="Q281" s="259"/>
      <c r="R281" s="259"/>
      <c r="S281" s="259"/>
      <c r="T281" s="260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61" t="s">
        <v>177</v>
      </c>
      <c r="AU281" s="261" t="s">
        <v>168</v>
      </c>
      <c r="AV281" s="14" t="s">
        <v>82</v>
      </c>
      <c r="AW281" s="14" t="s">
        <v>30</v>
      </c>
      <c r="AX281" s="14" t="s">
        <v>73</v>
      </c>
      <c r="AY281" s="261" t="s">
        <v>167</v>
      </c>
    </row>
    <row r="282" s="13" customFormat="1">
      <c r="A282" s="13"/>
      <c r="B282" s="240"/>
      <c r="C282" s="241"/>
      <c r="D282" s="242" t="s">
        <v>177</v>
      </c>
      <c r="E282" s="243" t="s">
        <v>1</v>
      </c>
      <c r="F282" s="244" t="s">
        <v>209</v>
      </c>
      <c r="G282" s="241"/>
      <c r="H282" s="243" t="s">
        <v>1</v>
      </c>
      <c r="I282" s="245"/>
      <c r="J282" s="241"/>
      <c r="K282" s="241"/>
      <c r="L282" s="246"/>
      <c r="M282" s="247"/>
      <c r="N282" s="248"/>
      <c r="O282" s="248"/>
      <c r="P282" s="248"/>
      <c r="Q282" s="248"/>
      <c r="R282" s="248"/>
      <c r="S282" s="248"/>
      <c r="T282" s="249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50" t="s">
        <v>177</v>
      </c>
      <c r="AU282" s="250" t="s">
        <v>168</v>
      </c>
      <c r="AV282" s="13" t="s">
        <v>80</v>
      </c>
      <c r="AW282" s="13" t="s">
        <v>30</v>
      </c>
      <c r="AX282" s="13" t="s">
        <v>73</v>
      </c>
      <c r="AY282" s="250" t="s">
        <v>167</v>
      </c>
    </row>
    <row r="283" s="14" customFormat="1">
      <c r="A283" s="14"/>
      <c r="B283" s="251"/>
      <c r="C283" s="252"/>
      <c r="D283" s="242" t="s">
        <v>177</v>
      </c>
      <c r="E283" s="253" t="s">
        <v>1</v>
      </c>
      <c r="F283" s="254" t="s">
        <v>301</v>
      </c>
      <c r="G283" s="252"/>
      <c r="H283" s="255">
        <v>57.433</v>
      </c>
      <c r="I283" s="256"/>
      <c r="J283" s="252"/>
      <c r="K283" s="252"/>
      <c r="L283" s="257"/>
      <c r="M283" s="258"/>
      <c r="N283" s="259"/>
      <c r="O283" s="259"/>
      <c r="P283" s="259"/>
      <c r="Q283" s="259"/>
      <c r="R283" s="259"/>
      <c r="S283" s="259"/>
      <c r="T283" s="260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61" t="s">
        <v>177</v>
      </c>
      <c r="AU283" s="261" t="s">
        <v>168</v>
      </c>
      <c r="AV283" s="14" t="s">
        <v>82</v>
      </c>
      <c r="AW283" s="14" t="s">
        <v>30</v>
      </c>
      <c r="AX283" s="14" t="s">
        <v>73</v>
      </c>
      <c r="AY283" s="261" t="s">
        <v>167</v>
      </c>
    </row>
    <row r="284" s="14" customFormat="1">
      <c r="A284" s="14"/>
      <c r="B284" s="251"/>
      <c r="C284" s="252"/>
      <c r="D284" s="242" t="s">
        <v>177</v>
      </c>
      <c r="E284" s="253" t="s">
        <v>1</v>
      </c>
      <c r="F284" s="254" t="s">
        <v>302</v>
      </c>
      <c r="G284" s="252"/>
      <c r="H284" s="255">
        <v>3.4940000000000002</v>
      </c>
      <c r="I284" s="256"/>
      <c r="J284" s="252"/>
      <c r="K284" s="252"/>
      <c r="L284" s="257"/>
      <c r="M284" s="258"/>
      <c r="N284" s="259"/>
      <c r="O284" s="259"/>
      <c r="P284" s="259"/>
      <c r="Q284" s="259"/>
      <c r="R284" s="259"/>
      <c r="S284" s="259"/>
      <c r="T284" s="260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61" t="s">
        <v>177</v>
      </c>
      <c r="AU284" s="261" t="s">
        <v>168</v>
      </c>
      <c r="AV284" s="14" t="s">
        <v>82</v>
      </c>
      <c r="AW284" s="14" t="s">
        <v>30</v>
      </c>
      <c r="AX284" s="14" t="s">
        <v>73</v>
      </c>
      <c r="AY284" s="261" t="s">
        <v>167</v>
      </c>
    </row>
    <row r="285" s="13" customFormat="1">
      <c r="A285" s="13"/>
      <c r="B285" s="240"/>
      <c r="C285" s="241"/>
      <c r="D285" s="242" t="s">
        <v>177</v>
      </c>
      <c r="E285" s="243" t="s">
        <v>1</v>
      </c>
      <c r="F285" s="244" t="s">
        <v>259</v>
      </c>
      <c r="G285" s="241"/>
      <c r="H285" s="243" t="s">
        <v>1</v>
      </c>
      <c r="I285" s="245"/>
      <c r="J285" s="241"/>
      <c r="K285" s="241"/>
      <c r="L285" s="246"/>
      <c r="M285" s="247"/>
      <c r="N285" s="248"/>
      <c r="O285" s="248"/>
      <c r="P285" s="248"/>
      <c r="Q285" s="248"/>
      <c r="R285" s="248"/>
      <c r="S285" s="248"/>
      <c r="T285" s="249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50" t="s">
        <v>177</v>
      </c>
      <c r="AU285" s="250" t="s">
        <v>168</v>
      </c>
      <c r="AV285" s="13" t="s">
        <v>80</v>
      </c>
      <c r="AW285" s="13" t="s">
        <v>30</v>
      </c>
      <c r="AX285" s="13" t="s">
        <v>73</v>
      </c>
      <c r="AY285" s="250" t="s">
        <v>167</v>
      </c>
    </row>
    <row r="286" s="14" customFormat="1">
      <c r="A286" s="14"/>
      <c r="B286" s="251"/>
      <c r="C286" s="252"/>
      <c r="D286" s="242" t="s">
        <v>177</v>
      </c>
      <c r="E286" s="253" t="s">
        <v>1</v>
      </c>
      <c r="F286" s="254" t="s">
        <v>303</v>
      </c>
      <c r="G286" s="252"/>
      <c r="H286" s="255">
        <v>13.824999999999999</v>
      </c>
      <c r="I286" s="256"/>
      <c r="J286" s="252"/>
      <c r="K286" s="252"/>
      <c r="L286" s="257"/>
      <c r="M286" s="258"/>
      <c r="N286" s="259"/>
      <c r="O286" s="259"/>
      <c r="P286" s="259"/>
      <c r="Q286" s="259"/>
      <c r="R286" s="259"/>
      <c r="S286" s="259"/>
      <c r="T286" s="260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61" t="s">
        <v>177</v>
      </c>
      <c r="AU286" s="261" t="s">
        <v>168</v>
      </c>
      <c r="AV286" s="14" t="s">
        <v>82</v>
      </c>
      <c r="AW286" s="14" t="s">
        <v>30</v>
      </c>
      <c r="AX286" s="14" t="s">
        <v>73</v>
      </c>
      <c r="AY286" s="261" t="s">
        <v>167</v>
      </c>
    </row>
    <row r="287" s="13" customFormat="1">
      <c r="A287" s="13"/>
      <c r="B287" s="240"/>
      <c r="C287" s="241"/>
      <c r="D287" s="242" t="s">
        <v>177</v>
      </c>
      <c r="E287" s="243" t="s">
        <v>1</v>
      </c>
      <c r="F287" s="244" t="s">
        <v>278</v>
      </c>
      <c r="G287" s="241"/>
      <c r="H287" s="243" t="s">
        <v>1</v>
      </c>
      <c r="I287" s="245"/>
      <c r="J287" s="241"/>
      <c r="K287" s="241"/>
      <c r="L287" s="246"/>
      <c r="M287" s="247"/>
      <c r="N287" s="248"/>
      <c r="O287" s="248"/>
      <c r="P287" s="248"/>
      <c r="Q287" s="248"/>
      <c r="R287" s="248"/>
      <c r="S287" s="248"/>
      <c r="T287" s="249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50" t="s">
        <v>177</v>
      </c>
      <c r="AU287" s="250" t="s">
        <v>168</v>
      </c>
      <c r="AV287" s="13" t="s">
        <v>80</v>
      </c>
      <c r="AW287" s="13" t="s">
        <v>30</v>
      </c>
      <c r="AX287" s="13" t="s">
        <v>73</v>
      </c>
      <c r="AY287" s="250" t="s">
        <v>167</v>
      </c>
    </row>
    <row r="288" s="14" customFormat="1">
      <c r="A288" s="14"/>
      <c r="B288" s="251"/>
      <c r="C288" s="252"/>
      <c r="D288" s="242" t="s">
        <v>177</v>
      </c>
      <c r="E288" s="253" t="s">
        <v>1</v>
      </c>
      <c r="F288" s="254" t="s">
        <v>304</v>
      </c>
      <c r="G288" s="252"/>
      <c r="H288" s="255">
        <v>8.5199999999999996</v>
      </c>
      <c r="I288" s="256"/>
      <c r="J288" s="252"/>
      <c r="K288" s="252"/>
      <c r="L288" s="257"/>
      <c r="M288" s="258"/>
      <c r="N288" s="259"/>
      <c r="O288" s="259"/>
      <c r="P288" s="259"/>
      <c r="Q288" s="259"/>
      <c r="R288" s="259"/>
      <c r="S288" s="259"/>
      <c r="T288" s="260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61" t="s">
        <v>177</v>
      </c>
      <c r="AU288" s="261" t="s">
        <v>168</v>
      </c>
      <c r="AV288" s="14" t="s">
        <v>82</v>
      </c>
      <c r="AW288" s="14" t="s">
        <v>30</v>
      </c>
      <c r="AX288" s="14" t="s">
        <v>73</v>
      </c>
      <c r="AY288" s="261" t="s">
        <v>167</v>
      </c>
    </row>
    <row r="289" s="16" customFormat="1">
      <c r="A289" s="16"/>
      <c r="B289" s="283"/>
      <c r="C289" s="284"/>
      <c r="D289" s="242" t="s">
        <v>177</v>
      </c>
      <c r="E289" s="285" t="s">
        <v>1</v>
      </c>
      <c r="F289" s="286" t="s">
        <v>305</v>
      </c>
      <c r="G289" s="284"/>
      <c r="H289" s="287">
        <v>204.852</v>
      </c>
      <c r="I289" s="288"/>
      <c r="J289" s="284"/>
      <c r="K289" s="284"/>
      <c r="L289" s="289"/>
      <c r="M289" s="290"/>
      <c r="N289" s="291"/>
      <c r="O289" s="291"/>
      <c r="P289" s="291"/>
      <c r="Q289" s="291"/>
      <c r="R289" s="291"/>
      <c r="S289" s="291"/>
      <c r="T289" s="292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T289" s="293" t="s">
        <v>177</v>
      </c>
      <c r="AU289" s="293" t="s">
        <v>168</v>
      </c>
      <c r="AV289" s="16" t="s">
        <v>168</v>
      </c>
      <c r="AW289" s="16" t="s">
        <v>30</v>
      </c>
      <c r="AX289" s="16" t="s">
        <v>73</v>
      </c>
      <c r="AY289" s="293" t="s">
        <v>167</v>
      </c>
    </row>
    <row r="290" s="13" customFormat="1">
      <c r="A290" s="13"/>
      <c r="B290" s="240"/>
      <c r="C290" s="241"/>
      <c r="D290" s="242" t="s">
        <v>177</v>
      </c>
      <c r="E290" s="243" t="s">
        <v>1</v>
      </c>
      <c r="F290" s="244" t="s">
        <v>306</v>
      </c>
      <c r="G290" s="241"/>
      <c r="H290" s="243" t="s">
        <v>1</v>
      </c>
      <c r="I290" s="245"/>
      <c r="J290" s="241"/>
      <c r="K290" s="241"/>
      <c r="L290" s="246"/>
      <c r="M290" s="247"/>
      <c r="N290" s="248"/>
      <c r="O290" s="248"/>
      <c r="P290" s="248"/>
      <c r="Q290" s="248"/>
      <c r="R290" s="248"/>
      <c r="S290" s="248"/>
      <c r="T290" s="249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50" t="s">
        <v>177</v>
      </c>
      <c r="AU290" s="250" t="s">
        <v>168</v>
      </c>
      <c r="AV290" s="13" t="s">
        <v>80</v>
      </c>
      <c r="AW290" s="13" t="s">
        <v>30</v>
      </c>
      <c r="AX290" s="13" t="s">
        <v>73</v>
      </c>
      <c r="AY290" s="250" t="s">
        <v>167</v>
      </c>
    </row>
    <row r="291" s="14" customFormat="1">
      <c r="A291" s="14"/>
      <c r="B291" s="251"/>
      <c r="C291" s="252"/>
      <c r="D291" s="242" t="s">
        <v>177</v>
      </c>
      <c r="E291" s="253" t="s">
        <v>1</v>
      </c>
      <c r="F291" s="254" t="s">
        <v>307</v>
      </c>
      <c r="G291" s="252"/>
      <c r="H291" s="255">
        <v>-40.969999999999999</v>
      </c>
      <c r="I291" s="256"/>
      <c r="J291" s="252"/>
      <c r="K291" s="252"/>
      <c r="L291" s="257"/>
      <c r="M291" s="258"/>
      <c r="N291" s="259"/>
      <c r="O291" s="259"/>
      <c r="P291" s="259"/>
      <c r="Q291" s="259"/>
      <c r="R291" s="259"/>
      <c r="S291" s="259"/>
      <c r="T291" s="260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61" t="s">
        <v>177</v>
      </c>
      <c r="AU291" s="261" t="s">
        <v>168</v>
      </c>
      <c r="AV291" s="14" t="s">
        <v>82</v>
      </c>
      <c r="AW291" s="14" t="s">
        <v>30</v>
      </c>
      <c r="AX291" s="14" t="s">
        <v>73</v>
      </c>
      <c r="AY291" s="261" t="s">
        <v>167</v>
      </c>
    </row>
    <row r="292" s="15" customFormat="1">
      <c r="A292" s="15"/>
      <c r="B292" s="262"/>
      <c r="C292" s="263"/>
      <c r="D292" s="242" t="s">
        <v>177</v>
      </c>
      <c r="E292" s="264" t="s">
        <v>1</v>
      </c>
      <c r="F292" s="265" t="s">
        <v>204</v>
      </c>
      <c r="G292" s="263"/>
      <c r="H292" s="266">
        <v>163.88200000000001</v>
      </c>
      <c r="I292" s="267"/>
      <c r="J292" s="263"/>
      <c r="K292" s="263"/>
      <c r="L292" s="268"/>
      <c r="M292" s="269"/>
      <c r="N292" s="270"/>
      <c r="O292" s="270"/>
      <c r="P292" s="270"/>
      <c r="Q292" s="270"/>
      <c r="R292" s="270"/>
      <c r="S292" s="270"/>
      <c r="T292" s="271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T292" s="272" t="s">
        <v>177</v>
      </c>
      <c r="AU292" s="272" t="s">
        <v>168</v>
      </c>
      <c r="AV292" s="15" t="s">
        <v>175</v>
      </c>
      <c r="AW292" s="15" t="s">
        <v>30</v>
      </c>
      <c r="AX292" s="15" t="s">
        <v>80</v>
      </c>
      <c r="AY292" s="272" t="s">
        <v>167</v>
      </c>
    </row>
    <row r="293" s="2" customFormat="1" ht="37.8" customHeight="1">
      <c r="A293" s="39"/>
      <c r="B293" s="40"/>
      <c r="C293" s="227" t="s">
        <v>308</v>
      </c>
      <c r="D293" s="227" t="s">
        <v>170</v>
      </c>
      <c r="E293" s="228" t="s">
        <v>309</v>
      </c>
      <c r="F293" s="229" t="s">
        <v>310</v>
      </c>
      <c r="G293" s="230" t="s">
        <v>195</v>
      </c>
      <c r="H293" s="231">
        <v>40.969999999999999</v>
      </c>
      <c r="I293" s="232"/>
      <c r="J293" s="233">
        <f>ROUND(I293*H293,2)</f>
        <v>0</v>
      </c>
      <c r="K293" s="229" t="s">
        <v>174</v>
      </c>
      <c r="L293" s="45"/>
      <c r="M293" s="234" t="s">
        <v>1</v>
      </c>
      <c r="N293" s="235" t="s">
        <v>38</v>
      </c>
      <c r="O293" s="92"/>
      <c r="P293" s="236">
        <f>O293*H293</f>
        <v>0</v>
      </c>
      <c r="Q293" s="236">
        <v>0.029499999999999998</v>
      </c>
      <c r="R293" s="236">
        <f>Q293*H293</f>
        <v>1.208615</v>
      </c>
      <c r="S293" s="236">
        <v>0</v>
      </c>
      <c r="T293" s="237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8" t="s">
        <v>175</v>
      </c>
      <c r="AT293" s="238" t="s">
        <v>170</v>
      </c>
      <c r="AU293" s="238" t="s">
        <v>168</v>
      </c>
      <c r="AY293" s="18" t="s">
        <v>167</v>
      </c>
      <c r="BE293" s="239">
        <f>IF(N293="základní",J293,0)</f>
        <v>0</v>
      </c>
      <c r="BF293" s="239">
        <f>IF(N293="snížená",J293,0)</f>
        <v>0</v>
      </c>
      <c r="BG293" s="239">
        <f>IF(N293="zákl. přenesená",J293,0)</f>
        <v>0</v>
      </c>
      <c r="BH293" s="239">
        <f>IF(N293="sníž. přenesená",J293,0)</f>
        <v>0</v>
      </c>
      <c r="BI293" s="239">
        <f>IF(N293="nulová",J293,0)</f>
        <v>0</v>
      </c>
      <c r="BJ293" s="18" t="s">
        <v>80</v>
      </c>
      <c r="BK293" s="239">
        <f>ROUND(I293*H293,2)</f>
        <v>0</v>
      </c>
      <c r="BL293" s="18" t="s">
        <v>175</v>
      </c>
      <c r="BM293" s="238" t="s">
        <v>311</v>
      </c>
    </row>
    <row r="294" s="13" customFormat="1">
      <c r="A294" s="13"/>
      <c r="B294" s="240"/>
      <c r="C294" s="241"/>
      <c r="D294" s="242" t="s">
        <v>177</v>
      </c>
      <c r="E294" s="243" t="s">
        <v>1</v>
      </c>
      <c r="F294" s="244" t="s">
        <v>312</v>
      </c>
      <c r="G294" s="241"/>
      <c r="H294" s="243" t="s">
        <v>1</v>
      </c>
      <c r="I294" s="245"/>
      <c r="J294" s="241"/>
      <c r="K294" s="241"/>
      <c r="L294" s="246"/>
      <c r="M294" s="247"/>
      <c r="N294" s="248"/>
      <c r="O294" s="248"/>
      <c r="P294" s="248"/>
      <c r="Q294" s="248"/>
      <c r="R294" s="248"/>
      <c r="S294" s="248"/>
      <c r="T294" s="249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50" t="s">
        <v>177</v>
      </c>
      <c r="AU294" s="250" t="s">
        <v>168</v>
      </c>
      <c r="AV294" s="13" t="s">
        <v>80</v>
      </c>
      <c r="AW294" s="13" t="s">
        <v>30</v>
      </c>
      <c r="AX294" s="13" t="s">
        <v>73</v>
      </c>
      <c r="AY294" s="250" t="s">
        <v>167</v>
      </c>
    </row>
    <row r="295" s="14" customFormat="1">
      <c r="A295" s="14"/>
      <c r="B295" s="251"/>
      <c r="C295" s="252"/>
      <c r="D295" s="242" t="s">
        <v>177</v>
      </c>
      <c r="E295" s="253" t="s">
        <v>1</v>
      </c>
      <c r="F295" s="254" t="s">
        <v>313</v>
      </c>
      <c r="G295" s="252"/>
      <c r="H295" s="255">
        <v>40.969999999999999</v>
      </c>
      <c r="I295" s="256"/>
      <c r="J295" s="252"/>
      <c r="K295" s="252"/>
      <c r="L295" s="257"/>
      <c r="M295" s="258"/>
      <c r="N295" s="259"/>
      <c r="O295" s="259"/>
      <c r="P295" s="259"/>
      <c r="Q295" s="259"/>
      <c r="R295" s="259"/>
      <c r="S295" s="259"/>
      <c r="T295" s="260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61" t="s">
        <v>177</v>
      </c>
      <c r="AU295" s="261" t="s">
        <v>168</v>
      </c>
      <c r="AV295" s="14" t="s">
        <v>82</v>
      </c>
      <c r="AW295" s="14" t="s">
        <v>30</v>
      </c>
      <c r="AX295" s="14" t="s">
        <v>80</v>
      </c>
      <c r="AY295" s="261" t="s">
        <v>167</v>
      </c>
    </row>
    <row r="296" s="2" customFormat="1" ht="16.5" customHeight="1">
      <c r="A296" s="39"/>
      <c r="B296" s="40"/>
      <c r="C296" s="227" t="s">
        <v>314</v>
      </c>
      <c r="D296" s="227" t="s">
        <v>170</v>
      </c>
      <c r="E296" s="228" t="s">
        <v>315</v>
      </c>
      <c r="F296" s="229" t="s">
        <v>316</v>
      </c>
      <c r="G296" s="230" t="s">
        <v>195</v>
      </c>
      <c r="H296" s="231">
        <v>15.474</v>
      </c>
      <c r="I296" s="232"/>
      <c r="J296" s="233">
        <f>ROUND(I296*H296,2)</f>
        <v>0</v>
      </c>
      <c r="K296" s="229" t="s">
        <v>174</v>
      </c>
      <c r="L296" s="45"/>
      <c r="M296" s="234" t="s">
        <v>1</v>
      </c>
      <c r="N296" s="235" t="s">
        <v>38</v>
      </c>
      <c r="O296" s="92"/>
      <c r="P296" s="236">
        <f>O296*H296</f>
        <v>0</v>
      </c>
      <c r="Q296" s="236">
        <v>9.0000000000000006E-05</v>
      </c>
      <c r="R296" s="236">
        <f>Q296*H296</f>
        <v>0.0013926600000000002</v>
      </c>
      <c r="S296" s="236">
        <v>6.0000000000000002E-05</v>
      </c>
      <c r="T296" s="237">
        <f>S296*H296</f>
        <v>0.00092843999999999999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8" t="s">
        <v>175</v>
      </c>
      <c r="AT296" s="238" t="s">
        <v>170</v>
      </c>
      <c r="AU296" s="238" t="s">
        <v>168</v>
      </c>
      <c r="AY296" s="18" t="s">
        <v>167</v>
      </c>
      <c r="BE296" s="239">
        <f>IF(N296="základní",J296,0)</f>
        <v>0</v>
      </c>
      <c r="BF296" s="239">
        <f>IF(N296="snížená",J296,0)</f>
        <v>0</v>
      </c>
      <c r="BG296" s="239">
        <f>IF(N296="zákl. přenesená",J296,0)</f>
        <v>0</v>
      </c>
      <c r="BH296" s="239">
        <f>IF(N296="sníž. přenesená",J296,0)</f>
        <v>0</v>
      </c>
      <c r="BI296" s="239">
        <f>IF(N296="nulová",J296,0)</f>
        <v>0</v>
      </c>
      <c r="BJ296" s="18" t="s">
        <v>80</v>
      </c>
      <c r="BK296" s="239">
        <f>ROUND(I296*H296,2)</f>
        <v>0</v>
      </c>
      <c r="BL296" s="18" t="s">
        <v>175</v>
      </c>
      <c r="BM296" s="238" t="s">
        <v>317</v>
      </c>
    </row>
    <row r="297" s="14" customFormat="1">
      <c r="A297" s="14"/>
      <c r="B297" s="251"/>
      <c r="C297" s="252"/>
      <c r="D297" s="242" t="s">
        <v>177</v>
      </c>
      <c r="E297" s="253" t="s">
        <v>1</v>
      </c>
      <c r="F297" s="254" t="s">
        <v>318</v>
      </c>
      <c r="G297" s="252"/>
      <c r="H297" s="255">
        <v>15.474</v>
      </c>
      <c r="I297" s="256"/>
      <c r="J297" s="252"/>
      <c r="K297" s="252"/>
      <c r="L297" s="257"/>
      <c r="M297" s="258"/>
      <c r="N297" s="259"/>
      <c r="O297" s="259"/>
      <c r="P297" s="259"/>
      <c r="Q297" s="259"/>
      <c r="R297" s="259"/>
      <c r="S297" s="259"/>
      <c r="T297" s="260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61" t="s">
        <v>177</v>
      </c>
      <c r="AU297" s="261" t="s">
        <v>168</v>
      </c>
      <c r="AV297" s="14" t="s">
        <v>82</v>
      </c>
      <c r="AW297" s="14" t="s">
        <v>30</v>
      </c>
      <c r="AX297" s="14" t="s">
        <v>80</v>
      </c>
      <c r="AY297" s="261" t="s">
        <v>167</v>
      </c>
    </row>
    <row r="298" s="2" customFormat="1" ht="24.15" customHeight="1">
      <c r="A298" s="39"/>
      <c r="B298" s="40"/>
      <c r="C298" s="227" t="s">
        <v>319</v>
      </c>
      <c r="D298" s="227" t="s">
        <v>170</v>
      </c>
      <c r="E298" s="228" t="s">
        <v>320</v>
      </c>
      <c r="F298" s="229" t="s">
        <v>321</v>
      </c>
      <c r="G298" s="230" t="s">
        <v>322</v>
      </c>
      <c r="H298" s="231">
        <v>59.240000000000002</v>
      </c>
      <c r="I298" s="232"/>
      <c r="J298" s="233">
        <f>ROUND(I298*H298,2)</f>
        <v>0</v>
      </c>
      <c r="K298" s="229" t="s">
        <v>174</v>
      </c>
      <c r="L298" s="45"/>
      <c r="M298" s="234" t="s">
        <v>1</v>
      </c>
      <c r="N298" s="235" t="s">
        <v>38</v>
      </c>
      <c r="O298" s="92"/>
      <c r="P298" s="236">
        <f>O298*H298</f>
        <v>0</v>
      </c>
      <c r="Q298" s="236">
        <v>0</v>
      </c>
      <c r="R298" s="236">
        <f>Q298*H298</f>
        <v>0</v>
      </c>
      <c r="S298" s="236">
        <v>0</v>
      </c>
      <c r="T298" s="237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8" t="s">
        <v>175</v>
      </c>
      <c r="AT298" s="238" t="s">
        <v>170</v>
      </c>
      <c r="AU298" s="238" t="s">
        <v>168</v>
      </c>
      <c r="AY298" s="18" t="s">
        <v>167</v>
      </c>
      <c r="BE298" s="239">
        <f>IF(N298="základní",J298,0)</f>
        <v>0</v>
      </c>
      <c r="BF298" s="239">
        <f>IF(N298="snížená",J298,0)</f>
        <v>0</v>
      </c>
      <c r="BG298" s="239">
        <f>IF(N298="zákl. přenesená",J298,0)</f>
        <v>0</v>
      </c>
      <c r="BH298" s="239">
        <f>IF(N298="sníž. přenesená",J298,0)</f>
        <v>0</v>
      </c>
      <c r="BI298" s="239">
        <f>IF(N298="nulová",J298,0)</f>
        <v>0</v>
      </c>
      <c r="BJ298" s="18" t="s">
        <v>80</v>
      </c>
      <c r="BK298" s="239">
        <f>ROUND(I298*H298,2)</f>
        <v>0</v>
      </c>
      <c r="BL298" s="18" t="s">
        <v>175</v>
      </c>
      <c r="BM298" s="238" t="s">
        <v>323</v>
      </c>
    </row>
    <row r="299" s="14" customFormat="1">
      <c r="A299" s="14"/>
      <c r="B299" s="251"/>
      <c r="C299" s="252"/>
      <c r="D299" s="242" t="s">
        <v>177</v>
      </c>
      <c r="E299" s="253" t="s">
        <v>1</v>
      </c>
      <c r="F299" s="254" t="s">
        <v>324</v>
      </c>
      <c r="G299" s="252"/>
      <c r="H299" s="255">
        <v>37.530000000000001</v>
      </c>
      <c r="I299" s="256"/>
      <c r="J299" s="252"/>
      <c r="K299" s="252"/>
      <c r="L299" s="257"/>
      <c r="M299" s="258"/>
      <c r="N299" s="259"/>
      <c r="O299" s="259"/>
      <c r="P299" s="259"/>
      <c r="Q299" s="259"/>
      <c r="R299" s="259"/>
      <c r="S299" s="259"/>
      <c r="T299" s="260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61" t="s">
        <v>177</v>
      </c>
      <c r="AU299" s="261" t="s">
        <v>168</v>
      </c>
      <c r="AV299" s="14" t="s">
        <v>82</v>
      </c>
      <c r="AW299" s="14" t="s">
        <v>30</v>
      </c>
      <c r="AX299" s="14" t="s">
        <v>73</v>
      </c>
      <c r="AY299" s="261" t="s">
        <v>167</v>
      </c>
    </row>
    <row r="300" s="14" customFormat="1">
      <c r="A300" s="14"/>
      <c r="B300" s="251"/>
      <c r="C300" s="252"/>
      <c r="D300" s="242" t="s">
        <v>177</v>
      </c>
      <c r="E300" s="253" t="s">
        <v>1</v>
      </c>
      <c r="F300" s="254" t="s">
        <v>325</v>
      </c>
      <c r="G300" s="252"/>
      <c r="H300" s="255">
        <v>21.710000000000001</v>
      </c>
      <c r="I300" s="256"/>
      <c r="J300" s="252"/>
      <c r="K300" s="252"/>
      <c r="L300" s="257"/>
      <c r="M300" s="258"/>
      <c r="N300" s="259"/>
      <c r="O300" s="259"/>
      <c r="P300" s="259"/>
      <c r="Q300" s="259"/>
      <c r="R300" s="259"/>
      <c r="S300" s="259"/>
      <c r="T300" s="260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61" t="s">
        <v>177</v>
      </c>
      <c r="AU300" s="261" t="s">
        <v>168</v>
      </c>
      <c r="AV300" s="14" t="s">
        <v>82</v>
      </c>
      <c r="AW300" s="14" t="s">
        <v>30</v>
      </c>
      <c r="AX300" s="14" t="s">
        <v>73</v>
      </c>
      <c r="AY300" s="261" t="s">
        <v>167</v>
      </c>
    </row>
    <row r="301" s="15" customFormat="1">
      <c r="A301" s="15"/>
      <c r="B301" s="262"/>
      <c r="C301" s="263"/>
      <c r="D301" s="242" t="s">
        <v>177</v>
      </c>
      <c r="E301" s="264" t="s">
        <v>1</v>
      </c>
      <c r="F301" s="265" t="s">
        <v>204</v>
      </c>
      <c r="G301" s="263"/>
      <c r="H301" s="266">
        <v>59.240000000000002</v>
      </c>
      <c r="I301" s="267"/>
      <c r="J301" s="263"/>
      <c r="K301" s="263"/>
      <c r="L301" s="268"/>
      <c r="M301" s="269"/>
      <c r="N301" s="270"/>
      <c r="O301" s="270"/>
      <c r="P301" s="270"/>
      <c r="Q301" s="270"/>
      <c r="R301" s="270"/>
      <c r="S301" s="270"/>
      <c r="T301" s="271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T301" s="272" t="s">
        <v>177</v>
      </c>
      <c r="AU301" s="272" t="s">
        <v>168</v>
      </c>
      <c r="AV301" s="15" t="s">
        <v>175</v>
      </c>
      <c r="AW301" s="15" t="s">
        <v>30</v>
      </c>
      <c r="AX301" s="15" t="s">
        <v>80</v>
      </c>
      <c r="AY301" s="272" t="s">
        <v>167</v>
      </c>
    </row>
    <row r="302" s="2" customFormat="1" ht="24.15" customHeight="1">
      <c r="A302" s="39"/>
      <c r="B302" s="40"/>
      <c r="C302" s="273" t="s">
        <v>326</v>
      </c>
      <c r="D302" s="273" t="s">
        <v>225</v>
      </c>
      <c r="E302" s="274" t="s">
        <v>327</v>
      </c>
      <c r="F302" s="275" t="s">
        <v>328</v>
      </c>
      <c r="G302" s="276" t="s">
        <v>322</v>
      </c>
      <c r="H302" s="277">
        <v>65.164000000000001</v>
      </c>
      <c r="I302" s="278"/>
      <c r="J302" s="279">
        <f>ROUND(I302*H302,2)</f>
        <v>0</v>
      </c>
      <c r="K302" s="275" t="s">
        <v>174</v>
      </c>
      <c r="L302" s="280"/>
      <c r="M302" s="281" t="s">
        <v>1</v>
      </c>
      <c r="N302" s="282" t="s">
        <v>38</v>
      </c>
      <c r="O302" s="92"/>
      <c r="P302" s="236">
        <f>O302*H302</f>
        <v>0</v>
      </c>
      <c r="Q302" s="236">
        <v>0.00010000000000000001</v>
      </c>
      <c r="R302" s="236">
        <f>Q302*H302</f>
        <v>0.0065164000000000003</v>
      </c>
      <c r="S302" s="236">
        <v>0</v>
      </c>
      <c r="T302" s="237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8" t="s">
        <v>179</v>
      </c>
      <c r="AT302" s="238" t="s">
        <v>225</v>
      </c>
      <c r="AU302" s="238" t="s">
        <v>168</v>
      </c>
      <c r="AY302" s="18" t="s">
        <v>167</v>
      </c>
      <c r="BE302" s="239">
        <f>IF(N302="základní",J302,0)</f>
        <v>0</v>
      </c>
      <c r="BF302" s="239">
        <f>IF(N302="snížená",J302,0)</f>
        <v>0</v>
      </c>
      <c r="BG302" s="239">
        <f>IF(N302="zákl. přenesená",J302,0)</f>
        <v>0</v>
      </c>
      <c r="BH302" s="239">
        <f>IF(N302="sníž. přenesená",J302,0)</f>
        <v>0</v>
      </c>
      <c r="BI302" s="239">
        <f>IF(N302="nulová",J302,0)</f>
        <v>0</v>
      </c>
      <c r="BJ302" s="18" t="s">
        <v>80</v>
      </c>
      <c r="BK302" s="239">
        <f>ROUND(I302*H302,2)</f>
        <v>0</v>
      </c>
      <c r="BL302" s="18" t="s">
        <v>175</v>
      </c>
      <c r="BM302" s="238" t="s">
        <v>329</v>
      </c>
    </row>
    <row r="303" s="14" customFormat="1">
      <c r="A303" s="14"/>
      <c r="B303" s="251"/>
      <c r="C303" s="252"/>
      <c r="D303" s="242" t="s">
        <v>177</v>
      </c>
      <c r="E303" s="253" t="s">
        <v>1</v>
      </c>
      <c r="F303" s="254" t="s">
        <v>330</v>
      </c>
      <c r="G303" s="252"/>
      <c r="H303" s="255">
        <v>65.164000000000001</v>
      </c>
      <c r="I303" s="256"/>
      <c r="J303" s="252"/>
      <c r="K303" s="252"/>
      <c r="L303" s="257"/>
      <c r="M303" s="258"/>
      <c r="N303" s="259"/>
      <c r="O303" s="259"/>
      <c r="P303" s="259"/>
      <c r="Q303" s="259"/>
      <c r="R303" s="259"/>
      <c r="S303" s="259"/>
      <c r="T303" s="260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61" t="s">
        <v>177</v>
      </c>
      <c r="AU303" s="261" t="s">
        <v>168</v>
      </c>
      <c r="AV303" s="14" t="s">
        <v>82</v>
      </c>
      <c r="AW303" s="14" t="s">
        <v>30</v>
      </c>
      <c r="AX303" s="14" t="s">
        <v>80</v>
      </c>
      <c r="AY303" s="261" t="s">
        <v>167</v>
      </c>
    </row>
    <row r="304" s="12" customFormat="1" ht="20.88" customHeight="1">
      <c r="A304" s="12"/>
      <c r="B304" s="211"/>
      <c r="C304" s="212"/>
      <c r="D304" s="213" t="s">
        <v>72</v>
      </c>
      <c r="E304" s="225" t="s">
        <v>331</v>
      </c>
      <c r="F304" s="225" t="s">
        <v>332</v>
      </c>
      <c r="G304" s="212"/>
      <c r="H304" s="212"/>
      <c r="I304" s="215"/>
      <c r="J304" s="226">
        <f>BK304</f>
        <v>0</v>
      </c>
      <c r="K304" s="212"/>
      <c r="L304" s="217"/>
      <c r="M304" s="218"/>
      <c r="N304" s="219"/>
      <c r="O304" s="219"/>
      <c r="P304" s="220">
        <f>SUM(P305:P326)</f>
        <v>0</v>
      </c>
      <c r="Q304" s="219"/>
      <c r="R304" s="220">
        <f>SUM(R305:R326)</f>
        <v>4.945530849999999</v>
      </c>
      <c r="S304" s="219"/>
      <c r="T304" s="221">
        <f>SUM(T305:T326)</f>
        <v>0</v>
      </c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R304" s="222" t="s">
        <v>80</v>
      </c>
      <c r="AT304" s="223" t="s">
        <v>72</v>
      </c>
      <c r="AU304" s="223" t="s">
        <v>82</v>
      </c>
      <c r="AY304" s="222" t="s">
        <v>167</v>
      </c>
      <c r="BK304" s="224">
        <f>SUM(BK305:BK326)</f>
        <v>0</v>
      </c>
    </row>
    <row r="305" s="2" customFormat="1" ht="33" customHeight="1">
      <c r="A305" s="39"/>
      <c r="B305" s="40"/>
      <c r="C305" s="227" t="s">
        <v>333</v>
      </c>
      <c r="D305" s="227" t="s">
        <v>170</v>
      </c>
      <c r="E305" s="228" t="s">
        <v>334</v>
      </c>
      <c r="F305" s="229" t="s">
        <v>335</v>
      </c>
      <c r="G305" s="230" t="s">
        <v>336</v>
      </c>
      <c r="H305" s="231">
        <v>0.014999999999999999</v>
      </c>
      <c r="I305" s="232"/>
      <c r="J305" s="233">
        <f>ROUND(I305*H305,2)</f>
        <v>0</v>
      </c>
      <c r="K305" s="229" t="s">
        <v>174</v>
      </c>
      <c r="L305" s="45"/>
      <c r="M305" s="234" t="s">
        <v>1</v>
      </c>
      <c r="N305" s="235" t="s">
        <v>38</v>
      </c>
      <c r="O305" s="92"/>
      <c r="P305" s="236">
        <f>O305*H305</f>
        <v>0</v>
      </c>
      <c r="Q305" s="236">
        <v>2.5018699999999998</v>
      </c>
      <c r="R305" s="236">
        <f>Q305*H305</f>
        <v>0.037528049999999993</v>
      </c>
      <c r="S305" s="236">
        <v>0</v>
      </c>
      <c r="T305" s="237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8" t="s">
        <v>175</v>
      </c>
      <c r="AT305" s="238" t="s">
        <v>170</v>
      </c>
      <c r="AU305" s="238" t="s">
        <v>168</v>
      </c>
      <c r="AY305" s="18" t="s">
        <v>167</v>
      </c>
      <c r="BE305" s="239">
        <f>IF(N305="základní",J305,0)</f>
        <v>0</v>
      </c>
      <c r="BF305" s="239">
        <f>IF(N305="snížená",J305,0)</f>
        <v>0</v>
      </c>
      <c r="BG305" s="239">
        <f>IF(N305="zákl. přenesená",J305,0)</f>
        <v>0</v>
      </c>
      <c r="BH305" s="239">
        <f>IF(N305="sníž. přenesená",J305,0)</f>
        <v>0</v>
      </c>
      <c r="BI305" s="239">
        <f>IF(N305="nulová",J305,0)</f>
        <v>0</v>
      </c>
      <c r="BJ305" s="18" t="s">
        <v>80</v>
      </c>
      <c r="BK305" s="239">
        <f>ROUND(I305*H305,2)</f>
        <v>0</v>
      </c>
      <c r="BL305" s="18" t="s">
        <v>175</v>
      </c>
      <c r="BM305" s="238" t="s">
        <v>337</v>
      </c>
    </row>
    <row r="306" s="13" customFormat="1">
      <c r="A306" s="13"/>
      <c r="B306" s="240"/>
      <c r="C306" s="241"/>
      <c r="D306" s="242" t="s">
        <v>177</v>
      </c>
      <c r="E306" s="243" t="s">
        <v>1</v>
      </c>
      <c r="F306" s="244" t="s">
        <v>338</v>
      </c>
      <c r="G306" s="241"/>
      <c r="H306" s="243" t="s">
        <v>1</v>
      </c>
      <c r="I306" s="245"/>
      <c r="J306" s="241"/>
      <c r="K306" s="241"/>
      <c r="L306" s="246"/>
      <c r="M306" s="247"/>
      <c r="N306" s="248"/>
      <c r="O306" s="248"/>
      <c r="P306" s="248"/>
      <c r="Q306" s="248"/>
      <c r="R306" s="248"/>
      <c r="S306" s="248"/>
      <c r="T306" s="249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50" t="s">
        <v>177</v>
      </c>
      <c r="AU306" s="250" t="s">
        <v>168</v>
      </c>
      <c r="AV306" s="13" t="s">
        <v>80</v>
      </c>
      <c r="AW306" s="13" t="s">
        <v>30</v>
      </c>
      <c r="AX306" s="13" t="s">
        <v>73</v>
      </c>
      <c r="AY306" s="250" t="s">
        <v>167</v>
      </c>
    </row>
    <row r="307" s="14" customFormat="1">
      <c r="A307" s="14"/>
      <c r="B307" s="251"/>
      <c r="C307" s="252"/>
      <c r="D307" s="242" t="s">
        <v>177</v>
      </c>
      <c r="E307" s="253" t="s">
        <v>1</v>
      </c>
      <c r="F307" s="254" t="s">
        <v>339</v>
      </c>
      <c r="G307" s="252"/>
      <c r="H307" s="255">
        <v>0.014999999999999999</v>
      </c>
      <c r="I307" s="256"/>
      <c r="J307" s="252"/>
      <c r="K307" s="252"/>
      <c r="L307" s="257"/>
      <c r="M307" s="258"/>
      <c r="N307" s="259"/>
      <c r="O307" s="259"/>
      <c r="P307" s="259"/>
      <c r="Q307" s="259"/>
      <c r="R307" s="259"/>
      <c r="S307" s="259"/>
      <c r="T307" s="260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61" t="s">
        <v>177</v>
      </c>
      <c r="AU307" s="261" t="s">
        <v>168</v>
      </c>
      <c r="AV307" s="14" t="s">
        <v>82</v>
      </c>
      <c r="AW307" s="14" t="s">
        <v>30</v>
      </c>
      <c r="AX307" s="14" t="s">
        <v>80</v>
      </c>
      <c r="AY307" s="261" t="s">
        <v>167</v>
      </c>
    </row>
    <row r="308" s="2" customFormat="1" ht="24.15" customHeight="1">
      <c r="A308" s="39"/>
      <c r="B308" s="40"/>
      <c r="C308" s="227" t="s">
        <v>7</v>
      </c>
      <c r="D308" s="227" t="s">
        <v>170</v>
      </c>
      <c r="E308" s="228" t="s">
        <v>340</v>
      </c>
      <c r="F308" s="229" t="s">
        <v>341</v>
      </c>
      <c r="G308" s="230" t="s">
        <v>195</v>
      </c>
      <c r="H308" s="231">
        <v>5.9000000000000004</v>
      </c>
      <c r="I308" s="232"/>
      <c r="J308" s="233">
        <f>ROUND(I308*H308,2)</f>
        <v>0</v>
      </c>
      <c r="K308" s="229" t="s">
        <v>174</v>
      </c>
      <c r="L308" s="45"/>
      <c r="M308" s="234" t="s">
        <v>1</v>
      </c>
      <c r="N308" s="235" t="s">
        <v>38</v>
      </c>
      <c r="O308" s="92"/>
      <c r="P308" s="236">
        <f>O308*H308</f>
        <v>0</v>
      </c>
      <c r="Q308" s="236">
        <v>0.050000000000000003</v>
      </c>
      <c r="R308" s="236">
        <f>Q308*H308</f>
        <v>0.29500000000000004</v>
      </c>
      <c r="S308" s="236">
        <v>0</v>
      </c>
      <c r="T308" s="237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38" t="s">
        <v>175</v>
      </c>
      <c r="AT308" s="238" t="s">
        <v>170</v>
      </c>
      <c r="AU308" s="238" t="s">
        <v>168</v>
      </c>
      <c r="AY308" s="18" t="s">
        <v>167</v>
      </c>
      <c r="BE308" s="239">
        <f>IF(N308="základní",J308,0)</f>
        <v>0</v>
      </c>
      <c r="BF308" s="239">
        <f>IF(N308="snížená",J308,0)</f>
        <v>0</v>
      </c>
      <c r="BG308" s="239">
        <f>IF(N308="zákl. přenesená",J308,0)</f>
        <v>0</v>
      </c>
      <c r="BH308" s="239">
        <f>IF(N308="sníž. přenesená",J308,0)</f>
        <v>0</v>
      </c>
      <c r="BI308" s="239">
        <f>IF(N308="nulová",J308,0)</f>
        <v>0</v>
      </c>
      <c r="BJ308" s="18" t="s">
        <v>80</v>
      </c>
      <c r="BK308" s="239">
        <f>ROUND(I308*H308,2)</f>
        <v>0</v>
      </c>
      <c r="BL308" s="18" t="s">
        <v>175</v>
      </c>
      <c r="BM308" s="238" t="s">
        <v>342</v>
      </c>
    </row>
    <row r="309" s="13" customFormat="1">
      <c r="A309" s="13"/>
      <c r="B309" s="240"/>
      <c r="C309" s="241"/>
      <c r="D309" s="242" t="s">
        <v>177</v>
      </c>
      <c r="E309" s="243" t="s">
        <v>1</v>
      </c>
      <c r="F309" s="244" t="s">
        <v>343</v>
      </c>
      <c r="G309" s="241"/>
      <c r="H309" s="243" t="s">
        <v>1</v>
      </c>
      <c r="I309" s="245"/>
      <c r="J309" s="241"/>
      <c r="K309" s="241"/>
      <c r="L309" s="246"/>
      <c r="M309" s="247"/>
      <c r="N309" s="248"/>
      <c r="O309" s="248"/>
      <c r="P309" s="248"/>
      <c r="Q309" s="248"/>
      <c r="R309" s="248"/>
      <c r="S309" s="248"/>
      <c r="T309" s="249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50" t="s">
        <v>177</v>
      </c>
      <c r="AU309" s="250" t="s">
        <v>168</v>
      </c>
      <c r="AV309" s="13" t="s">
        <v>80</v>
      </c>
      <c r="AW309" s="13" t="s">
        <v>30</v>
      </c>
      <c r="AX309" s="13" t="s">
        <v>73</v>
      </c>
      <c r="AY309" s="250" t="s">
        <v>167</v>
      </c>
    </row>
    <row r="310" s="13" customFormat="1">
      <c r="A310" s="13"/>
      <c r="B310" s="240"/>
      <c r="C310" s="241"/>
      <c r="D310" s="242" t="s">
        <v>177</v>
      </c>
      <c r="E310" s="243" t="s">
        <v>1</v>
      </c>
      <c r="F310" s="244" t="s">
        <v>344</v>
      </c>
      <c r="G310" s="241"/>
      <c r="H310" s="243" t="s">
        <v>1</v>
      </c>
      <c r="I310" s="245"/>
      <c r="J310" s="241"/>
      <c r="K310" s="241"/>
      <c r="L310" s="246"/>
      <c r="M310" s="247"/>
      <c r="N310" s="248"/>
      <c r="O310" s="248"/>
      <c r="P310" s="248"/>
      <c r="Q310" s="248"/>
      <c r="R310" s="248"/>
      <c r="S310" s="248"/>
      <c r="T310" s="249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50" t="s">
        <v>177</v>
      </c>
      <c r="AU310" s="250" t="s">
        <v>168</v>
      </c>
      <c r="AV310" s="13" t="s">
        <v>80</v>
      </c>
      <c r="AW310" s="13" t="s">
        <v>30</v>
      </c>
      <c r="AX310" s="13" t="s">
        <v>73</v>
      </c>
      <c r="AY310" s="250" t="s">
        <v>167</v>
      </c>
    </row>
    <row r="311" s="14" customFormat="1">
      <c r="A311" s="14"/>
      <c r="B311" s="251"/>
      <c r="C311" s="252"/>
      <c r="D311" s="242" t="s">
        <v>177</v>
      </c>
      <c r="E311" s="253" t="s">
        <v>1</v>
      </c>
      <c r="F311" s="254" t="s">
        <v>345</v>
      </c>
      <c r="G311" s="252"/>
      <c r="H311" s="255">
        <v>5.9000000000000004</v>
      </c>
      <c r="I311" s="256"/>
      <c r="J311" s="252"/>
      <c r="K311" s="252"/>
      <c r="L311" s="257"/>
      <c r="M311" s="258"/>
      <c r="N311" s="259"/>
      <c r="O311" s="259"/>
      <c r="P311" s="259"/>
      <c r="Q311" s="259"/>
      <c r="R311" s="259"/>
      <c r="S311" s="259"/>
      <c r="T311" s="260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61" t="s">
        <v>177</v>
      </c>
      <c r="AU311" s="261" t="s">
        <v>168</v>
      </c>
      <c r="AV311" s="14" t="s">
        <v>82</v>
      </c>
      <c r="AW311" s="14" t="s">
        <v>30</v>
      </c>
      <c r="AX311" s="14" t="s">
        <v>80</v>
      </c>
      <c r="AY311" s="261" t="s">
        <v>167</v>
      </c>
    </row>
    <row r="312" s="2" customFormat="1" ht="24.15" customHeight="1">
      <c r="A312" s="39"/>
      <c r="B312" s="40"/>
      <c r="C312" s="227" t="s">
        <v>346</v>
      </c>
      <c r="D312" s="227" t="s">
        <v>170</v>
      </c>
      <c r="E312" s="228" t="s">
        <v>347</v>
      </c>
      <c r="F312" s="229" t="s">
        <v>348</v>
      </c>
      <c r="G312" s="230" t="s">
        <v>195</v>
      </c>
      <c r="H312" s="231">
        <v>61.479999999999997</v>
      </c>
      <c r="I312" s="232"/>
      <c r="J312" s="233">
        <f>ROUND(I312*H312,2)</f>
        <v>0</v>
      </c>
      <c r="K312" s="229" t="s">
        <v>174</v>
      </c>
      <c r="L312" s="45"/>
      <c r="M312" s="234" t="s">
        <v>1</v>
      </c>
      <c r="N312" s="235" t="s">
        <v>38</v>
      </c>
      <c r="O312" s="92"/>
      <c r="P312" s="236">
        <f>O312*H312</f>
        <v>0</v>
      </c>
      <c r="Q312" s="236">
        <v>0.059999999999999998</v>
      </c>
      <c r="R312" s="236">
        <f>Q312*H312</f>
        <v>3.6887999999999996</v>
      </c>
      <c r="S312" s="236">
        <v>0</v>
      </c>
      <c r="T312" s="237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38" t="s">
        <v>175</v>
      </c>
      <c r="AT312" s="238" t="s">
        <v>170</v>
      </c>
      <c r="AU312" s="238" t="s">
        <v>168</v>
      </c>
      <c r="AY312" s="18" t="s">
        <v>167</v>
      </c>
      <c r="BE312" s="239">
        <f>IF(N312="základní",J312,0)</f>
        <v>0</v>
      </c>
      <c r="BF312" s="239">
        <f>IF(N312="snížená",J312,0)</f>
        <v>0</v>
      </c>
      <c r="BG312" s="239">
        <f>IF(N312="zákl. přenesená",J312,0)</f>
        <v>0</v>
      </c>
      <c r="BH312" s="239">
        <f>IF(N312="sníž. přenesená",J312,0)</f>
        <v>0</v>
      </c>
      <c r="BI312" s="239">
        <f>IF(N312="nulová",J312,0)</f>
        <v>0</v>
      </c>
      <c r="BJ312" s="18" t="s">
        <v>80</v>
      </c>
      <c r="BK312" s="239">
        <f>ROUND(I312*H312,2)</f>
        <v>0</v>
      </c>
      <c r="BL312" s="18" t="s">
        <v>175</v>
      </c>
      <c r="BM312" s="238" t="s">
        <v>349</v>
      </c>
    </row>
    <row r="313" s="13" customFormat="1">
      <c r="A313" s="13"/>
      <c r="B313" s="240"/>
      <c r="C313" s="241"/>
      <c r="D313" s="242" t="s">
        <v>177</v>
      </c>
      <c r="E313" s="243" t="s">
        <v>1</v>
      </c>
      <c r="F313" s="244" t="s">
        <v>343</v>
      </c>
      <c r="G313" s="241"/>
      <c r="H313" s="243" t="s">
        <v>1</v>
      </c>
      <c r="I313" s="245"/>
      <c r="J313" s="241"/>
      <c r="K313" s="241"/>
      <c r="L313" s="246"/>
      <c r="M313" s="247"/>
      <c r="N313" s="248"/>
      <c r="O313" s="248"/>
      <c r="P313" s="248"/>
      <c r="Q313" s="248"/>
      <c r="R313" s="248"/>
      <c r="S313" s="248"/>
      <c r="T313" s="249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50" t="s">
        <v>177</v>
      </c>
      <c r="AU313" s="250" t="s">
        <v>168</v>
      </c>
      <c r="AV313" s="13" t="s">
        <v>80</v>
      </c>
      <c r="AW313" s="13" t="s">
        <v>30</v>
      </c>
      <c r="AX313" s="13" t="s">
        <v>73</v>
      </c>
      <c r="AY313" s="250" t="s">
        <v>167</v>
      </c>
    </row>
    <row r="314" s="13" customFormat="1">
      <c r="A314" s="13"/>
      <c r="B314" s="240"/>
      <c r="C314" s="241"/>
      <c r="D314" s="242" t="s">
        <v>177</v>
      </c>
      <c r="E314" s="243" t="s">
        <v>1</v>
      </c>
      <c r="F314" s="244" t="s">
        <v>350</v>
      </c>
      <c r="G314" s="241"/>
      <c r="H314" s="243" t="s">
        <v>1</v>
      </c>
      <c r="I314" s="245"/>
      <c r="J314" s="241"/>
      <c r="K314" s="241"/>
      <c r="L314" s="246"/>
      <c r="M314" s="247"/>
      <c r="N314" s="248"/>
      <c r="O314" s="248"/>
      <c r="P314" s="248"/>
      <c r="Q314" s="248"/>
      <c r="R314" s="248"/>
      <c r="S314" s="248"/>
      <c r="T314" s="249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50" t="s">
        <v>177</v>
      </c>
      <c r="AU314" s="250" t="s">
        <v>168</v>
      </c>
      <c r="AV314" s="13" t="s">
        <v>80</v>
      </c>
      <c r="AW314" s="13" t="s">
        <v>30</v>
      </c>
      <c r="AX314" s="13" t="s">
        <v>73</v>
      </c>
      <c r="AY314" s="250" t="s">
        <v>167</v>
      </c>
    </row>
    <row r="315" s="14" customFormat="1">
      <c r="A315" s="14"/>
      <c r="B315" s="251"/>
      <c r="C315" s="252"/>
      <c r="D315" s="242" t="s">
        <v>177</v>
      </c>
      <c r="E315" s="253" t="s">
        <v>1</v>
      </c>
      <c r="F315" s="254" t="s">
        <v>351</v>
      </c>
      <c r="G315" s="252"/>
      <c r="H315" s="255">
        <v>26.280000000000001</v>
      </c>
      <c r="I315" s="256"/>
      <c r="J315" s="252"/>
      <c r="K315" s="252"/>
      <c r="L315" s="257"/>
      <c r="M315" s="258"/>
      <c r="N315" s="259"/>
      <c r="O315" s="259"/>
      <c r="P315" s="259"/>
      <c r="Q315" s="259"/>
      <c r="R315" s="259"/>
      <c r="S315" s="259"/>
      <c r="T315" s="260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61" t="s">
        <v>177</v>
      </c>
      <c r="AU315" s="261" t="s">
        <v>168</v>
      </c>
      <c r="AV315" s="14" t="s">
        <v>82</v>
      </c>
      <c r="AW315" s="14" t="s">
        <v>30</v>
      </c>
      <c r="AX315" s="14" t="s">
        <v>73</v>
      </c>
      <c r="AY315" s="261" t="s">
        <v>167</v>
      </c>
    </row>
    <row r="316" s="13" customFormat="1">
      <c r="A316" s="13"/>
      <c r="B316" s="240"/>
      <c r="C316" s="241"/>
      <c r="D316" s="242" t="s">
        <v>177</v>
      </c>
      <c r="E316" s="243" t="s">
        <v>1</v>
      </c>
      <c r="F316" s="244" t="s">
        <v>352</v>
      </c>
      <c r="G316" s="241"/>
      <c r="H316" s="243" t="s">
        <v>1</v>
      </c>
      <c r="I316" s="245"/>
      <c r="J316" s="241"/>
      <c r="K316" s="241"/>
      <c r="L316" s="246"/>
      <c r="M316" s="247"/>
      <c r="N316" s="248"/>
      <c r="O316" s="248"/>
      <c r="P316" s="248"/>
      <c r="Q316" s="248"/>
      <c r="R316" s="248"/>
      <c r="S316" s="248"/>
      <c r="T316" s="249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50" t="s">
        <v>177</v>
      </c>
      <c r="AU316" s="250" t="s">
        <v>168</v>
      </c>
      <c r="AV316" s="13" t="s">
        <v>80</v>
      </c>
      <c r="AW316" s="13" t="s">
        <v>30</v>
      </c>
      <c r="AX316" s="13" t="s">
        <v>73</v>
      </c>
      <c r="AY316" s="250" t="s">
        <v>167</v>
      </c>
    </row>
    <row r="317" s="14" customFormat="1">
      <c r="A317" s="14"/>
      <c r="B317" s="251"/>
      <c r="C317" s="252"/>
      <c r="D317" s="242" t="s">
        <v>177</v>
      </c>
      <c r="E317" s="253" t="s">
        <v>1</v>
      </c>
      <c r="F317" s="254" t="s">
        <v>353</v>
      </c>
      <c r="G317" s="252"/>
      <c r="H317" s="255">
        <v>35.200000000000003</v>
      </c>
      <c r="I317" s="256"/>
      <c r="J317" s="252"/>
      <c r="K317" s="252"/>
      <c r="L317" s="257"/>
      <c r="M317" s="258"/>
      <c r="N317" s="259"/>
      <c r="O317" s="259"/>
      <c r="P317" s="259"/>
      <c r="Q317" s="259"/>
      <c r="R317" s="259"/>
      <c r="S317" s="259"/>
      <c r="T317" s="260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61" t="s">
        <v>177</v>
      </c>
      <c r="AU317" s="261" t="s">
        <v>168</v>
      </c>
      <c r="AV317" s="14" t="s">
        <v>82</v>
      </c>
      <c r="AW317" s="14" t="s">
        <v>30</v>
      </c>
      <c r="AX317" s="14" t="s">
        <v>73</v>
      </c>
      <c r="AY317" s="261" t="s">
        <v>167</v>
      </c>
    </row>
    <row r="318" s="15" customFormat="1">
      <c r="A318" s="15"/>
      <c r="B318" s="262"/>
      <c r="C318" s="263"/>
      <c r="D318" s="242" t="s">
        <v>177</v>
      </c>
      <c r="E318" s="264" t="s">
        <v>1</v>
      </c>
      <c r="F318" s="265" t="s">
        <v>204</v>
      </c>
      <c r="G318" s="263"/>
      <c r="H318" s="266">
        <v>61.480000000000004</v>
      </c>
      <c r="I318" s="267"/>
      <c r="J318" s="263"/>
      <c r="K318" s="263"/>
      <c r="L318" s="268"/>
      <c r="M318" s="269"/>
      <c r="N318" s="270"/>
      <c r="O318" s="270"/>
      <c r="P318" s="270"/>
      <c r="Q318" s="270"/>
      <c r="R318" s="270"/>
      <c r="S318" s="270"/>
      <c r="T318" s="271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72" t="s">
        <v>177</v>
      </c>
      <c r="AU318" s="272" t="s">
        <v>168</v>
      </c>
      <c r="AV318" s="15" t="s">
        <v>175</v>
      </c>
      <c r="AW318" s="15" t="s">
        <v>30</v>
      </c>
      <c r="AX318" s="15" t="s">
        <v>80</v>
      </c>
      <c r="AY318" s="272" t="s">
        <v>167</v>
      </c>
    </row>
    <row r="319" s="2" customFormat="1" ht="24.15" customHeight="1">
      <c r="A319" s="39"/>
      <c r="B319" s="40"/>
      <c r="C319" s="227" t="s">
        <v>354</v>
      </c>
      <c r="D319" s="227" t="s">
        <v>170</v>
      </c>
      <c r="E319" s="228" t="s">
        <v>355</v>
      </c>
      <c r="F319" s="229" t="s">
        <v>356</v>
      </c>
      <c r="G319" s="230" t="s">
        <v>195</v>
      </c>
      <c r="H319" s="231">
        <v>13.16</v>
      </c>
      <c r="I319" s="232"/>
      <c r="J319" s="233">
        <f>ROUND(I319*H319,2)</f>
        <v>0</v>
      </c>
      <c r="K319" s="229" t="s">
        <v>174</v>
      </c>
      <c r="L319" s="45"/>
      <c r="M319" s="234" t="s">
        <v>1</v>
      </c>
      <c r="N319" s="235" t="s">
        <v>38</v>
      </c>
      <c r="O319" s="92"/>
      <c r="P319" s="236">
        <f>O319*H319</f>
        <v>0</v>
      </c>
      <c r="Q319" s="236">
        <v>0.070000000000000007</v>
      </c>
      <c r="R319" s="236">
        <f>Q319*H319</f>
        <v>0.92120000000000013</v>
      </c>
      <c r="S319" s="236">
        <v>0</v>
      </c>
      <c r="T319" s="237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38" t="s">
        <v>175</v>
      </c>
      <c r="AT319" s="238" t="s">
        <v>170</v>
      </c>
      <c r="AU319" s="238" t="s">
        <v>168</v>
      </c>
      <c r="AY319" s="18" t="s">
        <v>167</v>
      </c>
      <c r="BE319" s="239">
        <f>IF(N319="základní",J319,0)</f>
        <v>0</v>
      </c>
      <c r="BF319" s="239">
        <f>IF(N319="snížená",J319,0)</f>
        <v>0</v>
      </c>
      <c r="BG319" s="239">
        <f>IF(N319="zákl. přenesená",J319,0)</f>
        <v>0</v>
      </c>
      <c r="BH319" s="239">
        <f>IF(N319="sníž. přenesená",J319,0)</f>
        <v>0</v>
      </c>
      <c r="BI319" s="239">
        <f>IF(N319="nulová",J319,0)</f>
        <v>0</v>
      </c>
      <c r="BJ319" s="18" t="s">
        <v>80</v>
      </c>
      <c r="BK319" s="239">
        <f>ROUND(I319*H319,2)</f>
        <v>0</v>
      </c>
      <c r="BL319" s="18" t="s">
        <v>175</v>
      </c>
      <c r="BM319" s="238" t="s">
        <v>357</v>
      </c>
    </row>
    <row r="320" s="13" customFormat="1">
      <c r="A320" s="13"/>
      <c r="B320" s="240"/>
      <c r="C320" s="241"/>
      <c r="D320" s="242" t="s">
        <v>177</v>
      </c>
      <c r="E320" s="243" t="s">
        <v>1</v>
      </c>
      <c r="F320" s="244" t="s">
        <v>343</v>
      </c>
      <c r="G320" s="241"/>
      <c r="H320" s="243" t="s">
        <v>1</v>
      </c>
      <c r="I320" s="245"/>
      <c r="J320" s="241"/>
      <c r="K320" s="241"/>
      <c r="L320" s="246"/>
      <c r="M320" s="247"/>
      <c r="N320" s="248"/>
      <c r="O320" s="248"/>
      <c r="P320" s="248"/>
      <c r="Q320" s="248"/>
      <c r="R320" s="248"/>
      <c r="S320" s="248"/>
      <c r="T320" s="249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50" t="s">
        <v>177</v>
      </c>
      <c r="AU320" s="250" t="s">
        <v>168</v>
      </c>
      <c r="AV320" s="13" t="s">
        <v>80</v>
      </c>
      <c r="AW320" s="13" t="s">
        <v>30</v>
      </c>
      <c r="AX320" s="13" t="s">
        <v>73</v>
      </c>
      <c r="AY320" s="250" t="s">
        <v>167</v>
      </c>
    </row>
    <row r="321" s="13" customFormat="1">
      <c r="A321" s="13"/>
      <c r="B321" s="240"/>
      <c r="C321" s="241"/>
      <c r="D321" s="242" t="s">
        <v>177</v>
      </c>
      <c r="E321" s="243" t="s">
        <v>1</v>
      </c>
      <c r="F321" s="244" t="s">
        <v>358</v>
      </c>
      <c r="G321" s="241"/>
      <c r="H321" s="243" t="s">
        <v>1</v>
      </c>
      <c r="I321" s="245"/>
      <c r="J321" s="241"/>
      <c r="K321" s="241"/>
      <c r="L321" s="246"/>
      <c r="M321" s="247"/>
      <c r="N321" s="248"/>
      <c r="O321" s="248"/>
      <c r="P321" s="248"/>
      <c r="Q321" s="248"/>
      <c r="R321" s="248"/>
      <c r="S321" s="248"/>
      <c r="T321" s="249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50" t="s">
        <v>177</v>
      </c>
      <c r="AU321" s="250" t="s">
        <v>168</v>
      </c>
      <c r="AV321" s="13" t="s">
        <v>80</v>
      </c>
      <c r="AW321" s="13" t="s">
        <v>30</v>
      </c>
      <c r="AX321" s="13" t="s">
        <v>73</v>
      </c>
      <c r="AY321" s="250" t="s">
        <v>167</v>
      </c>
    </row>
    <row r="322" s="14" customFormat="1">
      <c r="A322" s="14"/>
      <c r="B322" s="251"/>
      <c r="C322" s="252"/>
      <c r="D322" s="242" t="s">
        <v>177</v>
      </c>
      <c r="E322" s="253" t="s">
        <v>1</v>
      </c>
      <c r="F322" s="254" t="s">
        <v>359</v>
      </c>
      <c r="G322" s="252"/>
      <c r="H322" s="255">
        <v>13.16</v>
      </c>
      <c r="I322" s="256"/>
      <c r="J322" s="252"/>
      <c r="K322" s="252"/>
      <c r="L322" s="257"/>
      <c r="M322" s="258"/>
      <c r="N322" s="259"/>
      <c r="O322" s="259"/>
      <c r="P322" s="259"/>
      <c r="Q322" s="259"/>
      <c r="R322" s="259"/>
      <c r="S322" s="259"/>
      <c r="T322" s="260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61" t="s">
        <v>177</v>
      </c>
      <c r="AU322" s="261" t="s">
        <v>168</v>
      </c>
      <c r="AV322" s="14" t="s">
        <v>82</v>
      </c>
      <c r="AW322" s="14" t="s">
        <v>30</v>
      </c>
      <c r="AX322" s="14" t="s">
        <v>80</v>
      </c>
      <c r="AY322" s="261" t="s">
        <v>167</v>
      </c>
    </row>
    <row r="323" s="2" customFormat="1" ht="24.15" customHeight="1">
      <c r="A323" s="39"/>
      <c r="B323" s="40"/>
      <c r="C323" s="227" t="s">
        <v>360</v>
      </c>
      <c r="D323" s="227" t="s">
        <v>170</v>
      </c>
      <c r="E323" s="228" t="s">
        <v>361</v>
      </c>
      <c r="F323" s="229" t="s">
        <v>362</v>
      </c>
      <c r="G323" s="230" t="s">
        <v>195</v>
      </c>
      <c r="H323" s="231">
        <v>80.540000000000006</v>
      </c>
      <c r="I323" s="232"/>
      <c r="J323" s="233">
        <f>ROUND(I323*H323,2)</f>
        <v>0</v>
      </c>
      <c r="K323" s="229" t="s">
        <v>174</v>
      </c>
      <c r="L323" s="45"/>
      <c r="M323" s="234" t="s">
        <v>1</v>
      </c>
      <c r="N323" s="235" t="s">
        <v>38</v>
      </c>
      <c r="O323" s="92"/>
      <c r="P323" s="236">
        <f>O323*H323</f>
        <v>0</v>
      </c>
      <c r="Q323" s="236">
        <v>0</v>
      </c>
      <c r="R323" s="236">
        <f>Q323*H323</f>
        <v>0</v>
      </c>
      <c r="S323" s="236">
        <v>0</v>
      </c>
      <c r="T323" s="237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38" t="s">
        <v>175</v>
      </c>
      <c r="AT323" s="238" t="s">
        <v>170</v>
      </c>
      <c r="AU323" s="238" t="s">
        <v>168</v>
      </c>
      <c r="AY323" s="18" t="s">
        <v>167</v>
      </c>
      <c r="BE323" s="239">
        <f>IF(N323="základní",J323,0)</f>
        <v>0</v>
      </c>
      <c r="BF323" s="239">
        <f>IF(N323="snížená",J323,0)</f>
        <v>0</v>
      </c>
      <c r="BG323" s="239">
        <f>IF(N323="zákl. přenesená",J323,0)</f>
        <v>0</v>
      </c>
      <c r="BH323" s="239">
        <f>IF(N323="sníž. přenesená",J323,0)</f>
        <v>0</v>
      </c>
      <c r="BI323" s="239">
        <f>IF(N323="nulová",J323,0)</f>
        <v>0</v>
      </c>
      <c r="BJ323" s="18" t="s">
        <v>80</v>
      </c>
      <c r="BK323" s="239">
        <f>ROUND(I323*H323,2)</f>
        <v>0</v>
      </c>
      <c r="BL323" s="18" t="s">
        <v>175</v>
      </c>
      <c r="BM323" s="238" t="s">
        <v>363</v>
      </c>
    </row>
    <row r="324" s="14" customFormat="1">
      <c r="A324" s="14"/>
      <c r="B324" s="251"/>
      <c r="C324" s="252"/>
      <c r="D324" s="242" t="s">
        <v>177</v>
      </c>
      <c r="E324" s="253" t="s">
        <v>1</v>
      </c>
      <c r="F324" s="254" t="s">
        <v>364</v>
      </c>
      <c r="G324" s="252"/>
      <c r="H324" s="255">
        <v>80.540000000000006</v>
      </c>
      <c r="I324" s="256"/>
      <c r="J324" s="252"/>
      <c r="K324" s="252"/>
      <c r="L324" s="257"/>
      <c r="M324" s="258"/>
      <c r="N324" s="259"/>
      <c r="O324" s="259"/>
      <c r="P324" s="259"/>
      <c r="Q324" s="259"/>
      <c r="R324" s="259"/>
      <c r="S324" s="259"/>
      <c r="T324" s="260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61" t="s">
        <v>177</v>
      </c>
      <c r="AU324" s="261" t="s">
        <v>168</v>
      </c>
      <c r="AV324" s="14" t="s">
        <v>82</v>
      </c>
      <c r="AW324" s="14" t="s">
        <v>30</v>
      </c>
      <c r="AX324" s="14" t="s">
        <v>80</v>
      </c>
      <c r="AY324" s="261" t="s">
        <v>167</v>
      </c>
    </row>
    <row r="325" s="2" customFormat="1" ht="33" customHeight="1">
      <c r="A325" s="39"/>
      <c r="B325" s="40"/>
      <c r="C325" s="227" t="s">
        <v>365</v>
      </c>
      <c r="D325" s="227" t="s">
        <v>170</v>
      </c>
      <c r="E325" s="228" t="s">
        <v>366</v>
      </c>
      <c r="F325" s="229" t="s">
        <v>367</v>
      </c>
      <c r="G325" s="230" t="s">
        <v>322</v>
      </c>
      <c r="H325" s="231">
        <v>150.13999999999999</v>
      </c>
      <c r="I325" s="232"/>
      <c r="J325" s="233">
        <f>ROUND(I325*H325,2)</f>
        <v>0</v>
      </c>
      <c r="K325" s="229" t="s">
        <v>174</v>
      </c>
      <c r="L325" s="45"/>
      <c r="M325" s="234" t="s">
        <v>1</v>
      </c>
      <c r="N325" s="235" t="s">
        <v>38</v>
      </c>
      <c r="O325" s="92"/>
      <c r="P325" s="236">
        <f>O325*H325</f>
        <v>0</v>
      </c>
      <c r="Q325" s="236">
        <v>2.0000000000000002E-05</v>
      </c>
      <c r="R325" s="236">
        <f>Q325*H325</f>
        <v>0.0030027999999999999</v>
      </c>
      <c r="S325" s="236">
        <v>0</v>
      </c>
      <c r="T325" s="237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38" t="s">
        <v>175</v>
      </c>
      <c r="AT325" s="238" t="s">
        <v>170</v>
      </c>
      <c r="AU325" s="238" t="s">
        <v>168</v>
      </c>
      <c r="AY325" s="18" t="s">
        <v>167</v>
      </c>
      <c r="BE325" s="239">
        <f>IF(N325="základní",J325,0)</f>
        <v>0</v>
      </c>
      <c r="BF325" s="239">
        <f>IF(N325="snížená",J325,0)</f>
        <v>0</v>
      </c>
      <c r="BG325" s="239">
        <f>IF(N325="zákl. přenesená",J325,0)</f>
        <v>0</v>
      </c>
      <c r="BH325" s="239">
        <f>IF(N325="sníž. přenesená",J325,0)</f>
        <v>0</v>
      </c>
      <c r="BI325" s="239">
        <f>IF(N325="nulová",J325,0)</f>
        <v>0</v>
      </c>
      <c r="BJ325" s="18" t="s">
        <v>80</v>
      </c>
      <c r="BK325" s="239">
        <f>ROUND(I325*H325,2)</f>
        <v>0</v>
      </c>
      <c r="BL325" s="18" t="s">
        <v>175</v>
      </c>
      <c r="BM325" s="238" t="s">
        <v>368</v>
      </c>
    </row>
    <row r="326" s="14" customFormat="1">
      <c r="A326" s="14"/>
      <c r="B326" s="251"/>
      <c r="C326" s="252"/>
      <c r="D326" s="242" t="s">
        <v>177</v>
      </c>
      <c r="E326" s="253" t="s">
        <v>1</v>
      </c>
      <c r="F326" s="254" t="s">
        <v>369</v>
      </c>
      <c r="G326" s="252"/>
      <c r="H326" s="255">
        <v>150.13999999999999</v>
      </c>
      <c r="I326" s="256"/>
      <c r="J326" s="252"/>
      <c r="K326" s="252"/>
      <c r="L326" s="257"/>
      <c r="M326" s="258"/>
      <c r="N326" s="259"/>
      <c r="O326" s="259"/>
      <c r="P326" s="259"/>
      <c r="Q326" s="259"/>
      <c r="R326" s="259"/>
      <c r="S326" s="259"/>
      <c r="T326" s="260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61" t="s">
        <v>177</v>
      </c>
      <c r="AU326" s="261" t="s">
        <v>168</v>
      </c>
      <c r="AV326" s="14" t="s">
        <v>82</v>
      </c>
      <c r="AW326" s="14" t="s">
        <v>30</v>
      </c>
      <c r="AX326" s="14" t="s">
        <v>80</v>
      </c>
      <c r="AY326" s="261" t="s">
        <v>167</v>
      </c>
    </row>
    <row r="327" s="12" customFormat="1" ht="20.88" customHeight="1">
      <c r="A327" s="12"/>
      <c r="B327" s="211"/>
      <c r="C327" s="212"/>
      <c r="D327" s="213" t="s">
        <v>72</v>
      </c>
      <c r="E327" s="225" t="s">
        <v>370</v>
      </c>
      <c r="F327" s="225" t="s">
        <v>371</v>
      </c>
      <c r="G327" s="212"/>
      <c r="H327" s="212"/>
      <c r="I327" s="215"/>
      <c r="J327" s="226">
        <f>BK327</f>
        <v>0</v>
      </c>
      <c r="K327" s="212"/>
      <c r="L327" s="217"/>
      <c r="M327" s="218"/>
      <c r="N327" s="219"/>
      <c r="O327" s="219"/>
      <c r="P327" s="220">
        <f>SUM(P328:P334)</f>
        <v>0</v>
      </c>
      <c r="Q327" s="219"/>
      <c r="R327" s="220">
        <f>SUM(R328:R334)</f>
        <v>0.09894</v>
      </c>
      <c r="S327" s="219"/>
      <c r="T327" s="221">
        <f>SUM(T328:T334)</f>
        <v>0</v>
      </c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R327" s="222" t="s">
        <v>80</v>
      </c>
      <c r="AT327" s="223" t="s">
        <v>72</v>
      </c>
      <c r="AU327" s="223" t="s">
        <v>82</v>
      </c>
      <c r="AY327" s="222" t="s">
        <v>167</v>
      </c>
      <c r="BK327" s="224">
        <f>SUM(BK328:BK334)</f>
        <v>0</v>
      </c>
    </row>
    <row r="328" s="2" customFormat="1" ht="24.15" customHeight="1">
      <c r="A328" s="39"/>
      <c r="B328" s="40"/>
      <c r="C328" s="227" t="s">
        <v>372</v>
      </c>
      <c r="D328" s="227" t="s">
        <v>170</v>
      </c>
      <c r="E328" s="228" t="s">
        <v>373</v>
      </c>
      <c r="F328" s="229" t="s">
        <v>374</v>
      </c>
      <c r="G328" s="230" t="s">
        <v>173</v>
      </c>
      <c r="H328" s="231">
        <v>3</v>
      </c>
      <c r="I328" s="232"/>
      <c r="J328" s="233">
        <f>ROUND(I328*H328,2)</f>
        <v>0</v>
      </c>
      <c r="K328" s="229" t="s">
        <v>174</v>
      </c>
      <c r="L328" s="45"/>
      <c r="M328" s="234" t="s">
        <v>1</v>
      </c>
      <c r="N328" s="235" t="s">
        <v>38</v>
      </c>
      <c r="O328" s="92"/>
      <c r="P328" s="236">
        <f>O328*H328</f>
        <v>0</v>
      </c>
      <c r="Q328" s="236">
        <v>0.017770000000000001</v>
      </c>
      <c r="R328" s="236">
        <f>Q328*H328</f>
        <v>0.053310000000000003</v>
      </c>
      <c r="S328" s="236">
        <v>0</v>
      </c>
      <c r="T328" s="237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38" t="s">
        <v>175</v>
      </c>
      <c r="AT328" s="238" t="s">
        <v>170</v>
      </c>
      <c r="AU328" s="238" t="s">
        <v>168</v>
      </c>
      <c r="AY328" s="18" t="s">
        <v>167</v>
      </c>
      <c r="BE328" s="239">
        <f>IF(N328="základní",J328,0)</f>
        <v>0</v>
      </c>
      <c r="BF328" s="239">
        <f>IF(N328="snížená",J328,0)</f>
        <v>0</v>
      </c>
      <c r="BG328" s="239">
        <f>IF(N328="zákl. přenesená",J328,0)</f>
        <v>0</v>
      </c>
      <c r="BH328" s="239">
        <f>IF(N328="sníž. přenesená",J328,0)</f>
        <v>0</v>
      </c>
      <c r="BI328" s="239">
        <f>IF(N328="nulová",J328,0)</f>
        <v>0</v>
      </c>
      <c r="BJ328" s="18" t="s">
        <v>80</v>
      </c>
      <c r="BK328" s="239">
        <f>ROUND(I328*H328,2)</f>
        <v>0</v>
      </c>
      <c r="BL328" s="18" t="s">
        <v>175</v>
      </c>
      <c r="BM328" s="238" t="s">
        <v>375</v>
      </c>
    </row>
    <row r="329" s="13" customFormat="1">
      <c r="A329" s="13"/>
      <c r="B329" s="240"/>
      <c r="C329" s="241"/>
      <c r="D329" s="242" t="s">
        <v>177</v>
      </c>
      <c r="E329" s="243" t="s">
        <v>1</v>
      </c>
      <c r="F329" s="244" t="s">
        <v>376</v>
      </c>
      <c r="G329" s="241"/>
      <c r="H329" s="243" t="s">
        <v>1</v>
      </c>
      <c r="I329" s="245"/>
      <c r="J329" s="241"/>
      <c r="K329" s="241"/>
      <c r="L329" s="246"/>
      <c r="M329" s="247"/>
      <c r="N329" s="248"/>
      <c r="O329" s="248"/>
      <c r="P329" s="248"/>
      <c r="Q329" s="248"/>
      <c r="R329" s="248"/>
      <c r="S329" s="248"/>
      <c r="T329" s="249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50" t="s">
        <v>177</v>
      </c>
      <c r="AU329" s="250" t="s">
        <v>168</v>
      </c>
      <c r="AV329" s="13" t="s">
        <v>80</v>
      </c>
      <c r="AW329" s="13" t="s">
        <v>30</v>
      </c>
      <c r="AX329" s="13" t="s">
        <v>73</v>
      </c>
      <c r="AY329" s="250" t="s">
        <v>167</v>
      </c>
    </row>
    <row r="330" s="14" customFormat="1">
      <c r="A330" s="14"/>
      <c r="B330" s="251"/>
      <c r="C330" s="252"/>
      <c r="D330" s="242" t="s">
        <v>177</v>
      </c>
      <c r="E330" s="253" t="s">
        <v>1</v>
      </c>
      <c r="F330" s="254" t="s">
        <v>168</v>
      </c>
      <c r="G330" s="252"/>
      <c r="H330" s="255">
        <v>3</v>
      </c>
      <c r="I330" s="256"/>
      <c r="J330" s="252"/>
      <c r="K330" s="252"/>
      <c r="L330" s="257"/>
      <c r="M330" s="258"/>
      <c r="N330" s="259"/>
      <c r="O330" s="259"/>
      <c r="P330" s="259"/>
      <c r="Q330" s="259"/>
      <c r="R330" s="259"/>
      <c r="S330" s="259"/>
      <c r="T330" s="260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61" t="s">
        <v>177</v>
      </c>
      <c r="AU330" s="261" t="s">
        <v>168</v>
      </c>
      <c r="AV330" s="14" t="s">
        <v>82</v>
      </c>
      <c r="AW330" s="14" t="s">
        <v>30</v>
      </c>
      <c r="AX330" s="14" t="s">
        <v>80</v>
      </c>
      <c r="AY330" s="261" t="s">
        <v>167</v>
      </c>
    </row>
    <row r="331" s="2" customFormat="1" ht="33" customHeight="1">
      <c r="A331" s="39"/>
      <c r="B331" s="40"/>
      <c r="C331" s="273" t="s">
        <v>377</v>
      </c>
      <c r="D331" s="273" t="s">
        <v>225</v>
      </c>
      <c r="E331" s="274" t="s">
        <v>378</v>
      </c>
      <c r="F331" s="275" t="s">
        <v>379</v>
      </c>
      <c r="G331" s="276" t="s">
        <v>173</v>
      </c>
      <c r="H331" s="277">
        <v>3</v>
      </c>
      <c r="I331" s="278"/>
      <c r="J331" s="279">
        <f>ROUND(I331*H331,2)</f>
        <v>0</v>
      </c>
      <c r="K331" s="275" t="s">
        <v>174</v>
      </c>
      <c r="L331" s="280"/>
      <c r="M331" s="281" t="s">
        <v>1</v>
      </c>
      <c r="N331" s="282" t="s">
        <v>38</v>
      </c>
      <c r="O331" s="92"/>
      <c r="P331" s="236">
        <f>O331*H331</f>
        <v>0</v>
      </c>
      <c r="Q331" s="236">
        <v>0.01521</v>
      </c>
      <c r="R331" s="236">
        <f>Q331*H331</f>
        <v>0.045629999999999997</v>
      </c>
      <c r="S331" s="236">
        <v>0</v>
      </c>
      <c r="T331" s="237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38" t="s">
        <v>179</v>
      </c>
      <c r="AT331" s="238" t="s">
        <v>225</v>
      </c>
      <c r="AU331" s="238" t="s">
        <v>168</v>
      </c>
      <c r="AY331" s="18" t="s">
        <v>167</v>
      </c>
      <c r="BE331" s="239">
        <f>IF(N331="základní",J331,0)</f>
        <v>0</v>
      </c>
      <c r="BF331" s="239">
        <f>IF(N331="snížená",J331,0)</f>
        <v>0</v>
      </c>
      <c r="BG331" s="239">
        <f>IF(N331="zákl. přenesená",J331,0)</f>
        <v>0</v>
      </c>
      <c r="BH331" s="239">
        <f>IF(N331="sníž. přenesená",J331,0)</f>
        <v>0</v>
      </c>
      <c r="BI331" s="239">
        <f>IF(N331="nulová",J331,0)</f>
        <v>0</v>
      </c>
      <c r="BJ331" s="18" t="s">
        <v>80</v>
      </c>
      <c r="BK331" s="239">
        <f>ROUND(I331*H331,2)</f>
        <v>0</v>
      </c>
      <c r="BL331" s="18" t="s">
        <v>175</v>
      </c>
      <c r="BM331" s="238" t="s">
        <v>380</v>
      </c>
    </row>
    <row r="332" s="13" customFormat="1">
      <c r="A332" s="13"/>
      <c r="B332" s="240"/>
      <c r="C332" s="241"/>
      <c r="D332" s="242" t="s">
        <v>177</v>
      </c>
      <c r="E332" s="243" t="s">
        <v>1</v>
      </c>
      <c r="F332" s="244" t="s">
        <v>381</v>
      </c>
      <c r="G332" s="241"/>
      <c r="H332" s="243" t="s">
        <v>1</v>
      </c>
      <c r="I332" s="245"/>
      <c r="J332" s="241"/>
      <c r="K332" s="241"/>
      <c r="L332" s="246"/>
      <c r="M332" s="247"/>
      <c r="N332" s="248"/>
      <c r="O332" s="248"/>
      <c r="P332" s="248"/>
      <c r="Q332" s="248"/>
      <c r="R332" s="248"/>
      <c r="S332" s="248"/>
      <c r="T332" s="249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50" t="s">
        <v>177</v>
      </c>
      <c r="AU332" s="250" t="s">
        <v>168</v>
      </c>
      <c r="AV332" s="13" t="s">
        <v>80</v>
      </c>
      <c r="AW332" s="13" t="s">
        <v>30</v>
      </c>
      <c r="AX332" s="13" t="s">
        <v>73</v>
      </c>
      <c r="AY332" s="250" t="s">
        <v>167</v>
      </c>
    </row>
    <row r="333" s="13" customFormat="1">
      <c r="A333" s="13"/>
      <c r="B333" s="240"/>
      <c r="C333" s="241"/>
      <c r="D333" s="242" t="s">
        <v>177</v>
      </c>
      <c r="E333" s="243" t="s">
        <v>1</v>
      </c>
      <c r="F333" s="244" t="s">
        <v>382</v>
      </c>
      <c r="G333" s="241"/>
      <c r="H333" s="243" t="s">
        <v>1</v>
      </c>
      <c r="I333" s="245"/>
      <c r="J333" s="241"/>
      <c r="K333" s="241"/>
      <c r="L333" s="246"/>
      <c r="M333" s="247"/>
      <c r="N333" s="248"/>
      <c r="O333" s="248"/>
      <c r="P333" s="248"/>
      <c r="Q333" s="248"/>
      <c r="R333" s="248"/>
      <c r="S333" s="248"/>
      <c r="T333" s="249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50" t="s">
        <v>177</v>
      </c>
      <c r="AU333" s="250" t="s">
        <v>168</v>
      </c>
      <c r="AV333" s="13" t="s">
        <v>80</v>
      </c>
      <c r="AW333" s="13" t="s">
        <v>30</v>
      </c>
      <c r="AX333" s="13" t="s">
        <v>73</v>
      </c>
      <c r="AY333" s="250" t="s">
        <v>167</v>
      </c>
    </row>
    <row r="334" s="14" customFormat="1">
      <c r="A334" s="14"/>
      <c r="B334" s="251"/>
      <c r="C334" s="252"/>
      <c r="D334" s="242" t="s">
        <v>177</v>
      </c>
      <c r="E334" s="253" t="s">
        <v>1</v>
      </c>
      <c r="F334" s="254" t="s">
        <v>168</v>
      </c>
      <c r="G334" s="252"/>
      <c r="H334" s="255">
        <v>3</v>
      </c>
      <c r="I334" s="256"/>
      <c r="J334" s="252"/>
      <c r="K334" s="252"/>
      <c r="L334" s="257"/>
      <c r="M334" s="258"/>
      <c r="N334" s="259"/>
      <c r="O334" s="259"/>
      <c r="P334" s="259"/>
      <c r="Q334" s="259"/>
      <c r="R334" s="259"/>
      <c r="S334" s="259"/>
      <c r="T334" s="260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61" t="s">
        <v>177</v>
      </c>
      <c r="AU334" s="261" t="s">
        <v>168</v>
      </c>
      <c r="AV334" s="14" t="s">
        <v>82</v>
      </c>
      <c r="AW334" s="14" t="s">
        <v>30</v>
      </c>
      <c r="AX334" s="14" t="s">
        <v>80</v>
      </c>
      <c r="AY334" s="261" t="s">
        <v>167</v>
      </c>
    </row>
    <row r="335" s="12" customFormat="1" ht="22.8" customHeight="1">
      <c r="A335" s="12"/>
      <c r="B335" s="211"/>
      <c r="C335" s="212"/>
      <c r="D335" s="213" t="s">
        <v>72</v>
      </c>
      <c r="E335" s="225" t="s">
        <v>224</v>
      </c>
      <c r="F335" s="225" t="s">
        <v>383</v>
      </c>
      <c r="G335" s="212"/>
      <c r="H335" s="212"/>
      <c r="I335" s="215"/>
      <c r="J335" s="226">
        <f>BK335</f>
        <v>0</v>
      </c>
      <c r="K335" s="212"/>
      <c r="L335" s="217"/>
      <c r="M335" s="218"/>
      <c r="N335" s="219"/>
      <c r="O335" s="219"/>
      <c r="P335" s="220">
        <f>SUM(P336:P514)</f>
        <v>0</v>
      </c>
      <c r="Q335" s="219"/>
      <c r="R335" s="220">
        <f>SUM(R336:R514)</f>
        <v>0.085233599999999993</v>
      </c>
      <c r="S335" s="219"/>
      <c r="T335" s="221">
        <f>SUM(T336:T514)</f>
        <v>28.352723999999998</v>
      </c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R335" s="222" t="s">
        <v>80</v>
      </c>
      <c r="AT335" s="223" t="s">
        <v>72</v>
      </c>
      <c r="AU335" s="223" t="s">
        <v>80</v>
      </c>
      <c r="AY335" s="222" t="s">
        <v>167</v>
      </c>
      <c r="BK335" s="224">
        <f>SUM(BK336:BK514)</f>
        <v>0</v>
      </c>
    </row>
    <row r="336" s="2" customFormat="1" ht="33" customHeight="1">
      <c r="A336" s="39"/>
      <c r="B336" s="40"/>
      <c r="C336" s="227" t="s">
        <v>384</v>
      </c>
      <c r="D336" s="227" t="s">
        <v>170</v>
      </c>
      <c r="E336" s="228" t="s">
        <v>385</v>
      </c>
      <c r="F336" s="229" t="s">
        <v>386</v>
      </c>
      <c r="G336" s="230" t="s">
        <v>195</v>
      </c>
      <c r="H336" s="231">
        <v>118.07299999999999</v>
      </c>
      <c r="I336" s="232"/>
      <c r="J336" s="233">
        <f>ROUND(I336*H336,2)</f>
        <v>0</v>
      </c>
      <c r="K336" s="229" t="s">
        <v>174</v>
      </c>
      <c r="L336" s="45"/>
      <c r="M336" s="234" t="s">
        <v>1</v>
      </c>
      <c r="N336" s="235" t="s">
        <v>38</v>
      </c>
      <c r="O336" s="92"/>
      <c r="P336" s="236">
        <f>O336*H336</f>
        <v>0</v>
      </c>
      <c r="Q336" s="236">
        <v>0</v>
      </c>
      <c r="R336" s="236">
        <f>Q336*H336</f>
        <v>0</v>
      </c>
      <c r="S336" s="236">
        <v>0</v>
      </c>
      <c r="T336" s="237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38" t="s">
        <v>175</v>
      </c>
      <c r="AT336" s="238" t="s">
        <v>170</v>
      </c>
      <c r="AU336" s="238" t="s">
        <v>82</v>
      </c>
      <c r="AY336" s="18" t="s">
        <v>167</v>
      </c>
      <c r="BE336" s="239">
        <f>IF(N336="základní",J336,0)</f>
        <v>0</v>
      </c>
      <c r="BF336" s="239">
        <f>IF(N336="snížená",J336,0)</f>
        <v>0</v>
      </c>
      <c r="BG336" s="239">
        <f>IF(N336="zákl. přenesená",J336,0)</f>
        <v>0</v>
      </c>
      <c r="BH336" s="239">
        <f>IF(N336="sníž. přenesená",J336,0)</f>
        <v>0</v>
      </c>
      <c r="BI336" s="239">
        <f>IF(N336="nulová",J336,0)</f>
        <v>0</v>
      </c>
      <c r="BJ336" s="18" t="s">
        <v>80</v>
      </c>
      <c r="BK336" s="239">
        <f>ROUND(I336*H336,2)</f>
        <v>0</v>
      </c>
      <c r="BL336" s="18" t="s">
        <v>175</v>
      </c>
      <c r="BM336" s="238" t="s">
        <v>387</v>
      </c>
    </row>
    <row r="337" s="13" customFormat="1">
      <c r="A337" s="13"/>
      <c r="B337" s="240"/>
      <c r="C337" s="241"/>
      <c r="D337" s="242" t="s">
        <v>177</v>
      </c>
      <c r="E337" s="243" t="s">
        <v>1</v>
      </c>
      <c r="F337" s="244" t="s">
        <v>388</v>
      </c>
      <c r="G337" s="241"/>
      <c r="H337" s="243" t="s">
        <v>1</v>
      </c>
      <c r="I337" s="245"/>
      <c r="J337" s="241"/>
      <c r="K337" s="241"/>
      <c r="L337" s="246"/>
      <c r="M337" s="247"/>
      <c r="N337" s="248"/>
      <c r="O337" s="248"/>
      <c r="P337" s="248"/>
      <c r="Q337" s="248"/>
      <c r="R337" s="248"/>
      <c r="S337" s="248"/>
      <c r="T337" s="249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50" t="s">
        <v>177</v>
      </c>
      <c r="AU337" s="250" t="s">
        <v>82</v>
      </c>
      <c r="AV337" s="13" t="s">
        <v>80</v>
      </c>
      <c r="AW337" s="13" t="s">
        <v>30</v>
      </c>
      <c r="AX337" s="13" t="s">
        <v>73</v>
      </c>
      <c r="AY337" s="250" t="s">
        <v>167</v>
      </c>
    </row>
    <row r="338" s="13" customFormat="1">
      <c r="A338" s="13"/>
      <c r="B338" s="240"/>
      <c r="C338" s="241"/>
      <c r="D338" s="242" t="s">
        <v>177</v>
      </c>
      <c r="E338" s="243" t="s">
        <v>1</v>
      </c>
      <c r="F338" s="244" t="s">
        <v>389</v>
      </c>
      <c r="G338" s="241"/>
      <c r="H338" s="243" t="s">
        <v>1</v>
      </c>
      <c r="I338" s="245"/>
      <c r="J338" s="241"/>
      <c r="K338" s="241"/>
      <c r="L338" s="246"/>
      <c r="M338" s="247"/>
      <c r="N338" s="248"/>
      <c r="O338" s="248"/>
      <c r="P338" s="248"/>
      <c r="Q338" s="248"/>
      <c r="R338" s="248"/>
      <c r="S338" s="248"/>
      <c r="T338" s="249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50" t="s">
        <v>177</v>
      </c>
      <c r="AU338" s="250" t="s">
        <v>82</v>
      </c>
      <c r="AV338" s="13" t="s">
        <v>80</v>
      </c>
      <c r="AW338" s="13" t="s">
        <v>30</v>
      </c>
      <c r="AX338" s="13" t="s">
        <v>73</v>
      </c>
      <c r="AY338" s="250" t="s">
        <v>167</v>
      </c>
    </row>
    <row r="339" s="14" customFormat="1">
      <c r="A339" s="14"/>
      <c r="B339" s="251"/>
      <c r="C339" s="252"/>
      <c r="D339" s="242" t="s">
        <v>177</v>
      </c>
      <c r="E339" s="253" t="s">
        <v>1</v>
      </c>
      <c r="F339" s="254" t="s">
        <v>390</v>
      </c>
      <c r="G339" s="252"/>
      <c r="H339" s="255">
        <v>19.09</v>
      </c>
      <c r="I339" s="256"/>
      <c r="J339" s="252"/>
      <c r="K339" s="252"/>
      <c r="L339" s="257"/>
      <c r="M339" s="258"/>
      <c r="N339" s="259"/>
      <c r="O339" s="259"/>
      <c r="P339" s="259"/>
      <c r="Q339" s="259"/>
      <c r="R339" s="259"/>
      <c r="S339" s="259"/>
      <c r="T339" s="260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61" t="s">
        <v>177</v>
      </c>
      <c r="AU339" s="261" t="s">
        <v>82</v>
      </c>
      <c r="AV339" s="14" t="s">
        <v>82</v>
      </c>
      <c r="AW339" s="14" t="s">
        <v>30</v>
      </c>
      <c r="AX339" s="14" t="s">
        <v>73</v>
      </c>
      <c r="AY339" s="261" t="s">
        <v>167</v>
      </c>
    </row>
    <row r="340" s="13" customFormat="1">
      <c r="A340" s="13"/>
      <c r="B340" s="240"/>
      <c r="C340" s="241"/>
      <c r="D340" s="242" t="s">
        <v>177</v>
      </c>
      <c r="E340" s="243" t="s">
        <v>1</v>
      </c>
      <c r="F340" s="244" t="s">
        <v>391</v>
      </c>
      <c r="G340" s="241"/>
      <c r="H340" s="243" t="s">
        <v>1</v>
      </c>
      <c r="I340" s="245"/>
      <c r="J340" s="241"/>
      <c r="K340" s="241"/>
      <c r="L340" s="246"/>
      <c r="M340" s="247"/>
      <c r="N340" s="248"/>
      <c r="O340" s="248"/>
      <c r="P340" s="248"/>
      <c r="Q340" s="248"/>
      <c r="R340" s="248"/>
      <c r="S340" s="248"/>
      <c r="T340" s="249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50" t="s">
        <v>177</v>
      </c>
      <c r="AU340" s="250" t="s">
        <v>82</v>
      </c>
      <c r="AV340" s="13" t="s">
        <v>80</v>
      </c>
      <c r="AW340" s="13" t="s">
        <v>30</v>
      </c>
      <c r="AX340" s="13" t="s">
        <v>73</v>
      </c>
      <c r="AY340" s="250" t="s">
        <v>167</v>
      </c>
    </row>
    <row r="341" s="14" customFormat="1">
      <c r="A341" s="14"/>
      <c r="B341" s="251"/>
      <c r="C341" s="252"/>
      <c r="D341" s="242" t="s">
        <v>177</v>
      </c>
      <c r="E341" s="253" t="s">
        <v>1</v>
      </c>
      <c r="F341" s="254" t="s">
        <v>392</v>
      </c>
      <c r="G341" s="252"/>
      <c r="H341" s="255">
        <v>18.443000000000001</v>
      </c>
      <c r="I341" s="256"/>
      <c r="J341" s="252"/>
      <c r="K341" s="252"/>
      <c r="L341" s="257"/>
      <c r="M341" s="258"/>
      <c r="N341" s="259"/>
      <c r="O341" s="259"/>
      <c r="P341" s="259"/>
      <c r="Q341" s="259"/>
      <c r="R341" s="259"/>
      <c r="S341" s="259"/>
      <c r="T341" s="260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61" t="s">
        <v>177</v>
      </c>
      <c r="AU341" s="261" t="s">
        <v>82</v>
      </c>
      <c r="AV341" s="14" t="s">
        <v>82</v>
      </c>
      <c r="AW341" s="14" t="s">
        <v>30</v>
      </c>
      <c r="AX341" s="14" t="s">
        <v>73</v>
      </c>
      <c r="AY341" s="261" t="s">
        <v>167</v>
      </c>
    </row>
    <row r="342" s="13" customFormat="1">
      <c r="A342" s="13"/>
      <c r="B342" s="240"/>
      <c r="C342" s="241"/>
      <c r="D342" s="242" t="s">
        <v>177</v>
      </c>
      <c r="E342" s="243" t="s">
        <v>1</v>
      </c>
      <c r="F342" s="244" t="s">
        <v>393</v>
      </c>
      <c r="G342" s="241"/>
      <c r="H342" s="243" t="s">
        <v>1</v>
      </c>
      <c r="I342" s="245"/>
      <c r="J342" s="241"/>
      <c r="K342" s="241"/>
      <c r="L342" s="246"/>
      <c r="M342" s="247"/>
      <c r="N342" s="248"/>
      <c r="O342" s="248"/>
      <c r="P342" s="248"/>
      <c r="Q342" s="248"/>
      <c r="R342" s="248"/>
      <c r="S342" s="248"/>
      <c r="T342" s="249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50" t="s">
        <v>177</v>
      </c>
      <c r="AU342" s="250" t="s">
        <v>82</v>
      </c>
      <c r="AV342" s="13" t="s">
        <v>80</v>
      </c>
      <c r="AW342" s="13" t="s">
        <v>30</v>
      </c>
      <c r="AX342" s="13" t="s">
        <v>73</v>
      </c>
      <c r="AY342" s="250" t="s">
        <v>167</v>
      </c>
    </row>
    <row r="343" s="14" customFormat="1">
      <c r="A343" s="14"/>
      <c r="B343" s="251"/>
      <c r="C343" s="252"/>
      <c r="D343" s="242" t="s">
        <v>177</v>
      </c>
      <c r="E343" s="253" t="s">
        <v>1</v>
      </c>
      <c r="F343" s="254" t="s">
        <v>394</v>
      </c>
      <c r="G343" s="252"/>
      <c r="H343" s="255">
        <v>80.540000000000006</v>
      </c>
      <c r="I343" s="256"/>
      <c r="J343" s="252"/>
      <c r="K343" s="252"/>
      <c r="L343" s="257"/>
      <c r="M343" s="258"/>
      <c r="N343" s="259"/>
      <c r="O343" s="259"/>
      <c r="P343" s="259"/>
      <c r="Q343" s="259"/>
      <c r="R343" s="259"/>
      <c r="S343" s="259"/>
      <c r="T343" s="260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61" t="s">
        <v>177</v>
      </c>
      <c r="AU343" s="261" t="s">
        <v>82</v>
      </c>
      <c r="AV343" s="14" t="s">
        <v>82</v>
      </c>
      <c r="AW343" s="14" t="s">
        <v>30</v>
      </c>
      <c r="AX343" s="14" t="s">
        <v>73</v>
      </c>
      <c r="AY343" s="261" t="s">
        <v>167</v>
      </c>
    </row>
    <row r="344" s="15" customFormat="1">
      <c r="A344" s="15"/>
      <c r="B344" s="262"/>
      <c r="C344" s="263"/>
      <c r="D344" s="242" t="s">
        <v>177</v>
      </c>
      <c r="E344" s="264" t="s">
        <v>1</v>
      </c>
      <c r="F344" s="265" t="s">
        <v>204</v>
      </c>
      <c r="G344" s="263"/>
      <c r="H344" s="266">
        <v>118.07300000000001</v>
      </c>
      <c r="I344" s="267"/>
      <c r="J344" s="263"/>
      <c r="K344" s="263"/>
      <c r="L344" s="268"/>
      <c r="M344" s="269"/>
      <c r="N344" s="270"/>
      <c r="O344" s="270"/>
      <c r="P344" s="270"/>
      <c r="Q344" s="270"/>
      <c r="R344" s="270"/>
      <c r="S344" s="270"/>
      <c r="T344" s="271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T344" s="272" t="s">
        <v>177</v>
      </c>
      <c r="AU344" s="272" t="s">
        <v>82</v>
      </c>
      <c r="AV344" s="15" t="s">
        <v>175</v>
      </c>
      <c r="AW344" s="15" t="s">
        <v>30</v>
      </c>
      <c r="AX344" s="15" t="s">
        <v>80</v>
      </c>
      <c r="AY344" s="272" t="s">
        <v>167</v>
      </c>
    </row>
    <row r="345" s="2" customFormat="1" ht="24.15" customHeight="1">
      <c r="A345" s="39"/>
      <c r="B345" s="40"/>
      <c r="C345" s="227" t="s">
        <v>395</v>
      </c>
      <c r="D345" s="227" t="s">
        <v>170</v>
      </c>
      <c r="E345" s="228" t="s">
        <v>396</v>
      </c>
      <c r="F345" s="229" t="s">
        <v>397</v>
      </c>
      <c r="G345" s="230" t="s">
        <v>195</v>
      </c>
      <c r="H345" s="231">
        <v>80.540000000000006</v>
      </c>
      <c r="I345" s="232"/>
      <c r="J345" s="233">
        <f>ROUND(I345*H345,2)</f>
        <v>0</v>
      </c>
      <c r="K345" s="229" t="s">
        <v>174</v>
      </c>
      <c r="L345" s="45"/>
      <c r="M345" s="234" t="s">
        <v>1</v>
      </c>
      <c r="N345" s="235" t="s">
        <v>38</v>
      </c>
      <c r="O345" s="92"/>
      <c r="P345" s="236">
        <f>O345*H345</f>
        <v>0</v>
      </c>
      <c r="Q345" s="236">
        <v>4.0000000000000003E-05</v>
      </c>
      <c r="R345" s="236">
        <f>Q345*H345</f>
        <v>0.0032216000000000007</v>
      </c>
      <c r="S345" s="236">
        <v>0</v>
      </c>
      <c r="T345" s="237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38" t="s">
        <v>175</v>
      </c>
      <c r="AT345" s="238" t="s">
        <v>170</v>
      </c>
      <c r="AU345" s="238" t="s">
        <v>82</v>
      </c>
      <c r="AY345" s="18" t="s">
        <v>167</v>
      </c>
      <c r="BE345" s="239">
        <f>IF(N345="základní",J345,0)</f>
        <v>0</v>
      </c>
      <c r="BF345" s="239">
        <f>IF(N345="snížená",J345,0)</f>
        <v>0</v>
      </c>
      <c r="BG345" s="239">
        <f>IF(N345="zákl. přenesená",J345,0)</f>
        <v>0</v>
      </c>
      <c r="BH345" s="239">
        <f>IF(N345="sníž. přenesená",J345,0)</f>
        <v>0</v>
      </c>
      <c r="BI345" s="239">
        <f>IF(N345="nulová",J345,0)</f>
        <v>0</v>
      </c>
      <c r="BJ345" s="18" t="s">
        <v>80</v>
      </c>
      <c r="BK345" s="239">
        <f>ROUND(I345*H345,2)</f>
        <v>0</v>
      </c>
      <c r="BL345" s="18" t="s">
        <v>175</v>
      </c>
      <c r="BM345" s="238" t="s">
        <v>398</v>
      </c>
    </row>
    <row r="346" s="13" customFormat="1">
      <c r="A346" s="13"/>
      <c r="B346" s="240"/>
      <c r="C346" s="241"/>
      <c r="D346" s="242" t="s">
        <v>177</v>
      </c>
      <c r="E346" s="243" t="s">
        <v>1</v>
      </c>
      <c r="F346" s="244" t="s">
        <v>388</v>
      </c>
      <c r="G346" s="241"/>
      <c r="H346" s="243" t="s">
        <v>1</v>
      </c>
      <c r="I346" s="245"/>
      <c r="J346" s="241"/>
      <c r="K346" s="241"/>
      <c r="L346" s="246"/>
      <c r="M346" s="247"/>
      <c r="N346" s="248"/>
      <c r="O346" s="248"/>
      <c r="P346" s="248"/>
      <c r="Q346" s="248"/>
      <c r="R346" s="248"/>
      <c r="S346" s="248"/>
      <c r="T346" s="249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50" t="s">
        <v>177</v>
      </c>
      <c r="AU346" s="250" t="s">
        <v>82</v>
      </c>
      <c r="AV346" s="13" t="s">
        <v>80</v>
      </c>
      <c r="AW346" s="13" t="s">
        <v>30</v>
      </c>
      <c r="AX346" s="13" t="s">
        <v>73</v>
      </c>
      <c r="AY346" s="250" t="s">
        <v>167</v>
      </c>
    </row>
    <row r="347" s="14" customFormat="1">
      <c r="A347" s="14"/>
      <c r="B347" s="251"/>
      <c r="C347" s="252"/>
      <c r="D347" s="242" t="s">
        <v>177</v>
      </c>
      <c r="E347" s="253" t="s">
        <v>1</v>
      </c>
      <c r="F347" s="254" t="s">
        <v>394</v>
      </c>
      <c r="G347" s="252"/>
      <c r="H347" s="255">
        <v>80.540000000000006</v>
      </c>
      <c r="I347" s="256"/>
      <c r="J347" s="252"/>
      <c r="K347" s="252"/>
      <c r="L347" s="257"/>
      <c r="M347" s="258"/>
      <c r="N347" s="259"/>
      <c r="O347" s="259"/>
      <c r="P347" s="259"/>
      <c r="Q347" s="259"/>
      <c r="R347" s="259"/>
      <c r="S347" s="259"/>
      <c r="T347" s="260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61" t="s">
        <v>177</v>
      </c>
      <c r="AU347" s="261" t="s">
        <v>82</v>
      </c>
      <c r="AV347" s="14" t="s">
        <v>82</v>
      </c>
      <c r="AW347" s="14" t="s">
        <v>30</v>
      </c>
      <c r="AX347" s="14" t="s">
        <v>80</v>
      </c>
      <c r="AY347" s="261" t="s">
        <v>167</v>
      </c>
    </row>
    <row r="348" s="2" customFormat="1" ht="24.15" customHeight="1">
      <c r="A348" s="39"/>
      <c r="B348" s="40"/>
      <c r="C348" s="227" t="s">
        <v>399</v>
      </c>
      <c r="D348" s="227" t="s">
        <v>170</v>
      </c>
      <c r="E348" s="228" t="s">
        <v>400</v>
      </c>
      <c r="F348" s="229" t="s">
        <v>401</v>
      </c>
      <c r="G348" s="230" t="s">
        <v>173</v>
      </c>
      <c r="H348" s="231">
        <v>4</v>
      </c>
      <c r="I348" s="232"/>
      <c r="J348" s="233">
        <f>ROUND(I348*H348,2)</f>
        <v>0</v>
      </c>
      <c r="K348" s="229" t="s">
        <v>174</v>
      </c>
      <c r="L348" s="45"/>
      <c r="M348" s="234" t="s">
        <v>1</v>
      </c>
      <c r="N348" s="235" t="s">
        <v>38</v>
      </c>
      <c r="O348" s="92"/>
      <c r="P348" s="236">
        <f>O348*H348</f>
        <v>0</v>
      </c>
      <c r="Q348" s="236">
        <v>0.0117</v>
      </c>
      <c r="R348" s="236">
        <f>Q348*H348</f>
        <v>0.046800000000000001</v>
      </c>
      <c r="S348" s="236">
        <v>0</v>
      </c>
      <c r="T348" s="237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38" t="s">
        <v>175</v>
      </c>
      <c r="AT348" s="238" t="s">
        <v>170</v>
      </c>
      <c r="AU348" s="238" t="s">
        <v>82</v>
      </c>
      <c r="AY348" s="18" t="s">
        <v>167</v>
      </c>
      <c r="BE348" s="239">
        <f>IF(N348="základní",J348,0)</f>
        <v>0</v>
      </c>
      <c r="BF348" s="239">
        <f>IF(N348="snížená",J348,0)</f>
        <v>0</v>
      </c>
      <c r="BG348" s="239">
        <f>IF(N348="zákl. přenesená",J348,0)</f>
        <v>0</v>
      </c>
      <c r="BH348" s="239">
        <f>IF(N348="sníž. přenesená",J348,0)</f>
        <v>0</v>
      </c>
      <c r="BI348" s="239">
        <f>IF(N348="nulová",J348,0)</f>
        <v>0</v>
      </c>
      <c r="BJ348" s="18" t="s">
        <v>80</v>
      </c>
      <c r="BK348" s="239">
        <f>ROUND(I348*H348,2)</f>
        <v>0</v>
      </c>
      <c r="BL348" s="18" t="s">
        <v>175</v>
      </c>
      <c r="BM348" s="238" t="s">
        <v>402</v>
      </c>
    </row>
    <row r="349" s="13" customFormat="1">
      <c r="A349" s="13"/>
      <c r="B349" s="240"/>
      <c r="C349" s="241"/>
      <c r="D349" s="242" t="s">
        <v>177</v>
      </c>
      <c r="E349" s="243" t="s">
        <v>1</v>
      </c>
      <c r="F349" s="244" t="s">
        <v>403</v>
      </c>
      <c r="G349" s="241"/>
      <c r="H349" s="243" t="s">
        <v>1</v>
      </c>
      <c r="I349" s="245"/>
      <c r="J349" s="241"/>
      <c r="K349" s="241"/>
      <c r="L349" s="246"/>
      <c r="M349" s="247"/>
      <c r="N349" s="248"/>
      <c r="O349" s="248"/>
      <c r="P349" s="248"/>
      <c r="Q349" s="248"/>
      <c r="R349" s="248"/>
      <c r="S349" s="248"/>
      <c r="T349" s="249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50" t="s">
        <v>177</v>
      </c>
      <c r="AU349" s="250" t="s">
        <v>82</v>
      </c>
      <c r="AV349" s="13" t="s">
        <v>80</v>
      </c>
      <c r="AW349" s="13" t="s">
        <v>30</v>
      </c>
      <c r="AX349" s="13" t="s">
        <v>73</v>
      </c>
      <c r="AY349" s="250" t="s">
        <v>167</v>
      </c>
    </row>
    <row r="350" s="14" customFormat="1">
      <c r="A350" s="14"/>
      <c r="B350" s="251"/>
      <c r="C350" s="252"/>
      <c r="D350" s="242" t="s">
        <v>177</v>
      </c>
      <c r="E350" s="253" t="s">
        <v>1</v>
      </c>
      <c r="F350" s="254" t="s">
        <v>175</v>
      </c>
      <c r="G350" s="252"/>
      <c r="H350" s="255">
        <v>4</v>
      </c>
      <c r="I350" s="256"/>
      <c r="J350" s="252"/>
      <c r="K350" s="252"/>
      <c r="L350" s="257"/>
      <c r="M350" s="258"/>
      <c r="N350" s="259"/>
      <c r="O350" s="259"/>
      <c r="P350" s="259"/>
      <c r="Q350" s="259"/>
      <c r="R350" s="259"/>
      <c r="S350" s="259"/>
      <c r="T350" s="260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61" t="s">
        <v>177</v>
      </c>
      <c r="AU350" s="261" t="s">
        <v>82</v>
      </c>
      <c r="AV350" s="14" t="s">
        <v>82</v>
      </c>
      <c r="AW350" s="14" t="s">
        <v>30</v>
      </c>
      <c r="AX350" s="14" t="s">
        <v>80</v>
      </c>
      <c r="AY350" s="261" t="s">
        <v>167</v>
      </c>
    </row>
    <row r="351" s="2" customFormat="1" ht="16.5" customHeight="1">
      <c r="A351" s="39"/>
      <c r="B351" s="40"/>
      <c r="C351" s="273" t="s">
        <v>404</v>
      </c>
      <c r="D351" s="273" t="s">
        <v>225</v>
      </c>
      <c r="E351" s="274" t="s">
        <v>405</v>
      </c>
      <c r="F351" s="275" t="s">
        <v>406</v>
      </c>
      <c r="G351" s="276" t="s">
        <v>173</v>
      </c>
      <c r="H351" s="277">
        <v>4</v>
      </c>
      <c r="I351" s="278"/>
      <c r="J351" s="279">
        <f>ROUND(I351*H351,2)</f>
        <v>0</v>
      </c>
      <c r="K351" s="275" t="s">
        <v>1</v>
      </c>
      <c r="L351" s="280"/>
      <c r="M351" s="281" t="s">
        <v>1</v>
      </c>
      <c r="N351" s="282" t="s">
        <v>38</v>
      </c>
      <c r="O351" s="92"/>
      <c r="P351" s="236">
        <f>O351*H351</f>
        <v>0</v>
      </c>
      <c r="Q351" s="236">
        <v>0.0012999999999999999</v>
      </c>
      <c r="R351" s="236">
        <f>Q351*H351</f>
        <v>0.0051999999999999998</v>
      </c>
      <c r="S351" s="236">
        <v>0</v>
      </c>
      <c r="T351" s="237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38" t="s">
        <v>179</v>
      </c>
      <c r="AT351" s="238" t="s">
        <v>225</v>
      </c>
      <c r="AU351" s="238" t="s">
        <v>82</v>
      </c>
      <c r="AY351" s="18" t="s">
        <v>167</v>
      </c>
      <c r="BE351" s="239">
        <f>IF(N351="základní",J351,0)</f>
        <v>0</v>
      </c>
      <c r="BF351" s="239">
        <f>IF(N351="snížená",J351,0)</f>
        <v>0</v>
      </c>
      <c r="BG351" s="239">
        <f>IF(N351="zákl. přenesená",J351,0)</f>
        <v>0</v>
      </c>
      <c r="BH351" s="239">
        <f>IF(N351="sníž. přenesená",J351,0)</f>
        <v>0</v>
      </c>
      <c r="BI351" s="239">
        <f>IF(N351="nulová",J351,0)</f>
        <v>0</v>
      </c>
      <c r="BJ351" s="18" t="s">
        <v>80</v>
      </c>
      <c r="BK351" s="239">
        <f>ROUND(I351*H351,2)</f>
        <v>0</v>
      </c>
      <c r="BL351" s="18" t="s">
        <v>175</v>
      </c>
      <c r="BM351" s="238" t="s">
        <v>407</v>
      </c>
    </row>
    <row r="352" s="13" customFormat="1">
      <c r="A352" s="13"/>
      <c r="B352" s="240"/>
      <c r="C352" s="241"/>
      <c r="D352" s="242" t="s">
        <v>177</v>
      </c>
      <c r="E352" s="243" t="s">
        <v>1</v>
      </c>
      <c r="F352" s="244" t="s">
        <v>222</v>
      </c>
      <c r="G352" s="241"/>
      <c r="H352" s="243" t="s">
        <v>1</v>
      </c>
      <c r="I352" s="245"/>
      <c r="J352" s="241"/>
      <c r="K352" s="241"/>
      <c r="L352" s="246"/>
      <c r="M352" s="247"/>
      <c r="N352" s="248"/>
      <c r="O352" s="248"/>
      <c r="P352" s="248"/>
      <c r="Q352" s="248"/>
      <c r="R352" s="248"/>
      <c r="S352" s="248"/>
      <c r="T352" s="249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50" t="s">
        <v>177</v>
      </c>
      <c r="AU352" s="250" t="s">
        <v>82</v>
      </c>
      <c r="AV352" s="13" t="s">
        <v>80</v>
      </c>
      <c r="AW352" s="13" t="s">
        <v>30</v>
      </c>
      <c r="AX352" s="13" t="s">
        <v>73</v>
      </c>
      <c r="AY352" s="250" t="s">
        <v>167</v>
      </c>
    </row>
    <row r="353" s="14" customFormat="1">
      <c r="A353" s="14"/>
      <c r="B353" s="251"/>
      <c r="C353" s="252"/>
      <c r="D353" s="242" t="s">
        <v>177</v>
      </c>
      <c r="E353" s="253" t="s">
        <v>1</v>
      </c>
      <c r="F353" s="254" t="s">
        <v>175</v>
      </c>
      <c r="G353" s="252"/>
      <c r="H353" s="255">
        <v>4</v>
      </c>
      <c r="I353" s="256"/>
      <c r="J353" s="252"/>
      <c r="K353" s="252"/>
      <c r="L353" s="257"/>
      <c r="M353" s="258"/>
      <c r="N353" s="259"/>
      <c r="O353" s="259"/>
      <c r="P353" s="259"/>
      <c r="Q353" s="259"/>
      <c r="R353" s="259"/>
      <c r="S353" s="259"/>
      <c r="T353" s="260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61" t="s">
        <v>177</v>
      </c>
      <c r="AU353" s="261" t="s">
        <v>82</v>
      </c>
      <c r="AV353" s="14" t="s">
        <v>82</v>
      </c>
      <c r="AW353" s="14" t="s">
        <v>30</v>
      </c>
      <c r="AX353" s="14" t="s">
        <v>80</v>
      </c>
      <c r="AY353" s="261" t="s">
        <v>167</v>
      </c>
    </row>
    <row r="354" s="2" customFormat="1" ht="16.5" customHeight="1">
      <c r="A354" s="39"/>
      <c r="B354" s="40"/>
      <c r="C354" s="227" t="s">
        <v>408</v>
      </c>
      <c r="D354" s="227" t="s">
        <v>170</v>
      </c>
      <c r="E354" s="228" t="s">
        <v>409</v>
      </c>
      <c r="F354" s="229" t="s">
        <v>410</v>
      </c>
      <c r="G354" s="230" t="s">
        <v>411</v>
      </c>
      <c r="H354" s="231">
        <v>317</v>
      </c>
      <c r="I354" s="232"/>
      <c r="J354" s="233">
        <f>ROUND(I354*H354,2)</f>
        <v>0</v>
      </c>
      <c r="K354" s="229" t="s">
        <v>174</v>
      </c>
      <c r="L354" s="45"/>
      <c r="M354" s="234" t="s">
        <v>1</v>
      </c>
      <c r="N354" s="235" t="s">
        <v>38</v>
      </c>
      <c r="O354" s="92"/>
      <c r="P354" s="236">
        <f>O354*H354</f>
        <v>0</v>
      </c>
      <c r="Q354" s="236">
        <v>0</v>
      </c>
      <c r="R354" s="236">
        <f>Q354*H354</f>
        <v>0</v>
      </c>
      <c r="S354" s="236">
        <v>0</v>
      </c>
      <c r="T354" s="237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38" t="s">
        <v>175</v>
      </c>
      <c r="AT354" s="238" t="s">
        <v>170</v>
      </c>
      <c r="AU354" s="238" t="s">
        <v>82</v>
      </c>
      <c r="AY354" s="18" t="s">
        <v>167</v>
      </c>
      <c r="BE354" s="239">
        <f>IF(N354="základní",J354,0)</f>
        <v>0</v>
      </c>
      <c r="BF354" s="239">
        <f>IF(N354="snížená",J354,0)</f>
        <v>0</v>
      </c>
      <c r="BG354" s="239">
        <f>IF(N354="zákl. přenesená",J354,0)</f>
        <v>0</v>
      </c>
      <c r="BH354" s="239">
        <f>IF(N354="sníž. přenesená",J354,0)</f>
        <v>0</v>
      </c>
      <c r="BI354" s="239">
        <f>IF(N354="nulová",J354,0)</f>
        <v>0</v>
      </c>
      <c r="BJ354" s="18" t="s">
        <v>80</v>
      </c>
      <c r="BK354" s="239">
        <f>ROUND(I354*H354,2)</f>
        <v>0</v>
      </c>
      <c r="BL354" s="18" t="s">
        <v>175</v>
      </c>
      <c r="BM354" s="238" t="s">
        <v>412</v>
      </c>
    </row>
    <row r="355" s="13" customFormat="1">
      <c r="A355" s="13"/>
      <c r="B355" s="240"/>
      <c r="C355" s="241"/>
      <c r="D355" s="242" t="s">
        <v>177</v>
      </c>
      <c r="E355" s="243" t="s">
        <v>1</v>
      </c>
      <c r="F355" s="244" t="s">
        <v>413</v>
      </c>
      <c r="G355" s="241"/>
      <c r="H355" s="243" t="s">
        <v>1</v>
      </c>
      <c r="I355" s="245"/>
      <c r="J355" s="241"/>
      <c r="K355" s="241"/>
      <c r="L355" s="246"/>
      <c r="M355" s="247"/>
      <c r="N355" s="248"/>
      <c r="O355" s="248"/>
      <c r="P355" s="248"/>
      <c r="Q355" s="248"/>
      <c r="R355" s="248"/>
      <c r="S355" s="248"/>
      <c r="T355" s="249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50" t="s">
        <v>177</v>
      </c>
      <c r="AU355" s="250" t="s">
        <v>82</v>
      </c>
      <c r="AV355" s="13" t="s">
        <v>80</v>
      </c>
      <c r="AW355" s="13" t="s">
        <v>30</v>
      </c>
      <c r="AX355" s="13" t="s">
        <v>73</v>
      </c>
      <c r="AY355" s="250" t="s">
        <v>167</v>
      </c>
    </row>
    <row r="356" s="14" customFormat="1">
      <c r="A356" s="14"/>
      <c r="B356" s="251"/>
      <c r="C356" s="252"/>
      <c r="D356" s="242" t="s">
        <v>177</v>
      </c>
      <c r="E356" s="253" t="s">
        <v>1</v>
      </c>
      <c r="F356" s="254" t="s">
        <v>414</v>
      </c>
      <c r="G356" s="252"/>
      <c r="H356" s="255">
        <v>93</v>
      </c>
      <c r="I356" s="256"/>
      <c r="J356" s="252"/>
      <c r="K356" s="252"/>
      <c r="L356" s="257"/>
      <c r="M356" s="258"/>
      <c r="N356" s="259"/>
      <c r="O356" s="259"/>
      <c r="P356" s="259"/>
      <c r="Q356" s="259"/>
      <c r="R356" s="259"/>
      <c r="S356" s="259"/>
      <c r="T356" s="260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61" t="s">
        <v>177</v>
      </c>
      <c r="AU356" s="261" t="s">
        <v>82</v>
      </c>
      <c r="AV356" s="14" t="s">
        <v>82</v>
      </c>
      <c r="AW356" s="14" t="s">
        <v>30</v>
      </c>
      <c r="AX356" s="14" t="s">
        <v>73</v>
      </c>
      <c r="AY356" s="261" t="s">
        <v>167</v>
      </c>
    </row>
    <row r="357" s="13" customFormat="1">
      <c r="A357" s="13"/>
      <c r="B357" s="240"/>
      <c r="C357" s="241"/>
      <c r="D357" s="242" t="s">
        <v>177</v>
      </c>
      <c r="E357" s="243" t="s">
        <v>1</v>
      </c>
      <c r="F357" s="244" t="s">
        <v>415</v>
      </c>
      <c r="G357" s="241"/>
      <c r="H357" s="243" t="s">
        <v>1</v>
      </c>
      <c r="I357" s="245"/>
      <c r="J357" s="241"/>
      <c r="K357" s="241"/>
      <c r="L357" s="246"/>
      <c r="M357" s="247"/>
      <c r="N357" s="248"/>
      <c r="O357" s="248"/>
      <c r="P357" s="248"/>
      <c r="Q357" s="248"/>
      <c r="R357" s="248"/>
      <c r="S357" s="248"/>
      <c r="T357" s="249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50" t="s">
        <v>177</v>
      </c>
      <c r="AU357" s="250" t="s">
        <v>82</v>
      </c>
      <c r="AV357" s="13" t="s">
        <v>80</v>
      </c>
      <c r="AW357" s="13" t="s">
        <v>30</v>
      </c>
      <c r="AX357" s="13" t="s">
        <v>73</v>
      </c>
      <c r="AY357" s="250" t="s">
        <v>167</v>
      </c>
    </row>
    <row r="358" s="14" customFormat="1">
      <c r="A358" s="14"/>
      <c r="B358" s="251"/>
      <c r="C358" s="252"/>
      <c r="D358" s="242" t="s">
        <v>177</v>
      </c>
      <c r="E358" s="253" t="s">
        <v>1</v>
      </c>
      <c r="F358" s="254" t="s">
        <v>416</v>
      </c>
      <c r="G358" s="252"/>
      <c r="H358" s="255">
        <v>104</v>
      </c>
      <c r="I358" s="256"/>
      <c r="J358" s="252"/>
      <c r="K358" s="252"/>
      <c r="L358" s="257"/>
      <c r="M358" s="258"/>
      <c r="N358" s="259"/>
      <c r="O358" s="259"/>
      <c r="P358" s="259"/>
      <c r="Q358" s="259"/>
      <c r="R358" s="259"/>
      <c r="S358" s="259"/>
      <c r="T358" s="260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61" t="s">
        <v>177</v>
      </c>
      <c r="AU358" s="261" t="s">
        <v>82</v>
      </c>
      <c r="AV358" s="14" t="s">
        <v>82</v>
      </c>
      <c r="AW358" s="14" t="s">
        <v>30</v>
      </c>
      <c r="AX358" s="14" t="s">
        <v>73</v>
      </c>
      <c r="AY358" s="261" t="s">
        <v>167</v>
      </c>
    </row>
    <row r="359" s="13" customFormat="1">
      <c r="A359" s="13"/>
      <c r="B359" s="240"/>
      <c r="C359" s="241"/>
      <c r="D359" s="242" t="s">
        <v>177</v>
      </c>
      <c r="E359" s="243" t="s">
        <v>1</v>
      </c>
      <c r="F359" s="244" t="s">
        <v>417</v>
      </c>
      <c r="G359" s="241"/>
      <c r="H359" s="243" t="s">
        <v>1</v>
      </c>
      <c r="I359" s="245"/>
      <c r="J359" s="241"/>
      <c r="K359" s="241"/>
      <c r="L359" s="246"/>
      <c r="M359" s="247"/>
      <c r="N359" s="248"/>
      <c r="O359" s="248"/>
      <c r="P359" s="248"/>
      <c r="Q359" s="248"/>
      <c r="R359" s="248"/>
      <c r="S359" s="248"/>
      <c r="T359" s="249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50" t="s">
        <v>177</v>
      </c>
      <c r="AU359" s="250" t="s">
        <v>82</v>
      </c>
      <c r="AV359" s="13" t="s">
        <v>80</v>
      </c>
      <c r="AW359" s="13" t="s">
        <v>30</v>
      </c>
      <c r="AX359" s="13" t="s">
        <v>73</v>
      </c>
      <c r="AY359" s="250" t="s">
        <v>167</v>
      </c>
    </row>
    <row r="360" s="14" customFormat="1">
      <c r="A360" s="14"/>
      <c r="B360" s="251"/>
      <c r="C360" s="252"/>
      <c r="D360" s="242" t="s">
        <v>177</v>
      </c>
      <c r="E360" s="253" t="s">
        <v>1</v>
      </c>
      <c r="F360" s="254" t="s">
        <v>418</v>
      </c>
      <c r="G360" s="252"/>
      <c r="H360" s="255">
        <v>120</v>
      </c>
      <c r="I360" s="256"/>
      <c r="J360" s="252"/>
      <c r="K360" s="252"/>
      <c r="L360" s="257"/>
      <c r="M360" s="258"/>
      <c r="N360" s="259"/>
      <c r="O360" s="259"/>
      <c r="P360" s="259"/>
      <c r="Q360" s="259"/>
      <c r="R360" s="259"/>
      <c r="S360" s="259"/>
      <c r="T360" s="260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61" t="s">
        <v>177</v>
      </c>
      <c r="AU360" s="261" t="s">
        <v>82</v>
      </c>
      <c r="AV360" s="14" t="s">
        <v>82</v>
      </c>
      <c r="AW360" s="14" t="s">
        <v>30</v>
      </c>
      <c r="AX360" s="14" t="s">
        <v>73</v>
      </c>
      <c r="AY360" s="261" t="s">
        <v>167</v>
      </c>
    </row>
    <row r="361" s="15" customFormat="1">
      <c r="A361" s="15"/>
      <c r="B361" s="262"/>
      <c r="C361" s="263"/>
      <c r="D361" s="242" t="s">
        <v>177</v>
      </c>
      <c r="E361" s="264" t="s">
        <v>1</v>
      </c>
      <c r="F361" s="265" t="s">
        <v>204</v>
      </c>
      <c r="G361" s="263"/>
      <c r="H361" s="266">
        <v>317</v>
      </c>
      <c r="I361" s="267"/>
      <c r="J361" s="263"/>
      <c r="K361" s="263"/>
      <c r="L361" s="268"/>
      <c r="M361" s="269"/>
      <c r="N361" s="270"/>
      <c r="O361" s="270"/>
      <c r="P361" s="270"/>
      <c r="Q361" s="270"/>
      <c r="R361" s="270"/>
      <c r="S361" s="270"/>
      <c r="T361" s="271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T361" s="272" t="s">
        <v>177</v>
      </c>
      <c r="AU361" s="272" t="s">
        <v>82</v>
      </c>
      <c r="AV361" s="15" t="s">
        <v>175</v>
      </c>
      <c r="AW361" s="15" t="s">
        <v>30</v>
      </c>
      <c r="AX361" s="15" t="s">
        <v>80</v>
      </c>
      <c r="AY361" s="272" t="s">
        <v>167</v>
      </c>
    </row>
    <row r="362" s="2" customFormat="1" ht="24.15" customHeight="1">
      <c r="A362" s="39"/>
      <c r="B362" s="40"/>
      <c r="C362" s="227" t="s">
        <v>419</v>
      </c>
      <c r="D362" s="227" t="s">
        <v>170</v>
      </c>
      <c r="E362" s="228" t="s">
        <v>420</v>
      </c>
      <c r="F362" s="229" t="s">
        <v>421</v>
      </c>
      <c r="G362" s="230" t="s">
        <v>195</v>
      </c>
      <c r="H362" s="231">
        <v>32.710999999999999</v>
      </c>
      <c r="I362" s="232"/>
      <c r="J362" s="233">
        <f>ROUND(I362*H362,2)</f>
        <v>0</v>
      </c>
      <c r="K362" s="229" t="s">
        <v>174</v>
      </c>
      <c r="L362" s="45"/>
      <c r="M362" s="234" t="s">
        <v>1</v>
      </c>
      <c r="N362" s="235" t="s">
        <v>38</v>
      </c>
      <c r="O362" s="92"/>
      <c r="P362" s="236">
        <f>O362*H362</f>
        <v>0</v>
      </c>
      <c r="Q362" s="236">
        <v>0</v>
      </c>
      <c r="R362" s="236">
        <f>Q362*H362</f>
        <v>0</v>
      </c>
      <c r="S362" s="236">
        <v>0.20799999999999999</v>
      </c>
      <c r="T362" s="237">
        <f>S362*H362</f>
        <v>6.8038879999999997</v>
      </c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R362" s="238" t="s">
        <v>175</v>
      </c>
      <c r="AT362" s="238" t="s">
        <v>170</v>
      </c>
      <c r="AU362" s="238" t="s">
        <v>82</v>
      </c>
      <c r="AY362" s="18" t="s">
        <v>167</v>
      </c>
      <c r="BE362" s="239">
        <f>IF(N362="základní",J362,0)</f>
        <v>0</v>
      </c>
      <c r="BF362" s="239">
        <f>IF(N362="snížená",J362,0)</f>
        <v>0</v>
      </c>
      <c r="BG362" s="239">
        <f>IF(N362="zákl. přenesená",J362,0)</f>
        <v>0</v>
      </c>
      <c r="BH362" s="239">
        <f>IF(N362="sníž. přenesená",J362,0)</f>
        <v>0</v>
      </c>
      <c r="BI362" s="239">
        <f>IF(N362="nulová",J362,0)</f>
        <v>0</v>
      </c>
      <c r="BJ362" s="18" t="s">
        <v>80</v>
      </c>
      <c r="BK362" s="239">
        <f>ROUND(I362*H362,2)</f>
        <v>0</v>
      </c>
      <c r="BL362" s="18" t="s">
        <v>175</v>
      </c>
      <c r="BM362" s="238" t="s">
        <v>422</v>
      </c>
    </row>
    <row r="363" s="14" customFormat="1">
      <c r="A363" s="14"/>
      <c r="B363" s="251"/>
      <c r="C363" s="252"/>
      <c r="D363" s="242" t="s">
        <v>177</v>
      </c>
      <c r="E363" s="253" t="s">
        <v>1</v>
      </c>
      <c r="F363" s="254" t="s">
        <v>423</v>
      </c>
      <c r="G363" s="252"/>
      <c r="H363" s="255">
        <v>12.031000000000001</v>
      </c>
      <c r="I363" s="256"/>
      <c r="J363" s="252"/>
      <c r="K363" s="252"/>
      <c r="L363" s="257"/>
      <c r="M363" s="258"/>
      <c r="N363" s="259"/>
      <c r="O363" s="259"/>
      <c r="P363" s="259"/>
      <c r="Q363" s="259"/>
      <c r="R363" s="259"/>
      <c r="S363" s="259"/>
      <c r="T363" s="260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61" t="s">
        <v>177</v>
      </c>
      <c r="AU363" s="261" t="s">
        <v>82</v>
      </c>
      <c r="AV363" s="14" t="s">
        <v>82</v>
      </c>
      <c r="AW363" s="14" t="s">
        <v>30</v>
      </c>
      <c r="AX363" s="14" t="s">
        <v>73</v>
      </c>
      <c r="AY363" s="261" t="s">
        <v>167</v>
      </c>
    </row>
    <row r="364" s="14" customFormat="1">
      <c r="A364" s="14"/>
      <c r="B364" s="251"/>
      <c r="C364" s="252"/>
      <c r="D364" s="242" t="s">
        <v>177</v>
      </c>
      <c r="E364" s="253" t="s">
        <v>1</v>
      </c>
      <c r="F364" s="254" t="s">
        <v>424</v>
      </c>
      <c r="G364" s="252"/>
      <c r="H364" s="255">
        <v>20.68</v>
      </c>
      <c r="I364" s="256"/>
      <c r="J364" s="252"/>
      <c r="K364" s="252"/>
      <c r="L364" s="257"/>
      <c r="M364" s="258"/>
      <c r="N364" s="259"/>
      <c r="O364" s="259"/>
      <c r="P364" s="259"/>
      <c r="Q364" s="259"/>
      <c r="R364" s="259"/>
      <c r="S364" s="259"/>
      <c r="T364" s="260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61" t="s">
        <v>177</v>
      </c>
      <c r="AU364" s="261" t="s">
        <v>82</v>
      </c>
      <c r="AV364" s="14" t="s">
        <v>82</v>
      </c>
      <c r="AW364" s="14" t="s">
        <v>30</v>
      </c>
      <c r="AX364" s="14" t="s">
        <v>73</v>
      </c>
      <c r="AY364" s="261" t="s">
        <v>167</v>
      </c>
    </row>
    <row r="365" s="15" customFormat="1">
      <c r="A365" s="15"/>
      <c r="B365" s="262"/>
      <c r="C365" s="263"/>
      <c r="D365" s="242" t="s">
        <v>177</v>
      </c>
      <c r="E365" s="264" t="s">
        <v>1</v>
      </c>
      <c r="F365" s="265" t="s">
        <v>204</v>
      </c>
      <c r="G365" s="263"/>
      <c r="H365" s="266">
        <v>32.710999999999999</v>
      </c>
      <c r="I365" s="267"/>
      <c r="J365" s="263"/>
      <c r="K365" s="263"/>
      <c r="L365" s="268"/>
      <c r="M365" s="269"/>
      <c r="N365" s="270"/>
      <c r="O365" s="270"/>
      <c r="P365" s="270"/>
      <c r="Q365" s="270"/>
      <c r="R365" s="270"/>
      <c r="S365" s="270"/>
      <c r="T365" s="271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T365" s="272" t="s">
        <v>177</v>
      </c>
      <c r="AU365" s="272" t="s">
        <v>82</v>
      </c>
      <c r="AV365" s="15" t="s">
        <v>175</v>
      </c>
      <c r="AW365" s="15" t="s">
        <v>30</v>
      </c>
      <c r="AX365" s="15" t="s">
        <v>80</v>
      </c>
      <c r="AY365" s="272" t="s">
        <v>167</v>
      </c>
    </row>
    <row r="366" s="2" customFormat="1" ht="24.15" customHeight="1">
      <c r="A366" s="39"/>
      <c r="B366" s="40"/>
      <c r="C366" s="227" t="s">
        <v>425</v>
      </c>
      <c r="D366" s="227" t="s">
        <v>170</v>
      </c>
      <c r="E366" s="228" t="s">
        <v>426</v>
      </c>
      <c r="F366" s="229" t="s">
        <v>427</v>
      </c>
      <c r="G366" s="230" t="s">
        <v>195</v>
      </c>
      <c r="H366" s="231">
        <v>5.9139999999999997</v>
      </c>
      <c r="I366" s="232"/>
      <c r="J366" s="233">
        <f>ROUND(I366*H366,2)</f>
        <v>0</v>
      </c>
      <c r="K366" s="229" t="s">
        <v>174</v>
      </c>
      <c r="L366" s="45"/>
      <c r="M366" s="234" t="s">
        <v>1</v>
      </c>
      <c r="N366" s="235" t="s">
        <v>38</v>
      </c>
      <c r="O366" s="92"/>
      <c r="P366" s="236">
        <f>O366*H366</f>
        <v>0</v>
      </c>
      <c r="Q366" s="236">
        <v>0</v>
      </c>
      <c r="R366" s="236">
        <f>Q366*H366</f>
        <v>0</v>
      </c>
      <c r="S366" s="236">
        <v>0.308</v>
      </c>
      <c r="T366" s="237">
        <f>S366*H366</f>
        <v>1.8215119999999998</v>
      </c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R366" s="238" t="s">
        <v>175</v>
      </c>
      <c r="AT366" s="238" t="s">
        <v>170</v>
      </c>
      <c r="AU366" s="238" t="s">
        <v>82</v>
      </c>
      <c r="AY366" s="18" t="s">
        <v>167</v>
      </c>
      <c r="BE366" s="239">
        <f>IF(N366="základní",J366,0)</f>
        <v>0</v>
      </c>
      <c r="BF366" s="239">
        <f>IF(N366="snížená",J366,0)</f>
        <v>0</v>
      </c>
      <c r="BG366" s="239">
        <f>IF(N366="zákl. přenesená",J366,0)</f>
        <v>0</v>
      </c>
      <c r="BH366" s="239">
        <f>IF(N366="sníž. přenesená",J366,0)</f>
        <v>0</v>
      </c>
      <c r="BI366" s="239">
        <f>IF(N366="nulová",J366,0)</f>
        <v>0</v>
      </c>
      <c r="BJ366" s="18" t="s">
        <v>80</v>
      </c>
      <c r="BK366" s="239">
        <f>ROUND(I366*H366,2)</f>
        <v>0</v>
      </c>
      <c r="BL366" s="18" t="s">
        <v>175</v>
      </c>
      <c r="BM366" s="238" t="s">
        <v>428</v>
      </c>
    </row>
    <row r="367" s="14" customFormat="1">
      <c r="A367" s="14"/>
      <c r="B367" s="251"/>
      <c r="C367" s="252"/>
      <c r="D367" s="242" t="s">
        <v>177</v>
      </c>
      <c r="E367" s="253" t="s">
        <v>1</v>
      </c>
      <c r="F367" s="254" t="s">
        <v>429</v>
      </c>
      <c r="G367" s="252"/>
      <c r="H367" s="255">
        <v>5.9139999999999997</v>
      </c>
      <c r="I367" s="256"/>
      <c r="J367" s="252"/>
      <c r="K367" s="252"/>
      <c r="L367" s="257"/>
      <c r="M367" s="258"/>
      <c r="N367" s="259"/>
      <c r="O367" s="259"/>
      <c r="P367" s="259"/>
      <c r="Q367" s="259"/>
      <c r="R367" s="259"/>
      <c r="S367" s="259"/>
      <c r="T367" s="260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61" t="s">
        <v>177</v>
      </c>
      <c r="AU367" s="261" t="s">
        <v>82</v>
      </c>
      <c r="AV367" s="14" t="s">
        <v>82</v>
      </c>
      <c r="AW367" s="14" t="s">
        <v>30</v>
      </c>
      <c r="AX367" s="14" t="s">
        <v>80</v>
      </c>
      <c r="AY367" s="261" t="s">
        <v>167</v>
      </c>
    </row>
    <row r="368" s="2" customFormat="1" ht="33" customHeight="1">
      <c r="A368" s="39"/>
      <c r="B368" s="40"/>
      <c r="C368" s="227" t="s">
        <v>430</v>
      </c>
      <c r="D368" s="227" t="s">
        <v>170</v>
      </c>
      <c r="E368" s="228" t="s">
        <v>431</v>
      </c>
      <c r="F368" s="229" t="s">
        <v>432</v>
      </c>
      <c r="G368" s="230" t="s">
        <v>336</v>
      </c>
      <c r="H368" s="231">
        <v>0.19300000000000001</v>
      </c>
      <c r="I368" s="232"/>
      <c r="J368" s="233">
        <f>ROUND(I368*H368,2)</f>
        <v>0</v>
      </c>
      <c r="K368" s="229" t="s">
        <v>174</v>
      </c>
      <c r="L368" s="45"/>
      <c r="M368" s="234" t="s">
        <v>1</v>
      </c>
      <c r="N368" s="235" t="s">
        <v>38</v>
      </c>
      <c r="O368" s="92"/>
      <c r="P368" s="236">
        <f>O368*H368</f>
        <v>0</v>
      </c>
      <c r="Q368" s="236">
        <v>0</v>
      </c>
      <c r="R368" s="236">
        <f>Q368*H368</f>
        <v>0</v>
      </c>
      <c r="S368" s="236">
        <v>2.2000000000000002</v>
      </c>
      <c r="T368" s="237">
        <f>S368*H368</f>
        <v>0.42460000000000003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238" t="s">
        <v>175</v>
      </c>
      <c r="AT368" s="238" t="s">
        <v>170</v>
      </c>
      <c r="AU368" s="238" t="s">
        <v>82</v>
      </c>
      <c r="AY368" s="18" t="s">
        <v>167</v>
      </c>
      <c r="BE368" s="239">
        <f>IF(N368="základní",J368,0)</f>
        <v>0</v>
      </c>
      <c r="BF368" s="239">
        <f>IF(N368="snížená",J368,0)</f>
        <v>0</v>
      </c>
      <c r="BG368" s="239">
        <f>IF(N368="zákl. přenesená",J368,0)</f>
        <v>0</v>
      </c>
      <c r="BH368" s="239">
        <f>IF(N368="sníž. přenesená",J368,0)</f>
        <v>0</v>
      </c>
      <c r="BI368" s="239">
        <f>IF(N368="nulová",J368,0)</f>
        <v>0</v>
      </c>
      <c r="BJ368" s="18" t="s">
        <v>80</v>
      </c>
      <c r="BK368" s="239">
        <f>ROUND(I368*H368,2)</f>
        <v>0</v>
      </c>
      <c r="BL368" s="18" t="s">
        <v>175</v>
      </c>
      <c r="BM368" s="238" t="s">
        <v>433</v>
      </c>
    </row>
    <row r="369" s="13" customFormat="1">
      <c r="A369" s="13"/>
      <c r="B369" s="240"/>
      <c r="C369" s="241"/>
      <c r="D369" s="242" t="s">
        <v>177</v>
      </c>
      <c r="E369" s="243" t="s">
        <v>1</v>
      </c>
      <c r="F369" s="244" t="s">
        <v>434</v>
      </c>
      <c r="G369" s="241"/>
      <c r="H369" s="243" t="s">
        <v>1</v>
      </c>
      <c r="I369" s="245"/>
      <c r="J369" s="241"/>
      <c r="K369" s="241"/>
      <c r="L369" s="246"/>
      <c r="M369" s="247"/>
      <c r="N369" s="248"/>
      <c r="O369" s="248"/>
      <c r="P369" s="248"/>
      <c r="Q369" s="248"/>
      <c r="R369" s="248"/>
      <c r="S369" s="248"/>
      <c r="T369" s="249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50" t="s">
        <v>177</v>
      </c>
      <c r="AU369" s="250" t="s">
        <v>82</v>
      </c>
      <c r="AV369" s="13" t="s">
        <v>80</v>
      </c>
      <c r="AW369" s="13" t="s">
        <v>30</v>
      </c>
      <c r="AX369" s="13" t="s">
        <v>73</v>
      </c>
      <c r="AY369" s="250" t="s">
        <v>167</v>
      </c>
    </row>
    <row r="370" s="14" customFormat="1">
      <c r="A370" s="14"/>
      <c r="B370" s="251"/>
      <c r="C370" s="252"/>
      <c r="D370" s="242" t="s">
        <v>177</v>
      </c>
      <c r="E370" s="253" t="s">
        <v>1</v>
      </c>
      <c r="F370" s="254" t="s">
        <v>435</v>
      </c>
      <c r="G370" s="252"/>
      <c r="H370" s="255">
        <v>0.10000000000000001</v>
      </c>
      <c r="I370" s="256"/>
      <c r="J370" s="252"/>
      <c r="K370" s="252"/>
      <c r="L370" s="257"/>
      <c r="M370" s="258"/>
      <c r="N370" s="259"/>
      <c r="O370" s="259"/>
      <c r="P370" s="259"/>
      <c r="Q370" s="259"/>
      <c r="R370" s="259"/>
      <c r="S370" s="259"/>
      <c r="T370" s="260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61" t="s">
        <v>177</v>
      </c>
      <c r="AU370" s="261" t="s">
        <v>82</v>
      </c>
      <c r="AV370" s="14" t="s">
        <v>82</v>
      </c>
      <c r="AW370" s="14" t="s">
        <v>30</v>
      </c>
      <c r="AX370" s="14" t="s">
        <v>73</v>
      </c>
      <c r="AY370" s="261" t="s">
        <v>167</v>
      </c>
    </row>
    <row r="371" s="13" customFormat="1">
      <c r="A371" s="13"/>
      <c r="B371" s="240"/>
      <c r="C371" s="241"/>
      <c r="D371" s="242" t="s">
        <v>177</v>
      </c>
      <c r="E371" s="243" t="s">
        <v>1</v>
      </c>
      <c r="F371" s="244" t="s">
        <v>436</v>
      </c>
      <c r="G371" s="241"/>
      <c r="H371" s="243" t="s">
        <v>1</v>
      </c>
      <c r="I371" s="245"/>
      <c r="J371" s="241"/>
      <c r="K371" s="241"/>
      <c r="L371" s="246"/>
      <c r="M371" s="247"/>
      <c r="N371" s="248"/>
      <c r="O371" s="248"/>
      <c r="P371" s="248"/>
      <c r="Q371" s="248"/>
      <c r="R371" s="248"/>
      <c r="S371" s="248"/>
      <c r="T371" s="249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50" t="s">
        <v>177</v>
      </c>
      <c r="AU371" s="250" t="s">
        <v>82</v>
      </c>
      <c r="AV371" s="13" t="s">
        <v>80</v>
      </c>
      <c r="AW371" s="13" t="s">
        <v>30</v>
      </c>
      <c r="AX371" s="13" t="s">
        <v>73</v>
      </c>
      <c r="AY371" s="250" t="s">
        <v>167</v>
      </c>
    </row>
    <row r="372" s="14" customFormat="1">
      <c r="A372" s="14"/>
      <c r="B372" s="251"/>
      <c r="C372" s="252"/>
      <c r="D372" s="242" t="s">
        <v>177</v>
      </c>
      <c r="E372" s="253" t="s">
        <v>1</v>
      </c>
      <c r="F372" s="254" t="s">
        <v>437</v>
      </c>
      <c r="G372" s="252"/>
      <c r="H372" s="255">
        <v>0.092999999999999999</v>
      </c>
      <c r="I372" s="256"/>
      <c r="J372" s="252"/>
      <c r="K372" s="252"/>
      <c r="L372" s="257"/>
      <c r="M372" s="258"/>
      <c r="N372" s="259"/>
      <c r="O372" s="259"/>
      <c r="P372" s="259"/>
      <c r="Q372" s="259"/>
      <c r="R372" s="259"/>
      <c r="S372" s="259"/>
      <c r="T372" s="260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61" t="s">
        <v>177</v>
      </c>
      <c r="AU372" s="261" t="s">
        <v>82</v>
      </c>
      <c r="AV372" s="14" t="s">
        <v>82</v>
      </c>
      <c r="AW372" s="14" t="s">
        <v>30</v>
      </c>
      <c r="AX372" s="14" t="s">
        <v>73</v>
      </c>
      <c r="AY372" s="261" t="s">
        <v>167</v>
      </c>
    </row>
    <row r="373" s="15" customFormat="1">
      <c r="A373" s="15"/>
      <c r="B373" s="262"/>
      <c r="C373" s="263"/>
      <c r="D373" s="242" t="s">
        <v>177</v>
      </c>
      <c r="E373" s="264" t="s">
        <v>1</v>
      </c>
      <c r="F373" s="265" t="s">
        <v>204</v>
      </c>
      <c r="G373" s="263"/>
      <c r="H373" s="266">
        <v>0.19300000000000001</v>
      </c>
      <c r="I373" s="267"/>
      <c r="J373" s="263"/>
      <c r="K373" s="263"/>
      <c r="L373" s="268"/>
      <c r="M373" s="269"/>
      <c r="N373" s="270"/>
      <c r="O373" s="270"/>
      <c r="P373" s="270"/>
      <c r="Q373" s="270"/>
      <c r="R373" s="270"/>
      <c r="S373" s="270"/>
      <c r="T373" s="271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T373" s="272" t="s">
        <v>177</v>
      </c>
      <c r="AU373" s="272" t="s">
        <v>82</v>
      </c>
      <c r="AV373" s="15" t="s">
        <v>175</v>
      </c>
      <c r="AW373" s="15" t="s">
        <v>30</v>
      </c>
      <c r="AX373" s="15" t="s">
        <v>80</v>
      </c>
      <c r="AY373" s="272" t="s">
        <v>167</v>
      </c>
    </row>
    <row r="374" s="2" customFormat="1" ht="21.75" customHeight="1">
      <c r="A374" s="39"/>
      <c r="B374" s="40"/>
      <c r="C374" s="227" t="s">
        <v>438</v>
      </c>
      <c r="D374" s="227" t="s">
        <v>170</v>
      </c>
      <c r="E374" s="228" t="s">
        <v>439</v>
      </c>
      <c r="F374" s="229" t="s">
        <v>440</v>
      </c>
      <c r="G374" s="230" t="s">
        <v>195</v>
      </c>
      <c r="H374" s="231">
        <v>72.218000000000004</v>
      </c>
      <c r="I374" s="232"/>
      <c r="J374" s="233">
        <f>ROUND(I374*H374,2)</f>
        <v>0</v>
      </c>
      <c r="K374" s="229" t="s">
        <v>174</v>
      </c>
      <c r="L374" s="45"/>
      <c r="M374" s="234" t="s">
        <v>1</v>
      </c>
      <c r="N374" s="235" t="s">
        <v>38</v>
      </c>
      <c r="O374" s="92"/>
      <c r="P374" s="236">
        <f>O374*H374</f>
        <v>0</v>
      </c>
      <c r="Q374" s="236">
        <v>0</v>
      </c>
      <c r="R374" s="236">
        <f>Q374*H374</f>
        <v>0</v>
      </c>
      <c r="S374" s="236">
        <v>0</v>
      </c>
      <c r="T374" s="237">
        <f>S374*H374</f>
        <v>0</v>
      </c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R374" s="238" t="s">
        <v>175</v>
      </c>
      <c r="AT374" s="238" t="s">
        <v>170</v>
      </c>
      <c r="AU374" s="238" t="s">
        <v>82</v>
      </c>
      <c r="AY374" s="18" t="s">
        <v>167</v>
      </c>
      <c r="BE374" s="239">
        <f>IF(N374="základní",J374,0)</f>
        <v>0</v>
      </c>
      <c r="BF374" s="239">
        <f>IF(N374="snížená",J374,0)</f>
        <v>0</v>
      </c>
      <c r="BG374" s="239">
        <f>IF(N374="zákl. přenesená",J374,0)</f>
        <v>0</v>
      </c>
      <c r="BH374" s="239">
        <f>IF(N374="sníž. přenesená",J374,0)</f>
        <v>0</v>
      </c>
      <c r="BI374" s="239">
        <f>IF(N374="nulová",J374,0)</f>
        <v>0</v>
      </c>
      <c r="BJ374" s="18" t="s">
        <v>80</v>
      </c>
      <c r="BK374" s="239">
        <f>ROUND(I374*H374,2)</f>
        <v>0</v>
      </c>
      <c r="BL374" s="18" t="s">
        <v>175</v>
      </c>
      <c r="BM374" s="238" t="s">
        <v>441</v>
      </c>
    </row>
    <row r="375" s="13" customFormat="1">
      <c r="A375" s="13"/>
      <c r="B375" s="240"/>
      <c r="C375" s="241"/>
      <c r="D375" s="242" t="s">
        <v>177</v>
      </c>
      <c r="E375" s="243" t="s">
        <v>1</v>
      </c>
      <c r="F375" s="244" t="s">
        <v>442</v>
      </c>
      <c r="G375" s="241"/>
      <c r="H375" s="243" t="s">
        <v>1</v>
      </c>
      <c r="I375" s="245"/>
      <c r="J375" s="241"/>
      <c r="K375" s="241"/>
      <c r="L375" s="246"/>
      <c r="M375" s="247"/>
      <c r="N375" s="248"/>
      <c r="O375" s="248"/>
      <c r="P375" s="248"/>
      <c r="Q375" s="248"/>
      <c r="R375" s="248"/>
      <c r="S375" s="248"/>
      <c r="T375" s="249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50" t="s">
        <v>177</v>
      </c>
      <c r="AU375" s="250" t="s">
        <v>82</v>
      </c>
      <c r="AV375" s="13" t="s">
        <v>80</v>
      </c>
      <c r="AW375" s="13" t="s">
        <v>30</v>
      </c>
      <c r="AX375" s="13" t="s">
        <v>73</v>
      </c>
      <c r="AY375" s="250" t="s">
        <v>167</v>
      </c>
    </row>
    <row r="376" s="14" customFormat="1">
      <c r="A376" s="14"/>
      <c r="B376" s="251"/>
      <c r="C376" s="252"/>
      <c r="D376" s="242" t="s">
        <v>177</v>
      </c>
      <c r="E376" s="253" t="s">
        <v>1</v>
      </c>
      <c r="F376" s="254" t="s">
        <v>443</v>
      </c>
      <c r="G376" s="252"/>
      <c r="H376" s="255">
        <v>46.460000000000001</v>
      </c>
      <c r="I376" s="256"/>
      <c r="J376" s="252"/>
      <c r="K376" s="252"/>
      <c r="L376" s="257"/>
      <c r="M376" s="258"/>
      <c r="N376" s="259"/>
      <c r="O376" s="259"/>
      <c r="P376" s="259"/>
      <c r="Q376" s="259"/>
      <c r="R376" s="259"/>
      <c r="S376" s="259"/>
      <c r="T376" s="260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61" t="s">
        <v>177</v>
      </c>
      <c r="AU376" s="261" t="s">
        <v>82</v>
      </c>
      <c r="AV376" s="14" t="s">
        <v>82</v>
      </c>
      <c r="AW376" s="14" t="s">
        <v>30</v>
      </c>
      <c r="AX376" s="14" t="s">
        <v>73</v>
      </c>
      <c r="AY376" s="261" t="s">
        <v>167</v>
      </c>
    </row>
    <row r="377" s="13" customFormat="1">
      <c r="A377" s="13"/>
      <c r="B377" s="240"/>
      <c r="C377" s="241"/>
      <c r="D377" s="242" t="s">
        <v>177</v>
      </c>
      <c r="E377" s="243" t="s">
        <v>1</v>
      </c>
      <c r="F377" s="244" t="s">
        <v>444</v>
      </c>
      <c r="G377" s="241"/>
      <c r="H377" s="243" t="s">
        <v>1</v>
      </c>
      <c r="I377" s="245"/>
      <c r="J377" s="241"/>
      <c r="K377" s="241"/>
      <c r="L377" s="246"/>
      <c r="M377" s="247"/>
      <c r="N377" s="248"/>
      <c r="O377" s="248"/>
      <c r="P377" s="248"/>
      <c r="Q377" s="248"/>
      <c r="R377" s="248"/>
      <c r="S377" s="248"/>
      <c r="T377" s="249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50" t="s">
        <v>177</v>
      </c>
      <c r="AU377" s="250" t="s">
        <v>82</v>
      </c>
      <c r="AV377" s="13" t="s">
        <v>80</v>
      </c>
      <c r="AW377" s="13" t="s">
        <v>30</v>
      </c>
      <c r="AX377" s="13" t="s">
        <v>73</v>
      </c>
      <c r="AY377" s="250" t="s">
        <v>167</v>
      </c>
    </row>
    <row r="378" s="14" customFormat="1">
      <c r="A378" s="14"/>
      <c r="B378" s="251"/>
      <c r="C378" s="252"/>
      <c r="D378" s="242" t="s">
        <v>177</v>
      </c>
      <c r="E378" s="253" t="s">
        <v>1</v>
      </c>
      <c r="F378" s="254" t="s">
        <v>445</v>
      </c>
      <c r="G378" s="252"/>
      <c r="H378" s="255">
        <v>25.757999999999999</v>
      </c>
      <c r="I378" s="256"/>
      <c r="J378" s="252"/>
      <c r="K378" s="252"/>
      <c r="L378" s="257"/>
      <c r="M378" s="258"/>
      <c r="N378" s="259"/>
      <c r="O378" s="259"/>
      <c r="P378" s="259"/>
      <c r="Q378" s="259"/>
      <c r="R378" s="259"/>
      <c r="S378" s="259"/>
      <c r="T378" s="260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61" t="s">
        <v>177</v>
      </c>
      <c r="AU378" s="261" t="s">
        <v>82</v>
      </c>
      <c r="AV378" s="14" t="s">
        <v>82</v>
      </c>
      <c r="AW378" s="14" t="s">
        <v>30</v>
      </c>
      <c r="AX378" s="14" t="s">
        <v>73</v>
      </c>
      <c r="AY378" s="261" t="s">
        <v>167</v>
      </c>
    </row>
    <row r="379" s="15" customFormat="1">
      <c r="A379" s="15"/>
      <c r="B379" s="262"/>
      <c r="C379" s="263"/>
      <c r="D379" s="242" t="s">
        <v>177</v>
      </c>
      <c r="E379" s="264" t="s">
        <v>1</v>
      </c>
      <c r="F379" s="265" t="s">
        <v>204</v>
      </c>
      <c r="G379" s="263"/>
      <c r="H379" s="266">
        <v>72.218000000000004</v>
      </c>
      <c r="I379" s="267"/>
      <c r="J379" s="263"/>
      <c r="K379" s="263"/>
      <c r="L379" s="268"/>
      <c r="M379" s="269"/>
      <c r="N379" s="270"/>
      <c r="O379" s="270"/>
      <c r="P379" s="270"/>
      <c r="Q379" s="270"/>
      <c r="R379" s="270"/>
      <c r="S379" s="270"/>
      <c r="T379" s="271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T379" s="272" t="s">
        <v>177</v>
      </c>
      <c r="AU379" s="272" t="s">
        <v>82</v>
      </c>
      <c r="AV379" s="15" t="s">
        <v>175</v>
      </c>
      <c r="AW379" s="15" t="s">
        <v>30</v>
      </c>
      <c r="AX379" s="15" t="s">
        <v>80</v>
      </c>
      <c r="AY379" s="272" t="s">
        <v>167</v>
      </c>
    </row>
    <row r="380" s="2" customFormat="1" ht="24.15" customHeight="1">
      <c r="A380" s="39"/>
      <c r="B380" s="40"/>
      <c r="C380" s="227" t="s">
        <v>446</v>
      </c>
      <c r="D380" s="227" t="s">
        <v>170</v>
      </c>
      <c r="E380" s="228" t="s">
        <v>447</v>
      </c>
      <c r="F380" s="229" t="s">
        <v>448</v>
      </c>
      <c r="G380" s="230" t="s">
        <v>195</v>
      </c>
      <c r="H380" s="231">
        <v>46.460000000000001</v>
      </c>
      <c r="I380" s="232"/>
      <c r="J380" s="233">
        <f>ROUND(I380*H380,2)</f>
        <v>0</v>
      </c>
      <c r="K380" s="229" t="s">
        <v>174</v>
      </c>
      <c r="L380" s="45"/>
      <c r="M380" s="234" t="s">
        <v>1</v>
      </c>
      <c r="N380" s="235" t="s">
        <v>38</v>
      </c>
      <c r="O380" s="92"/>
      <c r="P380" s="236">
        <f>O380*H380</f>
        <v>0</v>
      </c>
      <c r="Q380" s="236">
        <v>0</v>
      </c>
      <c r="R380" s="236">
        <f>Q380*H380</f>
        <v>0</v>
      </c>
      <c r="S380" s="236">
        <v>0.035000000000000003</v>
      </c>
      <c r="T380" s="237">
        <f>S380*H380</f>
        <v>1.6261000000000001</v>
      </c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R380" s="238" t="s">
        <v>175</v>
      </c>
      <c r="AT380" s="238" t="s">
        <v>170</v>
      </c>
      <c r="AU380" s="238" t="s">
        <v>82</v>
      </c>
      <c r="AY380" s="18" t="s">
        <v>167</v>
      </c>
      <c r="BE380" s="239">
        <f>IF(N380="základní",J380,0)</f>
        <v>0</v>
      </c>
      <c r="BF380" s="239">
        <f>IF(N380="snížená",J380,0)</f>
        <v>0</v>
      </c>
      <c r="BG380" s="239">
        <f>IF(N380="zákl. přenesená",J380,0)</f>
        <v>0</v>
      </c>
      <c r="BH380" s="239">
        <f>IF(N380="sníž. přenesená",J380,0)</f>
        <v>0</v>
      </c>
      <c r="BI380" s="239">
        <f>IF(N380="nulová",J380,0)</f>
        <v>0</v>
      </c>
      <c r="BJ380" s="18" t="s">
        <v>80</v>
      </c>
      <c r="BK380" s="239">
        <f>ROUND(I380*H380,2)</f>
        <v>0</v>
      </c>
      <c r="BL380" s="18" t="s">
        <v>175</v>
      </c>
      <c r="BM380" s="238" t="s">
        <v>449</v>
      </c>
    </row>
    <row r="381" s="14" customFormat="1">
      <c r="A381" s="14"/>
      <c r="B381" s="251"/>
      <c r="C381" s="252"/>
      <c r="D381" s="242" t="s">
        <v>177</v>
      </c>
      <c r="E381" s="253" t="s">
        <v>1</v>
      </c>
      <c r="F381" s="254" t="s">
        <v>443</v>
      </c>
      <c r="G381" s="252"/>
      <c r="H381" s="255">
        <v>46.460000000000001</v>
      </c>
      <c r="I381" s="256"/>
      <c r="J381" s="252"/>
      <c r="K381" s="252"/>
      <c r="L381" s="257"/>
      <c r="M381" s="258"/>
      <c r="N381" s="259"/>
      <c r="O381" s="259"/>
      <c r="P381" s="259"/>
      <c r="Q381" s="259"/>
      <c r="R381" s="259"/>
      <c r="S381" s="259"/>
      <c r="T381" s="260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61" t="s">
        <v>177</v>
      </c>
      <c r="AU381" s="261" t="s">
        <v>82</v>
      </c>
      <c r="AV381" s="14" t="s">
        <v>82</v>
      </c>
      <c r="AW381" s="14" t="s">
        <v>30</v>
      </c>
      <c r="AX381" s="14" t="s">
        <v>80</v>
      </c>
      <c r="AY381" s="261" t="s">
        <v>167</v>
      </c>
    </row>
    <row r="382" s="2" customFormat="1" ht="16.5" customHeight="1">
      <c r="A382" s="39"/>
      <c r="B382" s="40"/>
      <c r="C382" s="227" t="s">
        <v>450</v>
      </c>
      <c r="D382" s="227" t="s">
        <v>170</v>
      </c>
      <c r="E382" s="228" t="s">
        <v>451</v>
      </c>
      <c r="F382" s="229" t="s">
        <v>452</v>
      </c>
      <c r="G382" s="230" t="s">
        <v>322</v>
      </c>
      <c r="H382" s="231">
        <v>11.060000000000001</v>
      </c>
      <c r="I382" s="232"/>
      <c r="J382" s="233">
        <f>ROUND(I382*H382,2)</f>
        <v>0</v>
      </c>
      <c r="K382" s="229" t="s">
        <v>174</v>
      </c>
      <c r="L382" s="45"/>
      <c r="M382" s="234" t="s">
        <v>1</v>
      </c>
      <c r="N382" s="235" t="s">
        <v>38</v>
      </c>
      <c r="O382" s="92"/>
      <c r="P382" s="236">
        <f>O382*H382</f>
        <v>0</v>
      </c>
      <c r="Q382" s="236">
        <v>0</v>
      </c>
      <c r="R382" s="236">
        <f>Q382*H382</f>
        <v>0</v>
      </c>
      <c r="S382" s="236">
        <v>0.0089999999999999993</v>
      </c>
      <c r="T382" s="237">
        <f>S382*H382</f>
        <v>0.099540000000000003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238" t="s">
        <v>175</v>
      </c>
      <c r="AT382" s="238" t="s">
        <v>170</v>
      </c>
      <c r="AU382" s="238" t="s">
        <v>82</v>
      </c>
      <c r="AY382" s="18" t="s">
        <v>167</v>
      </c>
      <c r="BE382" s="239">
        <f>IF(N382="základní",J382,0)</f>
        <v>0</v>
      </c>
      <c r="BF382" s="239">
        <f>IF(N382="snížená",J382,0)</f>
        <v>0</v>
      </c>
      <c r="BG382" s="239">
        <f>IF(N382="zákl. přenesená",J382,0)</f>
        <v>0</v>
      </c>
      <c r="BH382" s="239">
        <f>IF(N382="sníž. přenesená",J382,0)</f>
        <v>0</v>
      </c>
      <c r="BI382" s="239">
        <f>IF(N382="nulová",J382,0)</f>
        <v>0</v>
      </c>
      <c r="BJ382" s="18" t="s">
        <v>80</v>
      </c>
      <c r="BK382" s="239">
        <f>ROUND(I382*H382,2)</f>
        <v>0</v>
      </c>
      <c r="BL382" s="18" t="s">
        <v>175</v>
      </c>
      <c r="BM382" s="238" t="s">
        <v>453</v>
      </c>
    </row>
    <row r="383" s="13" customFormat="1">
      <c r="A383" s="13"/>
      <c r="B383" s="240"/>
      <c r="C383" s="241"/>
      <c r="D383" s="242" t="s">
        <v>177</v>
      </c>
      <c r="E383" s="243" t="s">
        <v>1</v>
      </c>
      <c r="F383" s="244" t="s">
        <v>454</v>
      </c>
      <c r="G383" s="241"/>
      <c r="H383" s="243" t="s">
        <v>1</v>
      </c>
      <c r="I383" s="245"/>
      <c r="J383" s="241"/>
      <c r="K383" s="241"/>
      <c r="L383" s="246"/>
      <c r="M383" s="247"/>
      <c r="N383" s="248"/>
      <c r="O383" s="248"/>
      <c r="P383" s="248"/>
      <c r="Q383" s="248"/>
      <c r="R383" s="248"/>
      <c r="S383" s="248"/>
      <c r="T383" s="249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50" t="s">
        <v>177</v>
      </c>
      <c r="AU383" s="250" t="s">
        <v>82</v>
      </c>
      <c r="AV383" s="13" t="s">
        <v>80</v>
      </c>
      <c r="AW383" s="13" t="s">
        <v>30</v>
      </c>
      <c r="AX383" s="13" t="s">
        <v>73</v>
      </c>
      <c r="AY383" s="250" t="s">
        <v>167</v>
      </c>
    </row>
    <row r="384" s="14" customFormat="1">
      <c r="A384" s="14"/>
      <c r="B384" s="251"/>
      <c r="C384" s="252"/>
      <c r="D384" s="242" t="s">
        <v>177</v>
      </c>
      <c r="E384" s="253" t="s">
        <v>1</v>
      </c>
      <c r="F384" s="254" t="s">
        <v>455</v>
      </c>
      <c r="G384" s="252"/>
      <c r="H384" s="255">
        <v>11.060000000000001</v>
      </c>
      <c r="I384" s="256"/>
      <c r="J384" s="252"/>
      <c r="K384" s="252"/>
      <c r="L384" s="257"/>
      <c r="M384" s="258"/>
      <c r="N384" s="259"/>
      <c r="O384" s="259"/>
      <c r="P384" s="259"/>
      <c r="Q384" s="259"/>
      <c r="R384" s="259"/>
      <c r="S384" s="259"/>
      <c r="T384" s="260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61" t="s">
        <v>177</v>
      </c>
      <c r="AU384" s="261" t="s">
        <v>82</v>
      </c>
      <c r="AV384" s="14" t="s">
        <v>82</v>
      </c>
      <c r="AW384" s="14" t="s">
        <v>30</v>
      </c>
      <c r="AX384" s="14" t="s">
        <v>80</v>
      </c>
      <c r="AY384" s="261" t="s">
        <v>167</v>
      </c>
    </row>
    <row r="385" s="2" customFormat="1" ht="24.15" customHeight="1">
      <c r="A385" s="39"/>
      <c r="B385" s="40"/>
      <c r="C385" s="227" t="s">
        <v>456</v>
      </c>
      <c r="D385" s="227" t="s">
        <v>170</v>
      </c>
      <c r="E385" s="228" t="s">
        <v>457</v>
      </c>
      <c r="F385" s="229" t="s">
        <v>458</v>
      </c>
      <c r="G385" s="230" t="s">
        <v>173</v>
      </c>
      <c r="H385" s="231">
        <v>1</v>
      </c>
      <c r="I385" s="232"/>
      <c r="J385" s="233">
        <f>ROUND(I385*H385,2)</f>
        <v>0</v>
      </c>
      <c r="K385" s="229" t="s">
        <v>1</v>
      </c>
      <c r="L385" s="45"/>
      <c r="M385" s="234" t="s">
        <v>1</v>
      </c>
      <c r="N385" s="235" t="s">
        <v>38</v>
      </c>
      <c r="O385" s="92"/>
      <c r="P385" s="236">
        <f>O385*H385</f>
        <v>0</v>
      </c>
      <c r="Q385" s="236">
        <v>0</v>
      </c>
      <c r="R385" s="236">
        <f>Q385*H385</f>
        <v>0</v>
      </c>
      <c r="S385" s="236">
        <v>0</v>
      </c>
      <c r="T385" s="237">
        <f>S385*H385</f>
        <v>0</v>
      </c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R385" s="238" t="s">
        <v>175</v>
      </c>
      <c r="AT385" s="238" t="s">
        <v>170</v>
      </c>
      <c r="AU385" s="238" t="s">
        <v>82</v>
      </c>
      <c r="AY385" s="18" t="s">
        <v>167</v>
      </c>
      <c r="BE385" s="239">
        <f>IF(N385="základní",J385,0)</f>
        <v>0</v>
      </c>
      <c r="BF385" s="239">
        <f>IF(N385="snížená",J385,0)</f>
        <v>0</v>
      </c>
      <c r="BG385" s="239">
        <f>IF(N385="zákl. přenesená",J385,0)</f>
        <v>0</v>
      </c>
      <c r="BH385" s="239">
        <f>IF(N385="sníž. přenesená",J385,0)</f>
        <v>0</v>
      </c>
      <c r="BI385" s="239">
        <f>IF(N385="nulová",J385,0)</f>
        <v>0</v>
      </c>
      <c r="BJ385" s="18" t="s">
        <v>80</v>
      </c>
      <c r="BK385" s="239">
        <f>ROUND(I385*H385,2)</f>
        <v>0</v>
      </c>
      <c r="BL385" s="18" t="s">
        <v>175</v>
      </c>
      <c r="BM385" s="238" t="s">
        <v>459</v>
      </c>
    </row>
    <row r="386" s="2" customFormat="1" ht="21.75" customHeight="1">
      <c r="A386" s="39"/>
      <c r="B386" s="40"/>
      <c r="C386" s="227" t="s">
        <v>460</v>
      </c>
      <c r="D386" s="227" t="s">
        <v>170</v>
      </c>
      <c r="E386" s="228" t="s">
        <v>461</v>
      </c>
      <c r="F386" s="229" t="s">
        <v>462</v>
      </c>
      <c r="G386" s="230" t="s">
        <v>195</v>
      </c>
      <c r="H386" s="231">
        <v>12.800000000000001</v>
      </c>
      <c r="I386" s="232"/>
      <c r="J386" s="233">
        <f>ROUND(I386*H386,2)</f>
        <v>0</v>
      </c>
      <c r="K386" s="229" t="s">
        <v>174</v>
      </c>
      <c r="L386" s="45"/>
      <c r="M386" s="234" t="s">
        <v>1</v>
      </c>
      <c r="N386" s="235" t="s">
        <v>38</v>
      </c>
      <c r="O386" s="92"/>
      <c r="P386" s="236">
        <f>O386*H386</f>
        <v>0</v>
      </c>
      <c r="Q386" s="236">
        <v>0</v>
      </c>
      <c r="R386" s="236">
        <f>Q386*H386</f>
        <v>0</v>
      </c>
      <c r="S386" s="236">
        <v>0.075999999999999998</v>
      </c>
      <c r="T386" s="237">
        <f>S386*H386</f>
        <v>0.9728</v>
      </c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R386" s="238" t="s">
        <v>175</v>
      </c>
      <c r="AT386" s="238" t="s">
        <v>170</v>
      </c>
      <c r="AU386" s="238" t="s">
        <v>82</v>
      </c>
      <c r="AY386" s="18" t="s">
        <v>167</v>
      </c>
      <c r="BE386" s="239">
        <f>IF(N386="základní",J386,0)</f>
        <v>0</v>
      </c>
      <c r="BF386" s="239">
        <f>IF(N386="snížená",J386,0)</f>
        <v>0</v>
      </c>
      <c r="BG386" s="239">
        <f>IF(N386="zákl. přenesená",J386,0)</f>
        <v>0</v>
      </c>
      <c r="BH386" s="239">
        <f>IF(N386="sníž. přenesená",J386,0)</f>
        <v>0</v>
      </c>
      <c r="BI386" s="239">
        <f>IF(N386="nulová",J386,0)</f>
        <v>0</v>
      </c>
      <c r="BJ386" s="18" t="s">
        <v>80</v>
      </c>
      <c r="BK386" s="239">
        <f>ROUND(I386*H386,2)</f>
        <v>0</v>
      </c>
      <c r="BL386" s="18" t="s">
        <v>175</v>
      </c>
      <c r="BM386" s="238" t="s">
        <v>463</v>
      </c>
    </row>
    <row r="387" s="14" customFormat="1">
      <c r="A387" s="14"/>
      <c r="B387" s="251"/>
      <c r="C387" s="252"/>
      <c r="D387" s="242" t="s">
        <v>177</v>
      </c>
      <c r="E387" s="253" t="s">
        <v>1</v>
      </c>
      <c r="F387" s="254" t="s">
        <v>464</v>
      </c>
      <c r="G387" s="252"/>
      <c r="H387" s="255">
        <v>12.800000000000001</v>
      </c>
      <c r="I387" s="256"/>
      <c r="J387" s="252"/>
      <c r="K387" s="252"/>
      <c r="L387" s="257"/>
      <c r="M387" s="258"/>
      <c r="N387" s="259"/>
      <c r="O387" s="259"/>
      <c r="P387" s="259"/>
      <c r="Q387" s="259"/>
      <c r="R387" s="259"/>
      <c r="S387" s="259"/>
      <c r="T387" s="260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61" t="s">
        <v>177</v>
      </c>
      <c r="AU387" s="261" t="s">
        <v>82</v>
      </c>
      <c r="AV387" s="14" t="s">
        <v>82</v>
      </c>
      <c r="AW387" s="14" t="s">
        <v>30</v>
      </c>
      <c r="AX387" s="14" t="s">
        <v>80</v>
      </c>
      <c r="AY387" s="261" t="s">
        <v>167</v>
      </c>
    </row>
    <row r="388" s="2" customFormat="1" ht="16.5" customHeight="1">
      <c r="A388" s="39"/>
      <c r="B388" s="40"/>
      <c r="C388" s="227" t="s">
        <v>465</v>
      </c>
      <c r="D388" s="227" t="s">
        <v>170</v>
      </c>
      <c r="E388" s="228" t="s">
        <v>466</v>
      </c>
      <c r="F388" s="229" t="s">
        <v>467</v>
      </c>
      <c r="G388" s="230" t="s">
        <v>322</v>
      </c>
      <c r="H388" s="231">
        <v>30</v>
      </c>
      <c r="I388" s="232"/>
      <c r="J388" s="233">
        <f>ROUND(I388*H388,2)</f>
        <v>0</v>
      </c>
      <c r="K388" s="229" t="s">
        <v>174</v>
      </c>
      <c r="L388" s="45"/>
      <c r="M388" s="234" t="s">
        <v>1</v>
      </c>
      <c r="N388" s="235" t="s">
        <v>38</v>
      </c>
      <c r="O388" s="92"/>
      <c r="P388" s="236">
        <f>O388*H388</f>
        <v>0</v>
      </c>
      <c r="Q388" s="236">
        <v>0</v>
      </c>
      <c r="R388" s="236">
        <f>Q388*H388</f>
        <v>0</v>
      </c>
      <c r="S388" s="236">
        <v>0.0070000000000000001</v>
      </c>
      <c r="T388" s="237">
        <f>S388*H388</f>
        <v>0.20999999999999999</v>
      </c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R388" s="238" t="s">
        <v>175</v>
      </c>
      <c r="AT388" s="238" t="s">
        <v>170</v>
      </c>
      <c r="AU388" s="238" t="s">
        <v>82</v>
      </c>
      <c r="AY388" s="18" t="s">
        <v>167</v>
      </c>
      <c r="BE388" s="239">
        <f>IF(N388="základní",J388,0)</f>
        <v>0</v>
      </c>
      <c r="BF388" s="239">
        <f>IF(N388="snížená",J388,0)</f>
        <v>0</v>
      </c>
      <c r="BG388" s="239">
        <f>IF(N388="zákl. přenesená",J388,0)</f>
        <v>0</v>
      </c>
      <c r="BH388" s="239">
        <f>IF(N388="sníž. přenesená",J388,0)</f>
        <v>0</v>
      </c>
      <c r="BI388" s="239">
        <f>IF(N388="nulová",J388,0)</f>
        <v>0</v>
      </c>
      <c r="BJ388" s="18" t="s">
        <v>80</v>
      </c>
      <c r="BK388" s="239">
        <f>ROUND(I388*H388,2)</f>
        <v>0</v>
      </c>
      <c r="BL388" s="18" t="s">
        <v>175</v>
      </c>
      <c r="BM388" s="238" t="s">
        <v>468</v>
      </c>
    </row>
    <row r="389" s="13" customFormat="1">
      <c r="A389" s="13"/>
      <c r="B389" s="240"/>
      <c r="C389" s="241"/>
      <c r="D389" s="242" t="s">
        <v>177</v>
      </c>
      <c r="E389" s="243" t="s">
        <v>1</v>
      </c>
      <c r="F389" s="244" t="s">
        <v>469</v>
      </c>
      <c r="G389" s="241"/>
      <c r="H389" s="243" t="s">
        <v>1</v>
      </c>
      <c r="I389" s="245"/>
      <c r="J389" s="241"/>
      <c r="K389" s="241"/>
      <c r="L389" s="246"/>
      <c r="M389" s="247"/>
      <c r="N389" s="248"/>
      <c r="O389" s="248"/>
      <c r="P389" s="248"/>
      <c r="Q389" s="248"/>
      <c r="R389" s="248"/>
      <c r="S389" s="248"/>
      <c r="T389" s="249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50" t="s">
        <v>177</v>
      </c>
      <c r="AU389" s="250" t="s">
        <v>82</v>
      </c>
      <c r="AV389" s="13" t="s">
        <v>80</v>
      </c>
      <c r="AW389" s="13" t="s">
        <v>30</v>
      </c>
      <c r="AX389" s="13" t="s">
        <v>73</v>
      </c>
      <c r="AY389" s="250" t="s">
        <v>167</v>
      </c>
    </row>
    <row r="390" s="14" customFormat="1">
      <c r="A390" s="14"/>
      <c r="B390" s="251"/>
      <c r="C390" s="252"/>
      <c r="D390" s="242" t="s">
        <v>177</v>
      </c>
      <c r="E390" s="253" t="s">
        <v>1</v>
      </c>
      <c r="F390" s="254" t="s">
        <v>399</v>
      </c>
      <c r="G390" s="252"/>
      <c r="H390" s="255">
        <v>30</v>
      </c>
      <c r="I390" s="256"/>
      <c r="J390" s="252"/>
      <c r="K390" s="252"/>
      <c r="L390" s="257"/>
      <c r="M390" s="258"/>
      <c r="N390" s="259"/>
      <c r="O390" s="259"/>
      <c r="P390" s="259"/>
      <c r="Q390" s="259"/>
      <c r="R390" s="259"/>
      <c r="S390" s="259"/>
      <c r="T390" s="260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61" t="s">
        <v>177</v>
      </c>
      <c r="AU390" s="261" t="s">
        <v>82</v>
      </c>
      <c r="AV390" s="14" t="s">
        <v>82</v>
      </c>
      <c r="AW390" s="14" t="s">
        <v>30</v>
      </c>
      <c r="AX390" s="14" t="s">
        <v>80</v>
      </c>
      <c r="AY390" s="261" t="s">
        <v>167</v>
      </c>
    </row>
    <row r="391" s="2" customFormat="1" ht="24.15" customHeight="1">
      <c r="A391" s="39"/>
      <c r="B391" s="40"/>
      <c r="C391" s="227" t="s">
        <v>470</v>
      </c>
      <c r="D391" s="227" t="s">
        <v>170</v>
      </c>
      <c r="E391" s="228" t="s">
        <v>471</v>
      </c>
      <c r="F391" s="229" t="s">
        <v>472</v>
      </c>
      <c r="G391" s="230" t="s">
        <v>173</v>
      </c>
      <c r="H391" s="231">
        <v>1</v>
      </c>
      <c r="I391" s="232"/>
      <c r="J391" s="233">
        <f>ROUND(I391*H391,2)</f>
        <v>0</v>
      </c>
      <c r="K391" s="229" t="s">
        <v>174</v>
      </c>
      <c r="L391" s="45"/>
      <c r="M391" s="234" t="s">
        <v>1</v>
      </c>
      <c r="N391" s="235" t="s">
        <v>38</v>
      </c>
      <c r="O391" s="92"/>
      <c r="P391" s="236">
        <f>O391*H391</f>
        <v>0</v>
      </c>
      <c r="Q391" s="236">
        <v>0</v>
      </c>
      <c r="R391" s="236">
        <f>Q391*H391</f>
        <v>0</v>
      </c>
      <c r="S391" s="236">
        <v>0.001</v>
      </c>
      <c r="T391" s="237">
        <f>S391*H391</f>
        <v>0.001</v>
      </c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R391" s="238" t="s">
        <v>175</v>
      </c>
      <c r="AT391" s="238" t="s">
        <v>170</v>
      </c>
      <c r="AU391" s="238" t="s">
        <v>82</v>
      </c>
      <c r="AY391" s="18" t="s">
        <v>167</v>
      </c>
      <c r="BE391" s="239">
        <f>IF(N391="základní",J391,0)</f>
        <v>0</v>
      </c>
      <c r="BF391" s="239">
        <f>IF(N391="snížená",J391,0)</f>
        <v>0</v>
      </c>
      <c r="BG391" s="239">
        <f>IF(N391="zákl. přenesená",J391,0)</f>
        <v>0</v>
      </c>
      <c r="BH391" s="239">
        <f>IF(N391="sníž. přenesená",J391,0)</f>
        <v>0</v>
      </c>
      <c r="BI391" s="239">
        <f>IF(N391="nulová",J391,0)</f>
        <v>0</v>
      </c>
      <c r="BJ391" s="18" t="s">
        <v>80</v>
      </c>
      <c r="BK391" s="239">
        <f>ROUND(I391*H391,2)</f>
        <v>0</v>
      </c>
      <c r="BL391" s="18" t="s">
        <v>175</v>
      </c>
      <c r="BM391" s="238" t="s">
        <v>473</v>
      </c>
    </row>
    <row r="392" s="13" customFormat="1">
      <c r="A392" s="13"/>
      <c r="B392" s="240"/>
      <c r="C392" s="241"/>
      <c r="D392" s="242" t="s">
        <v>177</v>
      </c>
      <c r="E392" s="243" t="s">
        <v>1</v>
      </c>
      <c r="F392" s="244" t="s">
        <v>474</v>
      </c>
      <c r="G392" s="241"/>
      <c r="H392" s="243" t="s">
        <v>1</v>
      </c>
      <c r="I392" s="245"/>
      <c r="J392" s="241"/>
      <c r="K392" s="241"/>
      <c r="L392" s="246"/>
      <c r="M392" s="247"/>
      <c r="N392" s="248"/>
      <c r="O392" s="248"/>
      <c r="P392" s="248"/>
      <c r="Q392" s="248"/>
      <c r="R392" s="248"/>
      <c r="S392" s="248"/>
      <c r="T392" s="249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50" t="s">
        <v>177</v>
      </c>
      <c r="AU392" s="250" t="s">
        <v>82</v>
      </c>
      <c r="AV392" s="13" t="s">
        <v>80</v>
      </c>
      <c r="AW392" s="13" t="s">
        <v>30</v>
      </c>
      <c r="AX392" s="13" t="s">
        <v>73</v>
      </c>
      <c r="AY392" s="250" t="s">
        <v>167</v>
      </c>
    </row>
    <row r="393" s="14" customFormat="1">
      <c r="A393" s="14"/>
      <c r="B393" s="251"/>
      <c r="C393" s="252"/>
      <c r="D393" s="242" t="s">
        <v>177</v>
      </c>
      <c r="E393" s="253" t="s">
        <v>1</v>
      </c>
      <c r="F393" s="254" t="s">
        <v>80</v>
      </c>
      <c r="G393" s="252"/>
      <c r="H393" s="255">
        <v>1</v>
      </c>
      <c r="I393" s="256"/>
      <c r="J393" s="252"/>
      <c r="K393" s="252"/>
      <c r="L393" s="257"/>
      <c r="M393" s="258"/>
      <c r="N393" s="259"/>
      <c r="O393" s="259"/>
      <c r="P393" s="259"/>
      <c r="Q393" s="259"/>
      <c r="R393" s="259"/>
      <c r="S393" s="259"/>
      <c r="T393" s="260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61" t="s">
        <v>177</v>
      </c>
      <c r="AU393" s="261" t="s">
        <v>82</v>
      </c>
      <c r="AV393" s="14" t="s">
        <v>82</v>
      </c>
      <c r="AW393" s="14" t="s">
        <v>30</v>
      </c>
      <c r="AX393" s="14" t="s">
        <v>80</v>
      </c>
      <c r="AY393" s="261" t="s">
        <v>167</v>
      </c>
    </row>
    <row r="394" s="2" customFormat="1" ht="24.15" customHeight="1">
      <c r="A394" s="39"/>
      <c r="B394" s="40"/>
      <c r="C394" s="227" t="s">
        <v>475</v>
      </c>
      <c r="D394" s="227" t="s">
        <v>170</v>
      </c>
      <c r="E394" s="228" t="s">
        <v>476</v>
      </c>
      <c r="F394" s="229" t="s">
        <v>477</v>
      </c>
      <c r="G394" s="230" t="s">
        <v>173</v>
      </c>
      <c r="H394" s="231">
        <v>3</v>
      </c>
      <c r="I394" s="232"/>
      <c r="J394" s="233">
        <f>ROUND(I394*H394,2)</f>
        <v>0</v>
      </c>
      <c r="K394" s="229" t="s">
        <v>174</v>
      </c>
      <c r="L394" s="45"/>
      <c r="M394" s="234" t="s">
        <v>1</v>
      </c>
      <c r="N394" s="235" t="s">
        <v>38</v>
      </c>
      <c r="O394" s="92"/>
      <c r="P394" s="236">
        <f>O394*H394</f>
        <v>0</v>
      </c>
      <c r="Q394" s="236">
        <v>0</v>
      </c>
      <c r="R394" s="236">
        <f>Q394*H394</f>
        <v>0</v>
      </c>
      <c r="S394" s="236">
        <v>0.002</v>
      </c>
      <c r="T394" s="237">
        <f>S394*H394</f>
        <v>0.0060000000000000001</v>
      </c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R394" s="238" t="s">
        <v>175</v>
      </c>
      <c r="AT394" s="238" t="s">
        <v>170</v>
      </c>
      <c r="AU394" s="238" t="s">
        <v>82</v>
      </c>
      <c r="AY394" s="18" t="s">
        <v>167</v>
      </c>
      <c r="BE394" s="239">
        <f>IF(N394="základní",J394,0)</f>
        <v>0</v>
      </c>
      <c r="BF394" s="239">
        <f>IF(N394="snížená",J394,0)</f>
        <v>0</v>
      </c>
      <c r="BG394" s="239">
        <f>IF(N394="zákl. přenesená",J394,0)</f>
        <v>0</v>
      </c>
      <c r="BH394" s="239">
        <f>IF(N394="sníž. přenesená",J394,0)</f>
        <v>0</v>
      </c>
      <c r="BI394" s="239">
        <f>IF(N394="nulová",J394,0)</f>
        <v>0</v>
      </c>
      <c r="BJ394" s="18" t="s">
        <v>80</v>
      </c>
      <c r="BK394" s="239">
        <f>ROUND(I394*H394,2)</f>
        <v>0</v>
      </c>
      <c r="BL394" s="18" t="s">
        <v>175</v>
      </c>
      <c r="BM394" s="238" t="s">
        <v>478</v>
      </c>
    </row>
    <row r="395" s="13" customFormat="1">
      <c r="A395" s="13"/>
      <c r="B395" s="240"/>
      <c r="C395" s="241"/>
      <c r="D395" s="242" t="s">
        <v>177</v>
      </c>
      <c r="E395" s="243" t="s">
        <v>1</v>
      </c>
      <c r="F395" s="244" t="s">
        <v>479</v>
      </c>
      <c r="G395" s="241"/>
      <c r="H395" s="243" t="s">
        <v>1</v>
      </c>
      <c r="I395" s="245"/>
      <c r="J395" s="241"/>
      <c r="K395" s="241"/>
      <c r="L395" s="246"/>
      <c r="M395" s="247"/>
      <c r="N395" s="248"/>
      <c r="O395" s="248"/>
      <c r="P395" s="248"/>
      <c r="Q395" s="248"/>
      <c r="R395" s="248"/>
      <c r="S395" s="248"/>
      <c r="T395" s="249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50" t="s">
        <v>177</v>
      </c>
      <c r="AU395" s="250" t="s">
        <v>82</v>
      </c>
      <c r="AV395" s="13" t="s">
        <v>80</v>
      </c>
      <c r="AW395" s="13" t="s">
        <v>30</v>
      </c>
      <c r="AX395" s="13" t="s">
        <v>73</v>
      </c>
      <c r="AY395" s="250" t="s">
        <v>167</v>
      </c>
    </row>
    <row r="396" s="14" customFormat="1">
      <c r="A396" s="14"/>
      <c r="B396" s="251"/>
      <c r="C396" s="252"/>
      <c r="D396" s="242" t="s">
        <v>177</v>
      </c>
      <c r="E396" s="253" t="s">
        <v>1</v>
      </c>
      <c r="F396" s="254" t="s">
        <v>168</v>
      </c>
      <c r="G396" s="252"/>
      <c r="H396" s="255">
        <v>3</v>
      </c>
      <c r="I396" s="256"/>
      <c r="J396" s="252"/>
      <c r="K396" s="252"/>
      <c r="L396" s="257"/>
      <c r="M396" s="258"/>
      <c r="N396" s="259"/>
      <c r="O396" s="259"/>
      <c r="P396" s="259"/>
      <c r="Q396" s="259"/>
      <c r="R396" s="259"/>
      <c r="S396" s="259"/>
      <c r="T396" s="260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61" t="s">
        <v>177</v>
      </c>
      <c r="AU396" s="261" t="s">
        <v>82</v>
      </c>
      <c r="AV396" s="14" t="s">
        <v>82</v>
      </c>
      <c r="AW396" s="14" t="s">
        <v>30</v>
      </c>
      <c r="AX396" s="14" t="s">
        <v>80</v>
      </c>
      <c r="AY396" s="261" t="s">
        <v>167</v>
      </c>
    </row>
    <row r="397" s="2" customFormat="1" ht="24.15" customHeight="1">
      <c r="A397" s="39"/>
      <c r="B397" s="40"/>
      <c r="C397" s="227" t="s">
        <v>480</v>
      </c>
      <c r="D397" s="227" t="s">
        <v>170</v>
      </c>
      <c r="E397" s="228" t="s">
        <v>481</v>
      </c>
      <c r="F397" s="229" t="s">
        <v>482</v>
      </c>
      <c r="G397" s="230" t="s">
        <v>195</v>
      </c>
      <c r="H397" s="231">
        <v>4.2210000000000001</v>
      </c>
      <c r="I397" s="232"/>
      <c r="J397" s="233">
        <f>ROUND(I397*H397,2)</f>
        <v>0</v>
      </c>
      <c r="K397" s="229" t="s">
        <v>174</v>
      </c>
      <c r="L397" s="45"/>
      <c r="M397" s="234" t="s">
        <v>1</v>
      </c>
      <c r="N397" s="235" t="s">
        <v>38</v>
      </c>
      <c r="O397" s="92"/>
      <c r="P397" s="236">
        <f>O397*H397</f>
        <v>0</v>
      </c>
      <c r="Q397" s="236">
        <v>0</v>
      </c>
      <c r="R397" s="236">
        <f>Q397*H397</f>
        <v>0</v>
      </c>
      <c r="S397" s="236">
        <v>0.27000000000000002</v>
      </c>
      <c r="T397" s="237">
        <f>S397*H397</f>
        <v>1.1396700000000002</v>
      </c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R397" s="238" t="s">
        <v>175</v>
      </c>
      <c r="AT397" s="238" t="s">
        <v>170</v>
      </c>
      <c r="AU397" s="238" t="s">
        <v>82</v>
      </c>
      <c r="AY397" s="18" t="s">
        <v>167</v>
      </c>
      <c r="BE397" s="239">
        <f>IF(N397="základní",J397,0)</f>
        <v>0</v>
      </c>
      <c r="BF397" s="239">
        <f>IF(N397="snížená",J397,0)</f>
        <v>0</v>
      </c>
      <c r="BG397" s="239">
        <f>IF(N397="zákl. přenesená",J397,0)</f>
        <v>0</v>
      </c>
      <c r="BH397" s="239">
        <f>IF(N397="sníž. přenesená",J397,0)</f>
        <v>0</v>
      </c>
      <c r="BI397" s="239">
        <f>IF(N397="nulová",J397,0)</f>
        <v>0</v>
      </c>
      <c r="BJ397" s="18" t="s">
        <v>80</v>
      </c>
      <c r="BK397" s="239">
        <f>ROUND(I397*H397,2)</f>
        <v>0</v>
      </c>
      <c r="BL397" s="18" t="s">
        <v>175</v>
      </c>
      <c r="BM397" s="238" t="s">
        <v>483</v>
      </c>
    </row>
    <row r="398" s="13" customFormat="1">
      <c r="A398" s="13"/>
      <c r="B398" s="240"/>
      <c r="C398" s="241"/>
      <c r="D398" s="242" t="s">
        <v>177</v>
      </c>
      <c r="E398" s="243" t="s">
        <v>1</v>
      </c>
      <c r="F398" s="244" t="s">
        <v>484</v>
      </c>
      <c r="G398" s="241"/>
      <c r="H398" s="243" t="s">
        <v>1</v>
      </c>
      <c r="I398" s="245"/>
      <c r="J398" s="241"/>
      <c r="K398" s="241"/>
      <c r="L398" s="246"/>
      <c r="M398" s="247"/>
      <c r="N398" s="248"/>
      <c r="O398" s="248"/>
      <c r="P398" s="248"/>
      <c r="Q398" s="248"/>
      <c r="R398" s="248"/>
      <c r="S398" s="248"/>
      <c r="T398" s="249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50" t="s">
        <v>177</v>
      </c>
      <c r="AU398" s="250" t="s">
        <v>82</v>
      </c>
      <c r="AV398" s="13" t="s">
        <v>80</v>
      </c>
      <c r="AW398" s="13" t="s">
        <v>30</v>
      </c>
      <c r="AX398" s="13" t="s">
        <v>73</v>
      </c>
      <c r="AY398" s="250" t="s">
        <v>167</v>
      </c>
    </row>
    <row r="399" s="14" customFormat="1">
      <c r="A399" s="14"/>
      <c r="B399" s="251"/>
      <c r="C399" s="252"/>
      <c r="D399" s="242" t="s">
        <v>177</v>
      </c>
      <c r="E399" s="253" t="s">
        <v>1</v>
      </c>
      <c r="F399" s="254" t="s">
        <v>485</v>
      </c>
      <c r="G399" s="252"/>
      <c r="H399" s="255">
        <v>1.085</v>
      </c>
      <c r="I399" s="256"/>
      <c r="J399" s="252"/>
      <c r="K399" s="252"/>
      <c r="L399" s="257"/>
      <c r="M399" s="258"/>
      <c r="N399" s="259"/>
      <c r="O399" s="259"/>
      <c r="P399" s="259"/>
      <c r="Q399" s="259"/>
      <c r="R399" s="259"/>
      <c r="S399" s="259"/>
      <c r="T399" s="260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61" t="s">
        <v>177</v>
      </c>
      <c r="AU399" s="261" t="s">
        <v>82</v>
      </c>
      <c r="AV399" s="14" t="s">
        <v>82</v>
      </c>
      <c r="AW399" s="14" t="s">
        <v>30</v>
      </c>
      <c r="AX399" s="14" t="s">
        <v>73</v>
      </c>
      <c r="AY399" s="261" t="s">
        <v>167</v>
      </c>
    </row>
    <row r="400" s="13" customFormat="1">
      <c r="A400" s="13"/>
      <c r="B400" s="240"/>
      <c r="C400" s="241"/>
      <c r="D400" s="242" t="s">
        <v>177</v>
      </c>
      <c r="E400" s="243" t="s">
        <v>1</v>
      </c>
      <c r="F400" s="244" t="s">
        <v>486</v>
      </c>
      <c r="G400" s="241"/>
      <c r="H400" s="243" t="s">
        <v>1</v>
      </c>
      <c r="I400" s="245"/>
      <c r="J400" s="241"/>
      <c r="K400" s="241"/>
      <c r="L400" s="246"/>
      <c r="M400" s="247"/>
      <c r="N400" s="248"/>
      <c r="O400" s="248"/>
      <c r="P400" s="248"/>
      <c r="Q400" s="248"/>
      <c r="R400" s="248"/>
      <c r="S400" s="248"/>
      <c r="T400" s="249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50" t="s">
        <v>177</v>
      </c>
      <c r="AU400" s="250" t="s">
        <v>82</v>
      </c>
      <c r="AV400" s="13" t="s">
        <v>80</v>
      </c>
      <c r="AW400" s="13" t="s">
        <v>30</v>
      </c>
      <c r="AX400" s="13" t="s">
        <v>73</v>
      </c>
      <c r="AY400" s="250" t="s">
        <v>167</v>
      </c>
    </row>
    <row r="401" s="14" customFormat="1">
      <c r="A401" s="14"/>
      <c r="B401" s="251"/>
      <c r="C401" s="252"/>
      <c r="D401" s="242" t="s">
        <v>177</v>
      </c>
      <c r="E401" s="253" t="s">
        <v>1</v>
      </c>
      <c r="F401" s="254" t="s">
        <v>487</v>
      </c>
      <c r="G401" s="252"/>
      <c r="H401" s="255">
        <v>0.33000000000000002</v>
      </c>
      <c r="I401" s="256"/>
      <c r="J401" s="252"/>
      <c r="K401" s="252"/>
      <c r="L401" s="257"/>
      <c r="M401" s="258"/>
      <c r="N401" s="259"/>
      <c r="O401" s="259"/>
      <c r="P401" s="259"/>
      <c r="Q401" s="259"/>
      <c r="R401" s="259"/>
      <c r="S401" s="259"/>
      <c r="T401" s="260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61" t="s">
        <v>177</v>
      </c>
      <c r="AU401" s="261" t="s">
        <v>82</v>
      </c>
      <c r="AV401" s="14" t="s">
        <v>82</v>
      </c>
      <c r="AW401" s="14" t="s">
        <v>30</v>
      </c>
      <c r="AX401" s="14" t="s">
        <v>73</v>
      </c>
      <c r="AY401" s="261" t="s">
        <v>167</v>
      </c>
    </row>
    <row r="402" s="13" customFormat="1">
      <c r="A402" s="13"/>
      <c r="B402" s="240"/>
      <c r="C402" s="241"/>
      <c r="D402" s="242" t="s">
        <v>177</v>
      </c>
      <c r="E402" s="243" t="s">
        <v>1</v>
      </c>
      <c r="F402" s="244" t="s">
        <v>488</v>
      </c>
      <c r="G402" s="241"/>
      <c r="H402" s="243" t="s">
        <v>1</v>
      </c>
      <c r="I402" s="245"/>
      <c r="J402" s="241"/>
      <c r="K402" s="241"/>
      <c r="L402" s="246"/>
      <c r="M402" s="247"/>
      <c r="N402" s="248"/>
      <c r="O402" s="248"/>
      <c r="P402" s="248"/>
      <c r="Q402" s="248"/>
      <c r="R402" s="248"/>
      <c r="S402" s="248"/>
      <c r="T402" s="249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50" t="s">
        <v>177</v>
      </c>
      <c r="AU402" s="250" t="s">
        <v>82</v>
      </c>
      <c r="AV402" s="13" t="s">
        <v>80</v>
      </c>
      <c r="AW402" s="13" t="s">
        <v>30</v>
      </c>
      <c r="AX402" s="13" t="s">
        <v>73</v>
      </c>
      <c r="AY402" s="250" t="s">
        <v>167</v>
      </c>
    </row>
    <row r="403" s="14" customFormat="1">
      <c r="A403" s="14"/>
      <c r="B403" s="251"/>
      <c r="C403" s="252"/>
      <c r="D403" s="242" t="s">
        <v>177</v>
      </c>
      <c r="E403" s="253" t="s">
        <v>1</v>
      </c>
      <c r="F403" s="254" t="s">
        <v>489</v>
      </c>
      <c r="G403" s="252"/>
      <c r="H403" s="255">
        <v>1.1339999999999999</v>
      </c>
      <c r="I403" s="256"/>
      <c r="J403" s="252"/>
      <c r="K403" s="252"/>
      <c r="L403" s="257"/>
      <c r="M403" s="258"/>
      <c r="N403" s="259"/>
      <c r="O403" s="259"/>
      <c r="P403" s="259"/>
      <c r="Q403" s="259"/>
      <c r="R403" s="259"/>
      <c r="S403" s="259"/>
      <c r="T403" s="260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61" t="s">
        <v>177</v>
      </c>
      <c r="AU403" s="261" t="s">
        <v>82</v>
      </c>
      <c r="AV403" s="14" t="s">
        <v>82</v>
      </c>
      <c r="AW403" s="14" t="s">
        <v>30</v>
      </c>
      <c r="AX403" s="14" t="s">
        <v>73</v>
      </c>
      <c r="AY403" s="261" t="s">
        <v>167</v>
      </c>
    </row>
    <row r="404" s="13" customFormat="1">
      <c r="A404" s="13"/>
      <c r="B404" s="240"/>
      <c r="C404" s="241"/>
      <c r="D404" s="242" t="s">
        <v>177</v>
      </c>
      <c r="E404" s="243" t="s">
        <v>1</v>
      </c>
      <c r="F404" s="244" t="s">
        <v>490</v>
      </c>
      <c r="G404" s="241"/>
      <c r="H404" s="243" t="s">
        <v>1</v>
      </c>
      <c r="I404" s="245"/>
      <c r="J404" s="241"/>
      <c r="K404" s="241"/>
      <c r="L404" s="246"/>
      <c r="M404" s="247"/>
      <c r="N404" s="248"/>
      <c r="O404" s="248"/>
      <c r="P404" s="248"/>
      <c r="Q404" s="248"/>
      <c r="R404" s="248"/>
      <c r="S404" s="248"/>
      <c r="T404" s="249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50" t="s">
        <v>177</v>
      </c>
      <c r="AU404" s="250" t="s">
        <v>82</v>
      </c>
      <c r="AV404" s="13" t="s">
        <v>80</v>
      </c>
      <c r="AW404" s="13" t="s">
        <v>30</v>
      </c>
      <c r="AX404" s="13" t="s">
        <v>73</v>
      </c>
      <c r="AY404" s="250" t="s">
        <v>167</v>
      </c>
    </row>
    <row r="405" s="14" customFormat="1">
      <c r="A405" s="14"/>
      <c r="B405" s="251"/>
      <c r="C405" s="252"/>
      <c r="D405" s="242" t="s">
        <v>177</v>
      </c>
      <c r="E405" s="253" t="s">
        <v>1</v>
      </c>
      <c r="F405" s="254" t="s">
        <v>491</v>
      </c>
      <c r="G405" s="252"/>
      <c r="H405" s="255">
        <v>0.57599999999999996</v>
      </c>
      <c r="I405" s="256"/>
      <c r="J405" s="252"/>
      <c r="K405" s="252"/>
      <c r="L405" s="257"/>
      <c r="M405" s="258"/>
      <c r="N405" s="259"/>
      <c r="O405" s="259"/>
      <c r="P405" s="259"/>
      <c r="Q405" s="259"/>
      <c r="R405" s="259"/>
      <c r="S405" s="259"/>
      <c r="T405" s="260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61" t="s">
        <v>177</v>
      </c>
      <c r="AU405" s="261" t="s">
        <v>82</v>
      </c>
      <c r="AV405" s="14" t="s">
        <v>82</v>
      </c>
      <c r="AW405" s="14" t="s">
        <v>30</v>
      </c>
      <c r="AX405" s="14" t="s">
        <v>73</v>
      </c>
      <c r="AY405" s="261" t="s">
        <v>167</v>
      </c>
    </row>
    <row r="406" s="13" customFormat="1">
      <c r="A406" s="13"/>
      <c r="B406" s="240"/>
      <c r="C406" s="241"/>
      <c r="D406" s="242" t="s">
        <v>177</v>
      </c>
      <c r="E406" s="243" t="s">
        <v>1</v>
      </c>
      <c r="F406" s="244" t="s">
        <v>492</v>
      </c>
      <c r="G406" s="241"/>
      <c r="H406" s="243" t="s">
        <v>1</v>
      </c>
      <c r="I406" s="245"/>
      <c r="J406" s="241"/>
      <c r="K406" s="241"/>
      <c r="L406" s="246"/>
      <c r="M406" s="247"/>
      <c r="N406" s="248"/>
      <c r="O406" s="248"/>
      <c r="P406" s="248"/>
      <c r="Q406" s="248"/>
      <c r="R406" s="248"/>
      <c r="S406" s="248"/>
      <c r="T406" s="249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50" t="s">
        <v>177</v>
      </c>
      <c r="AU406" s="250" t="s">
        <v>82</v>
      </c>
      <c r="AV406" s="13" t="s">
        <v>80</v>
      </c>
      <c r="AW406" s="13" t="s">
        <v>30</v>
      </c>
      <c r="AX406" s="13" t="s">
        <v>73</v>
      </c>
      <c r="AY406" s="250" t="s">
        <v>167</v>
      </c>
    </row>
    <row r="407" s="14" customFormat="1">
      <c r="A407" s="14"/>
      <c r="B407" s="251"/>
      <c r="C407" s="252"/>
      <c r="D407" s="242" t="s">
        <v>177</v>
      </c>
      <c r="E407" s="253" t="s">
        <v>1</v>
      </c>
      <c r="F407" s="254" t="s">
        <v>493</v>
      </c>
      <c r="G407" s="252"/>
      <c r="H407" s="255">
        <v>0.52900000000000003</v>
      </c>
      <c r="I407" s="256"/>
      <c r="J407" s="252"/>
      <c r="K407" s="252"/>
      <c r="L407" s="257"/>
      <c r="M407" s="258"/>
      <c r="N407" s="259"/>
      <c r="O407" s="259"/>
      <c r="P407" s="259"/>
      <c r="Q407" s="259"/>
      <c r="R407" s="259"/>
      <c r="S407" s="259"/>
      <c r="T407" s="260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61" t="s">
        <v>177</v>
      </c>
      <c r="AU407" s="261" t="s">
        <v>82</v>
      </c>
      <c r="AV407" s="14" t="s">
        <v>82</v>
      </c>
      <c r="AW407" s="14" t="s">
        <v>30</v>
      </c>
      <c r="AX407" s="14" t="s">
        <v>73</v>
      </c>
      <c r="AY407" s="261" t="s">
        <v>167</v>
      </c>
    </row>
    <row r="408" s="13" customFormat="1">
      <c r="A408" s="13"/>
      <c r="B408" s="240"/>
      <c r="C408" s="241"/>
      <c r="D408" s="242" t="s">
        <v>177</v>
      </c>
      <c r="E408" s="243" t="s">
        <v>1</v>
      </c>
      <c r="F408" s="244" t="s">
        <v>494</v>
      </c>
      <c r="G408" s="241"/>
      <c r="H408" s="243" t="s">
        <v>1</v>
      </c>
      <c r="I408" s="245"/>
      <c r="J408" s="241"/>
      <c r="K408" s="241"/>
      <c r="L408" s="246"/>
      <c r="M408" s="247"/>
      <c r="N408" s="248"/>
      <c r="O408" s="248"/>
      <c r="P408" s="248"/>
      <c r="Q408" s="248"/>
      <c r="R408" s="248"/>
      <c r="S408" s="248"/>
      <c r="T408" s="249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50" t="s">
        <v>177</v>
      </c>
      <c r="AU408" s="250" t="s">
        <v>82</v>
      </c>
      <c r="AV408" s="13" t="s">
        <v>80</v>
      </c>
      <c r="AW408" s="13" t="s">
        <v>30</v>
      </c>
      <c r="AX408" s="13" t="s">
        <v>73</v>
      </c>
      <c r="AY408" s="250" t="s">
        <v>167</v>
      </c>
    </row>
    <row r="409" s="14" customFormat="1">
      <c r="A409" s="14"/>
      <c r="B409" s="251"/>
      <c r="C409" s="252"/>
      <c r="D409" s="242" t="s">
        <v>177</v>
      </c>
      <c r="E409" s="253" t="s">
        <v>1</v>
      </c>
      <c r="F409" s="254" t="s">
        <v>495</v>
      </c>
      <c r="G409" s="252"/>
      <c r="H409" s="255">
        <v>0.56699999999999995</v>
      </c>
      <c r="I409" s="256"/>
      <c r="J409" s="252"/>
      <c r="K409" s="252"/>
      <c r="L409" s="257"/>
      <c r="M409" s="258"/>
      <c r="N409" s="259"/>
      <c r="O409" s="259"/>
      <c r="P409" s="259"/>
      <c r="Q409" s="259"/>
      <c r="R409" s="259"/>
      <c r="S409" s="259"/>
      <c r="T409" s="260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61" t="s">
        <v>177</v>
      </c>
      <c r="AU409" s="261" t="s">
        <v>82</v>
      </c>
      <c r="AV409" s="14" t="s">
        <v>82</v>
      </c>
      <c r="AW409" s="14" t="s">
        <v>30</v>
      </c>
      <c r="AX409" s="14" t="s">
        <v>73</v>
      </c>
      <c r="AY409" s="261" t="s">
        <v>167</v>
      </c>
    </row>
    <row r="410" s="15" customFormat="1">
      <c r="A410" s="15"/>
      <c r="B410" s="262"/>
      <c r="C410" s="263"/>
      <c r="D410" s="242" t="s">
        <v>177</v>
      </c>
      <c r="E410" s="264" t="s">
        <v>1</v>
      </c>
      <c r="F410" s="265" t="s">
        <v>204</v>
      </c>
      <c r="G410" s="263"/>
      <c r="H410" s="266">
        <v>4.2210000000000001</v>
      </c>
      <c r="I410" s="267"/>
      <c r="J410" s="263"/>
      <c r="K410" s="263"/>
      <c r="L410" s="268"/>
      <c r="M410" s="269"/>
      <c r="N410" s="270"/>
      <c r="O410" s="270"/>
      <c r="P410" s="270"/>
      <c r="Q410" s="270"/>
      <c r="R410" s="270"/>
      <c r="S410" s="270"/>
      <c r="T410" s="271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T410" s="272" t="s">
        <v>177</v>
      </c>
      <c r="AU410" s="272" t="s">
        <v>82</v>
      </c>
      <c r="AV410" s="15" t="s">
        <v>175</v>
      </c>
      <c r="AW410" s="15" t="s">
        <v>30</v>
      </c>
      <c r="AX410" s="15" t="s">
        <v>80</v>
      </c>
      <c r="AY410" s="272" t="s">
        <v>167</v>
      </c>
    </row>
    <row r="411" s="2" customFormat="1" ht="24.15" customHeight="1">
      <c r="A411" s="39"/>
      <c r="B411" s="40"/>
      <c r="C411" s="227" t="s">
        <v>496</v>
      </c>
      <c r="D411" s="227" t="s">
        <v>170</v>
      </c>
      <c r="E411" s="228" t="s">
        <v>497</v>
      </c>
      <c r="F411" s="229" t="s">
        <v>498</v>
      </c>
      <c r="G411" s="230" t="s">
        <v>336</v>
      </c>
      <c r="H411" s="231">
        <v>0.58599999999999997</v>
      </c>
      <c r="I411" s="232"/>
      <c r="J411" s="233">
        <f>ROUND(I411*H411,2)</f>
        <v>0</v>
      </c>
      <c r="K411" s="229" t="s">
        <v>174</v>
      </c>
      <c r="L411" s="45"/>
      <c r="M411" s="234" t="s">
        <v>1</v>
      </c>
      <c r="N411" s="235" t="s">
        <v>38</v>
      </c>
      <c r="O411" s="92"/>
      <c r="P411" s="236">
        <f>O411*H411</f>
        <v>0</v>
      </c>
      <c r="Q411" s="236">
        <v>0</v>
      </c>
      <c r="R411" s="236">
        <f>Q411*H411</f>
        <v>0</v>
      </c>
      <c r="S411" s="236">
        <v>1.8</v>
      </c>
      <c r="T411" s="237">
        <f>S411*H411</f>
        <v>1.0548</v>
      </c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R411" s="238" t="s">
        <v>175</v>
      </c>
      <c r="AT411" s="238" t="s">
        <v>170</v>
      </c>
      <c r="AU411" s="238" t="s">
        <v>82</v>
      </c>
      <c r="AY411" s="18" t="s">
        <v>167</v>
      </c>
      <c r="BE411" s="239">
        <f>IF(N411="základní",J411,0)</f>
        <v>0</v>
      </c>
      <c r="BF411" s="239">
        <f>IF(N411="snížená",J411,0)</f>
        <v>0</v>
      </c>
      <c r="BG411" s="239">
        <f>IF(N411="zákl. přenesená",J411,0)</f>
        <v>0</v>
      </c>
      <c r="BH411" s="239">
        <f>IF(N411="sníž. přenesená",J411,0)</f>
        <v>0</v>
      </c>
      <c r="BI411" s="239">
        <f>IF(N411="nulová",J411,0)</f>
        <v>0</v>
      </c>
      <c r="BJ411" s="18" t="s">
        <v>80</v>
      </c>
      <c r="BK411" s="239">
        <f>ROUND(I411*H411,2)</f>
        <v>0</v>
      </c>
      <c r="BL411" s="18" t="s">
        <v>175</v>
      </c>
      <c r="BM411" s="238" t="s">
        <v>499</v>
      </c>
    </row>
    <row r="412" s="13" customFormat="1">
      <c r="A412" s="13"/>
      <c r="B412" s="240"/>
      <c r="C412" s="241"/>
      <c r="D412" s="242" t="s">
        <v>177</v>
      </c>
      <c r="E412" s="243" t="s">
        <v>1</v>
      </c>
      <c r="F412" s="244" t="s">
        <v>500</v>
      </c>
      <c r="G412" s="241"/>
      <c r="H412" s="243" t="s">
        <v>1</v>
      </c>
      <c r="I412" s="245"/>
      <c r="J412" s="241"/>
      <c r="K412" s="241"/>
      <c r="L412" s="246"/>
      <c r="M412" s="247"/>
      <c r="N412" s="248"/>
      <c r="O412" s="248"/>
      <c r="P412" s="248"/>
      <c r="Q412" s="248"/>
      <c r="R412" s="248"/>
      <c r="S412" s="248"/>
      <c r="T412" s="249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50" t="s">
        <v>177</v>
      </c>
      <c r="AU412" s="250" t="s">
        <v>82</v>
      </c>
      <c r="AV412" s="13" t="s">
        <v>80</v>
      </c>
      <c r="AW412" s="13" t="s">
        <v>30</v>
      </c>
      <c r="AX412" s="13" t="s">
        <v>73</v>
      </c>
      <c r="AY412" s="250" t="s">
        <v>167</v>
      </c>
    </row>
    <row r="413" s="14" customFormat="1">
      <c r="A413" s="14"/>
      <c r="B413" s="251"/>
      <c r="C413" s="252"/>
      <c r="D413" s="242" t="s">
        <v>177</v>
      </c>
      <c r="E413" s="253" t="s">
        <v>1</v>
      </c>
      <c r="F413" s="254" t="s">
        <v>501</v>
      </c>
      <c r="G413" s="252"/>
      <c r="H413" s="255">
        <v>0.17599999999999999</v>
      </c>
      <c r="I413" s="256"/>
      <c r="J413" s="252"/>
      <c r="K413" s="252"/>
      <c r="L413" s="257"/>
      <c r="M413" s="258"/>
      <c r="N413" s="259"/>
      <c r="O413" s="259"/>
      <c r="P413" s="259"/>
      <c r="Q413" s="259"/>
      <c r="R413" s="259"/>
      <c r="S413" s="259"/>
      <c r="T413" s="260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61" t="s">
        <v>177</v>
      </c>
      <c r="AU413" s="261" t="s">
        <v>82</v>
      </c>
      <c r="AV413" s="14" t="s">
        <v>82</v>
      </c>
      <c r="AW413" s="14" t="s">
        <v>30</v>
      </c>
      <c r="AX413" s="14" t="s">
        <v>73</v>
      </c>
      <c r="AY413" s="261" t="s">
        <v>167</v>
      </c>
    </row>
    <row r="414" s="13" customFormat="1">
      <c r="A414" s="13"/>
      <c r="B414" s="240"/>
      <c r="C414" s="241"/>
      <c r="D414" s="242" t="s">
        <v>177</v>
      </c>
      <c r="E414" s="243" t="s">
        <v>1</v>
      </c>
      <c r="F414" s="244" t="s">
        <v>502</v>
      </c>
      <c r="G414" s="241"/>
      <c r="H414" s="243" t="s">
        <v>1</v>
      </c>
      <c r="I414" s="245"/>
      <c r="J414" s="241"/>
      <c r="K414" s="241"/>
      <c r="L414" s="246"/>
      <c r="M414" s="247"/>
      <c r="N414" s="248"/>
      <c r="O414" s="248"/>
      <c r="P414" s="248"/>
      <c r="Q414" s="248"/>
      <c r="R414" s="248"/>
      <c r="S414" s="248"/>
      <c r="T414" s="249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50" t="s">
        <v>177</v>
      </c>
      <c r="AU414" s="250" t="s">
        <v>82</v>
      </c>
      <c r="AV414" s="13" t="s">
        <v>80</v>
      </c>
      <c r="AW414" s="13" t="s">
        <v>30</v>
      </c>
      <c r="AX414" s="13" t="s">
        <v>73</v>
      </c>
      <c r="AY414" s="250" t="s">
        <v>167</v>
      </c>
    </row>
    <row r="415" s="14" customFormat="1">
      <c r="A415" s="14"/>
      <c r="B415" s="251"/>
      <c r="C415" s="252"/>
      <c r="D415" s="242" t="s">
        <v>177</v>
      </c>
      <c r="E415" s="253" t="s">
        <v>1</v>
      </c>
      <c r="F415" s="254" t="s">
        <v>503</v>
      </c>
      <c r="G415" s="252"/>
      <c r="H415" s="255">
        <v>0.40999999999999998</v>
      </c>
      <c r="I415" s="256"/>
      <c r="J415" s="252"/>
      <c r="K415" s="252"/>
      <c r="L415" s="257"/>
      <c r="M415" s="258"/>
      <c r="N415" s="259"/>
      <c r="O415" s="259"/>
      <c r="P415" s="259"/>
      <c r="Q415" s="259"/>
      <c r="R415" s="259"/>
      <c r="S415" s="259"/>
      <c r="T415" s="260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61" t="s">
        <v>177</v>
      </c>
      <c r="AU415" s="261" t="s">
        <v>82</v>
      </c>
      <c r="AV415" s="14" t="s">
        <v>82</v>
      </c>
      <c r="AW415" s="14" t="s">
        <v>30</v>
      </c>
      <c r="AX415" s="14" t="s">
        <v>73</v>
      </c>
      <c r="AY415" s="261" t="s">
        <v>167</v>
      </c>
    </row>
    <row r="416" s="15" customFormat="1">
      <c r="A416" s="15"/>
      <c r="B416" s="262"/>
      <c r="C416" s="263"/>
      <c r="D416" s="242" t="s">
        <v>177</v>
      </c>
      <c r="E416" s="264" t="s">
        <v>1</v>
      </c>
      <c r="F416" s="265" t="s">
        <v>204</v>
      </c>
      <c r="G416" s="263"/>
      <c r="H416" s="266">
        <v>0.58599999999999997</v>
      </c>
      <c r="I416" s="267"/>
      <c r="J416" s="263"/>
      <c r="K416" s="263"/>
      <c r="L416" s="268"/>
      <c r="M416" s="269"/>
      <c r="N416" s="270"/>
      <c r="O416" s="270"/>
      <c r="P416" s="270"/>
      <c r="Q416" s="270"/>
      <c r="R416" s="270"/>
      <c r="S416" s="270"/>
      <c r="T416" s="271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T416" s="272" t="s">
        <v>177</v>
      </c>
      <c r="AU416" s="272" t="s">
        <v>82</v>
      </c>
      <c r="AV416" s="15" t="s">
        <v>175</v>
      </c>
      <c r="AW416" s="15" t="s">
        <v>30</v>
      </c>
      <c r="AX416" s="15" t="s">
        <v>80</v>
      </c>
      <c r="AY416" s="272" t="s">
        <v>167</v>
      </c>
    </row>
    <row r="417" s="2" customFormat="1" ht="24.15" customHeight="1">
      <c r="A417" s="39"/>
      <c r="B417" s="40"/>
      <c r="C417" s="227" t="s">
        <v>504</v>
      </c>
      <c r="D417" s="227" t="s">
        <v>170</v>
      </c>
      <c r="E417" s="228" t="s">
        <v>505</v>
      </c>
      <c r="F417" s="229" t="s">
        <v>506</v>
      </c>
      <c r="G417" s="230" t="s">
        <v>173</v>
      </c>
      <c r="H417" s="231">
        <v>34</v>
      </c>
      <c r="I417" s="232"/>
      <c r="J417" s="233">
        <f>ROUND(I417*H417,2)</f>
        <v>0</v>
      </c>
      <c r="K417" s="229" t="s">
        <v>174</v>
      </c>
      <c r="L417" s="45"/>
      <c r="M417" s="234" t="s">
        <v>1</v>
      </c>
      <c r="N417" s="235" t="s">
        <v>38</v>
      </c>
      <c r="O417" s="92"/>
      <c r="P417" s="236">
        <f>O417*H417</f>
        <v>0</v>
      </c>
      <c r="Q417" s="236">
        <v>0</v>
      </c>
      <c r="R417" s="236">
        <f>Q417*H417</f>
        <v>0</v>
      </c>
      <c r="S417" s="236">
        <v>0.089999999999999997</v>
      </c>
      <c r="T417" s="237">
        <f>S417*H417</f>
        <v>3.0600000000000001</v>
      </c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R417" s="238" t="s">
        <v>175</v>
      </c>
      <c r="AT417" s="238" t="s">
        <v>170</v>
      </c>
      <c r="AU417" s="238" t="s">
        <v>82</v>
      </c>
      <c r="AY417" s="18" t="s">
        <v>167</v>
      </c>
      <c r="BE417" s="239">
        <f>IF(N417="základní",J417,0)</f>
        <v>0</v>
      </c>
      <c r="BF417" s="239">
        <f>IF(N417="snížená",J417,0)</f>
        <v>0</v>
      </c>
      <c r="BG417" s="239">
        <f>IF(N417="zákl. přenesená",J417,0)</f>
        <v>0</v>
      </c>
      <c r="BH417" s="239">
        <f>IF(N417="sníž. přenesená",J417,0)</f>
        <v>0</v>
      </c>
      <c r="BI417" s="239">
        <f>IF(N417="nulová",J417,0)</f>
        <v>0</v>
      </c>
      <c r="BJ417" s="18" t="s">
        <v>80</v>
      </c>
      <c r="BK417" s="239">
        <f>ROUND(I417*H417,2)</f>
        <v>0</v>
      </c>
      <c r="BL417" s="18" t="s">
        <v>175</v>
      </c>
      <c r="BM417" s="238" t="s">
        <v>507</v>
      </c>
    </row>
    <row r="418" s="13" customFormat="1">
      <c r="A418" s="13"/>
      <c r="B418" s="240"/>
      <c r="C418" s="241"/>
      <c r="D418" s="242" t="s">
        <v>177</v>
      </c>
      <c r="E418" s="243" t="s">
        <v>1</v>
      </c>
      <c r="F418" s="244" t="s">
        <v>237</v>
      </c>
      <c r="G418" s="241"/>
      <c r="H418" s="243" t="s">
        <v>1</v>
      </c>
      <c r="I418" s="245"/>
      <c r="J418" s="241"/>
      <c r="K418" s="241"/>
      <c r="L418" s="246"/>
      <c r="M418" s="247"/>
      <c r="N418" s="248"/>
      <c r="O418" s="248"/>
      <c r="P418" s="248"/>
      <c r="Q418" s="248"/>
      <c r="R418" s="248"/>
      <c r="S418" s="248"/>
      <c r="T418" s="249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50" t="s">
        <v>177</v>
      </c>
      <c r="AU418" s="250" t="s">
        <v>82</v>
      </c>
      <c r="AV418" s="13" t="s">
        <v>80</v>
      </c>
      <c r="AW418" s="13" t="s">
        <v>30</v>
      </c>
      <c r="AX418" s="13" t="s">
        <v>73</v>
      </c>
      <c r="AY418" s="250" t="s">
        <v>167</v>
      </c>
    </row>
    <row r="419" s="13" customFormat="1">
      <c r="A419" s="13"/>
      <c r="B419" s="240"/>
      <c r="C419" s="241"/>
      <c r="D419" s="242" t="s">
        <v>177</v>
      </c>
      <c r="E419" s="243" t="s">
        <v>1</v>
      </c>
      <c r="F419" s="244" t="s">
        <v>238</v>
      </c>
      <c r="G419" s="241"/>
      <c r="H419" s="243" t="s">
        <v>1</v>
      </c>
      <c r="I419" s="245"/>
      <c r="J419" s="241"/>
      <c r="K419" s="241"/>
      <c r="L419" s="246"/>
      <c r="M419" s="247"/>
      <c r="N419" s="248"/>
      <c r="O419" s="248"/>
      <c r="P419" s="248"/>
      <c r="Q419" s="248"/>
      <c r="R419" s="248"/>
      <c r="S419" s="248"/>
      <c r="T419" s="249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50" t="s">
        <v>177</v>
      </c>
      <c r="AU419" s="250" t="s">
        <v>82</v>
      </c>
      <c r="AV419" s="13" t="s">
        <v>80</v>
      </c>
      <c r="AW419" s="13" t="s">
        <v>30</v>
      </c>
      <c r="AX419" s="13" t="s">
        <v>73</v>
      </c>
      <c r="AY419" s="250" t="s">
        <v>167</v>
      </c>
    </row>
    <row r="420" s="14" customFormat="1">
      <c r="A420" s="14"/>
      <c r="B420" s="251"/>
      <c r="C420" s="252"/>
      <c r="D420" s="242" t="s">
        <v>177</v>
      </c>
      <c r="E420" s="253" t="s">
        <v>1</v>
      </c>
      <c r="F420" s="254" t="s">
        <v>239</v>
      </c>
      <c r="G420" s="252"/>
      <c r="H420" s="255">
        <v>11</v>
      </c>
      <c r="I420" s="256"/>
      <c r="J420" s="252"/>
      <c r="K420" s="252"/>
      <c r="L420" s="257"/>
      <c r="M420" s="258"/>
      <c r="N420" s="259"/>
      <c r="O420" s="259"/>
      <c r="P420" s="259"/>
      <c r="Q420" s="259"/>
      <c r="R420" s="259"/>
      <c r="S420" s="259"/>
      <c r="T420" s="260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61" t="s">
        <v>177</v>
      </c>
      <c r="AU420" s="261" t="s">
        <v>82</v>
      </c>
      <c r="AV420" s="14" t="s">
        <v>82</v>
      </c>
      <c r="AW420" s="14" t="s">
        <v>30</v>
      </c>
      <c r="AX420" s="14" t="s">
        <v>73</v>
      </c>
      <c r="AY420" s="261" t="s">
        <v>167</v>
      </c>
    </row>
    <row r="421" s="13" customFormat="1">
      <c r="A421" s="13"/>
      <c r="B421" s="240"/>
      <c r="C421" s="241"/>
      <c r="D421" s="242" t="s">
        <v>177</v>
      </c>
      <c r="E421" s="243" t="s">
        <v>1</v>
      </c>
      <c r="F421" s="244" t="s">
        <v>240</v>
      </c>
      <c r="G421" s="241"/>
      <c r="H421" s="243" t="s">
        <v>1</v>
      </c>
      <c r="I421" s="245"/>
      <c r="J421" s="241"/>
      <c r="K421" s="241"/>
      <c r="L421" s="246"/>
      <c r="M421" s="247"/>
      <c r="N421" s="248"/>
      <c r="O421" s="248"/>
      <c r="P421" s="248"/>
      <c r="Q421" s="248"/>
      <c r="R421" s="248"/>
      <c r="S421" s="248"/>
      <c r="T421" s="249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50" t="s">
        <v>177</v>
      </c>
      <c r="AU421" s="250" t="s">
        <v>82</v>
      </c>
      <c r="AV421" s="13" t="s">
        <v>80</v>
      </c>
      <c r="AW421" s="13" t="s">
        <v>30</v>
      </c>
      <c r="AX421" s="13" t="s">
        <v>73</v>
      </c>
      <c r="AY421" s="250" t="s">
        <v>167</v>
      </c>
    </row>
    <row r="422" s="14" customFormat="1">
      <c r="A422" s="14"/>
      <c r="B422" s="251"/>
      <c r="C422" s="252"/>
      <c r="D422" s="242" t="s">
        <v>177</v>
      </c>
      <c r="E422" s="253" t="s">
        <v>1</v>
      </c>
      <c r="F422" s="254" t="s">
        <v>80</v>
      </c>
      <c r="G422" s="252"/>
      <c r="H422" s="255">
        <v>1</v>
      </c>
      <c r="I422" s="256"/>
      <c r="J422" s="252"/>
      <c r="K422" s="252"/>
      <c r="L422" s="257"/>
      <c r="M422" s="258"/>
      <c r="N422" s="259"/>
      <c r="O422" s="259"/>
      <c r="P422" s="259"/>
      <c r="Q422" s="259"/>
      <c r="R422" s="259"/>
      <c r="S422" s="259"/>
      <c r="T422" s="260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61" t="s">
        <v>177</v>
      </c>
      <c r="AU422" s="261" t="s">
        <v>82</v>
      </c>
      <c r="AV422" s="14" t="s">
        <v>82</v>
      </c>
      <c r="AW422" s="14" t="s">
        <v>30</v>
      </c>
      <c r="AX422" s="14" t="s">
        <v>73</v>
      </c>
      <c r="AY422" s="261" t="s">
        <v>167</v>
      </c>
    </row>
    <row r="423" s="13" customFormat="1">
      <c r="A423" s="13"/>
      <c r="B423" s="240"/>
      <c r="C423" s="241"/>
      <c r="D423" s="242" t="s">
        <v>177</v>
      </c>
      <c r="E423" s="243" t="s">
        <v>1</v>
      </c>
      <c r="F423" s="244" t="s">
        <v>241</v>
      </c>
      <c r="G423" s="241"/>
      <c r="H423" s="243" t="s">
        <v>1</v>
      </c>
      <c r="I423" s="245"/>
      <c r="J423" s="241"/>
      <c r="K423" s="241"/>
      <c r="L423" s="246"/>
      <c r="M423" s="247"/>
      <c r="N423" s="248"/>
      <c r="O423" s="248"/>
      <c r="P423" s="248"/>
      <c r="Q423" s="248"/>
      <c r="R423" s="248"/>
      <c r="S423" s="248"/>
      <c r="T423" s="249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50" t="s">
        <v>177</v>
      </c>
      <c r="AU423" s="250" t="s">
        <v>82</v>
      </c>
      <c r="AV423" s="13" t="s">
        <v>80</v>
      </c>
      <c r="AW423" s="13" t="s">
        <v>30</v>
      </c>
      <c r="AX423" s="13" t="s">
        <v>73</v>
      </c>
      <c r="AY423" s="250" t="s">
        <v>167</v>
      </c>
    </row>
    <row r="424" s="14" customFormat="1">
      <c r="A424" s="14"/>
      <c r="B424" s="251"/>
      <c r="C424" s="252"/>
      <c r="D424" s="242" t="s">
        <v>177</v>
      </c>
      <c r="E424" s="253" t="s">
        <v>1</v>
      </c>
      <c r="F424" s="254" t="s">
        <v>82</v>
      </c>
      <c r="G424" s="252"/>
      <c r="H424" s="255">
        <v>2</v>
      </c>
      <c r="I424" s="256"/>
      <c r="J424" s="252"/>
      <c r="K424" s="252"/>
      <c r="L424" s="257"/>
      <c r="M424" s="258"/>
      <c r="N424" s="259"/>
      <c r="O424" s="259"/>
      <c r="P424" s="259"/>
      <c r="Q424" s="259"/>
      <c r="R424" s="259"/>
      <c r="S424" s="259"/>
      <c r="T424" s="260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61" t="s">
        <v>177</v>
      </c>
      <c r="AU424" s="261" t="s">
        <v>82</v>
      </c>
      <c r="AV424" s="14" t="s">
        <v>82</v>
      </c>
      <c r="AW424" s="14" t="s">
        <v>30</v>
      </c>
      <c r="AX424" s="14" t="s">
        <v>73</v>
      </c>
      <c r="AY424" s="261" t="s">
        <v>167</v>
      </c>
    </row>
    <row r="425" s="13" customFormat="1">
      <c r="A425" s="13"/>
      <c r="B425" s="240"/>
      <c r="C425" s="241"/>
      <c r="D425" s="242" t="s">
        <v>177</v>
      </c>
      <c r="E425" s="243" t="s">
        <v>1</v>
      </c>
      <c r="F425" s="244" t="s">
        <v>242</v>
      </c>
      <c r="G425" s="241"/>
      <c r="H425" s="243" t="s">
        <v>1</v>
      </c>
      <c r="I425" s="245"/>
      <c r="J425" s="241"/>
      <c r="K425" s="241"/>
      <c r="L425" s="246"/>
      <c r="M425" s="247"/>
      <c r="N425" s="248"/>
      <c r="O425" s="248"/>
      <c r="P425" s="248"/>
      <c r="Q425" s="248"/>
      <c r="R425" s="248"/>
      <c r="S425" s="248"/>
      <c r="T425" s="249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50" t="s">
        <v>177</v>
      </c>
      <c r="AU425" s="250" t="s">
        <v>82</v>
      </c>
      <c r="AV425" s="13" t="s">
        <v>80</v>
      </c>
      <c r="AW425" s="13" t="s">
        <v>30</v>
      </c>
      <c r="AX425" s="13" t="s">
        <v>73</v>
      </c>
      <c r="AY425" s="250" t="s">
        <v>167</v>
      </c>
    </row>
    <row r="426" s="14" customFormat="1">
      <c r="A426" s="14"/>
      <c r="B426" s="251"/>
      <c r="C426" s="252"/>
      <c r="D426" s="242" t="s">
        <v>177</v>
      </c>
      <c r="E426" s="253" t="s">
        <v>1</v>
      </c>
      <c r="F426" s="254" t="s">
        <v>175</v>
      </c>
      <c r="G426" s="252"/>
      <c r="H426" s="255">
        <v>4</v>
      </c>
      <c r="I426" s="256"/>
      <c r="J426" s="252"/>
      <c r="K426" s="252"/>
      <c r="L426" s="257"/>
      <c r="M426" s="258"/>
      <c r="N426" s="259"/>
      <c r="O426" s="259"/>
      <c r="P426" s="259"/>
      <c r="Q426" s="259"/>
      <c r="R426" s="259"/>
      <c r="S426" s="259"/>
      <c r="T426" s="260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61" t="s">
        <v>177</v>
      </c>
      <c r="AU426" s="261" t="s">
        <v>82</v>
      </c>
      <c r="AV426" s="14" t="s">
        <v>82</v>
      </c>
      <c r="AW426" s="14" t="s">
        <v>30</v>
      </c>
      <c r="AX426" s="14" t="s">
        <v>73</v>
      </c>
      <c r="AY426" s="261" t="s">
        <v>167</v>
      </c>
    </row>
    <row r="427" s="13" customFormat="1">
      <c r="A427" s="13"/>
      <c r="B427" s="240"/>
      <c r="C427" s="241"/>
      <c r="D427" s="242" t="s">
        <v>177</v>
      </c>
      <c r="E427" s="243" t="s">
        <v>1</v>
      </c>
      <c r="F427" s="244" t="s">
        <v>243</v>
      </c>
      <c r="G427" s="241"/>
      <c r="H427" s="243" t="s">
        <v>1</v>
      </c>
      <c r="I427" s="245"/>
      <c r="J427" s="241"/>
      <c r="K427" s="241"/>
      <c r="L427" s="246"/>
      <c r="M427" s="247"/>
      <c r="N427" s="248"/>
      <c r="O427" s="248"/>
      <c r="P427" s="248"/>
      <c r="Q427" s="248"/>
      <c r="R427" s="248"/>
      <c r="S427" s="248"/>
      <c r="T427" s="249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50" t="s">
        <v>177</v>
      </c>
      <c r="AU427" s="250" t="s">
        <v>82</v>
      </c>
      <c r="AV427" s="13" t="s">
        <v>80</v>
      </c>
      <c r="AW427" s="13" t="s">
        <v>30</v>
      </c>
      <c r="AX427" s="13" t="s">
        <v>73</v>
      </c>
      <c r="AY427" s="250" t="s">
        <v>167</v>
      </c>
    </row>
    <row r="428" s="14" customFormat="1">
      <c r="A428" s="14"/>
      <c r="B428" s="251"/>
      <c r="C428" s="252"/>
      <c r="D428" s="242" t="s">
        <v>177</v>
      </c>
      <c r="E428" s="253" t="s">
        <v>1</v>
      </c>
      <c r="F428" s="254" t="s">
        <v>239</v>
      </c>
      <c r="G428" s="252"/>
      <c r="H428" s="255">
        <v>11</v>
      </c>
      <c r="I428" s="256"/>
      <c r="J428" s="252"/>
      <c r="K428" s="252"/>
      <c r="L428" s="257"/>
      <c r="M428" s="258"/>
      <c r="N428" s="259"/>
      <c r="O428" s="259"/>
      <c r="P428" s="259"/>
      <c r="Q428" s="259"/>
      <c r="R428" s="259"/>
      <c r="S428" s="259"/>
      <c r="T428" s="260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61" t="s">
        <v>177</v>
      </c>
      <c r="AU428" s="261" t="s">
        <v>82</v>
      </c>
      <c r="AV428" s="14" t="s">
        <v>82</v>
      </c>
      <c r="AW428" s="14" t="s">
        <v>30</v>
      </c>
      <c r="AX428" s="14" t="s">
        <v>73</v>
      </c>
      <c r="AY428" s="261" t="s">
        <v>167</v>
      </c>
    </row>
    <row r="429" s="13" customFormat="1">
      <c r="A429" s="13"/>
      <c r="B429" s="240"/>
      <c r="C429" s="241"/>
      <c r="D429" s="242" t="s">
        <v>177</v>
      </c>
      <c r="E429" s="243" t="s">
        <v>1</v>
      </c>
      <c r="F429" s="244" t="s">
        <v>244</v>
      </c>
      <c r="G429" s="241"/>
      <c r="H429" s="243" t="s">
        <v>1</v>
      </c>
      <c r="I429" s="245"/>
      <c r="J429" s="241"/>
      <c r="K429" s="241"/>
      <c r="L429" s="246"/>
      <c r="M429" s="247"/>
      <c r="N429" s="248"/>
      <c r="O429" s="248"/>
      <c r="P429" s="248"/>
      <c r="Q429" s="248"/>
      <c r="R429" s="248"/>
      <c r="S429" s="248"/>
      <c r="T429" s="249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50" t="s">
        <v>177</v>
      </c>
      <c r="AU429" s="250" t="s">
        <v>82</v>
      </c>
      <c r="AV429" s="13" t="s">
        <v>80</v>
      </c>
      <c r="AW429" s="13" t="s">
        <v>30</v>
      </c>
      <c r="AX429" s="13" t="s">
        <v>73</v>
      </c>
      <c r="AY429" s="250" t="s">
        <v>167</v>
      </c>
    </row>
    <row r="430" s="14" customFormat="1">
      <c r="A430" s="14"/>
      <c r="B430" s="251"/>
      <c r="C430" s="252"/>
      <c r="D430" s="242" t="s">
        <v>177</v>
      </c>
      <c r="E430" s="253" t="s">
        <v>1</v>
      </c>
      <c r="F430" s="254" t="s">
        <v>82</v>
      </c>
      <c r="G430" s="252"/>
      <c r="H430" s="255">
        <v>2</v>
      </c>
      <c r="I430" s="256"/>
      <c r="J430" s="252"/>
      <c r="K430" s="252"/>
      <c r="L430" s="257"/>
      <c r="M430" s="258"/>
      <c r="N430" s="259"/>
      <c r="O430" s="259"/>
      <c r="P430" s="259"/>
      <c r="Q430" s="259"/>
      <c r="R430" s="259"/>
      <c r="S430" s="259"/>
      <c r="T430" s="260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61" t="s">
        <v>177</v>
      </c>
      <c r="AU430" s="261" t="s">
        <v>82</v>
      </c>
      <c r="AV430" s="14" t="s">
        <v>82</v>
      </c>
      <c r="AW430" s="14" t="s">
        <v>30</v>
      </c>
      <c r="AX430" s="14" t="s">
        <v>73</v>
      </c>
      <c r="AY430" s="261" t="s">
        <v>167</v>
      </c>
    </row>
    <row r="431" s="13" customFormat="1">
      <c r="A431" s="13"/>
      <c r="B431" s="240"/>
      <c r="C431" s="241"/>
      <c r="D431" s="242" t="s">
        <v>177</v>
      </c>
      <c r="E431" s="243" t="s">
        <v>1</v>
      </c>
      <c r="F431" s="244" t="s">
        <v>245</v>
      </c>
      <c r="G431" s="241"/>
      <c r="H431" s="243" t="s">
        <v>1</v>
      </c>
      <c r="I431" s="245"/>
      <c r="J431" s="241"/>
      <c r="K431" s="241"/>
      <c r="L431" s="246"/>
      <c r="M431" s="247"/>
      <c r="N431" s="248"/>
      <c r="O431" s="248"/>
      <c r="P431" s="248"/>
      <c r="Q431" s="248"/>
      <c r="R431" s="248"/>
      <c r="S431" s="248"/>
      <c r="T431" s="249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50" t="s">
        <v>177</v>
      </c>
      <c r="AU431" s="250" t="s">
        <v>82</v>
      </c>
      <c r="AV431" s="13" t="s">
        <v>80</v>
      </c>
      <c r="AW431" s="13" t="s">
        <v>30</v>
      </c>
      <c r="AX431" s="13" t="s">
        <v>73</v>
      </c>
      <c r="AY431" s="250" t="s">
        <v>167</v>
      </c>
    </row>
    <row r="432" s="14" customFormat="1">
      <c r="A432" s="14"/>
      <c r="B432" s="251"/>
      <c r="C432" s="252"/>
      <c r="D432" s="242" t="s">
        <v>177</v>
      </c>
      <c r="E432" s="253" t="s">
        <v>1</v>
      </c>
      <c r="F432" s="254" t="s">
        <v>82</v>
      </c>
      <c r="G432" s="252"/>
      <c r="H432" s="255">
        <v>2</v>
      </c>
      <c r="I432" s="256"/>
      <c r="J432" s="252"/>
      <c r="K432" s="252"/>
      <c r="L432" s="257"/>
      <c r="M432" s="258"/>
      <c r="N432" s="259"/>
      <c r="O432" s="259"/>
      <c r="P432" s="259"/>
      <c r="Q432" s="259"/>
      <c r="R432" s="259"/>
      <c r="S432" s="259"/>
      <c r="T432" s="260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61" t="s">
        <v>177</v>
      </c>
      <c r="AU432" s="261" t="s">
        <v>82</v>
      </c>
      <c r="AV432" s="14" t="s">
        <v>82</v>
      </c>
      <c r="AW432" s="14" t="s">
        <v>30</v>
      </c>
      <c r="AX432" s="14" t="s">
        <v>73</v>
      </c>
      <c r="AY432" s="261" t="s">
        <v>167</v>
      </c>
    </row>
    <row r="433" s="13" customFormat="1">
      <c r="A433" s="13"/>
      <c r="B433" s="240"/>
      <c r="C433" s="241"/>
      <c r="D433" s="242" t="s">
        <v>177</v>
      </c>
      <c r="E433" s="243" t="s">
        <v>1</v>
      </c>
      <c r="F433" s="244" t="s">
        <v>246</v>
      </c>
      <c r="G433" s="241"/>
      <c r="H433" s="243" t="s">
        <v>1</v>
      </c>
      <c r="I433" s="245"/>
      <c r="J433" s="241"/>
      <c r="K433" s="241"/>
      <c r="L433" s="246"/>
      <c r="M433" s="247"/>
      <c r="N433" s="248"/>
      <c r="O433" s="248"/>
      <c r="P433" s="248"/>
      <c r="Q433" s="248"/>
      <c r="R433" s="248"/>
      <c r="S433" s="248"/>
      <c r="T433" s="249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50" t="s">
        <v>177</v>
      </c>
      <c r="AU433" s="250" t="s">
        <v>82</v>
      </c>
      <c r="AV433" s="13" t="s">
        <v>80</v>
      </c>
      <c r="AW433" s="13" t="s">
        <v>30</v>
      </c>
      <c r="AX433" s="13" t="s">
        <v>73</v>
      </c>
      <c r="AY433" s="250" t="s">
        <v>167</v>
      </c>
    </row>
    <row r="434" s="14" customFormat="1">
      <c r="A434" s="14"/>
      <c r="B434" s="251"/>
      <c r="C434" s="252"/>
      <c r="D434" s="242" t="s">
        <v>177</v>
      </c>
      <c r="E434" s="253" t="s">
        <v>1</v>
      </c>
      <c r="F434" s="254" t="s">
        <v>80</v>
      </c>
      <c r="G434" s="252"/>
      <c r="H434" s="255">
        <v>1</v>
      </c>
      <c r="I434" s="256"/>
      <c r="J434" s="252"/>
      <c r="K434" s="252"/>
      <c r="L434" s="257"/>
      <c r="M434" s="258"/>
      <c r="N434" s="259"/>
      <c r="O434" s="259"/>
      <c r="P434" s="259"/>
      <c r="Q434" s="259"/>
      <c r="R434" s="259"/>
      <c r="S434" s="259"/>
      <c r="T434" s="260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61" t="s">
        <v>177</v>
      </c>
      <c r="AU434" s="261" t="s">
        <v>82</v>
      </c>
      <c r="AV434" s="14" t="s">
        <v>82</v>
      </c>
      <c r="AW434" s="14" t="s">
        <v>30</v>
      </c>
      <c r="AX434" s="14" t="s">
        <v>73</v>
      </c>
      <c r="AY434" s="261" t="s">
        <v>167</v>
      </c>
    </row>
    <row r="435" s="15" customFormat="1">
      <c r="A435" s="15"/>
      <c r="B435" s="262"/>
      <c r="C435" s="263"/>
      <c r="D435" s="242" t="s">
        <v>177</v>
      </c>
      <c r="E435" s="264" t="s">
        <v>1</v>
      </c>
      <c r="F435" s="265" t="s">
        <v>204</v>
      </c>
      <c r="G435" s="263"/>
      <c r="H435" s="266">
        <v>34</v>
      </c>
      <c r="I435" s="267"/>
      <c r="J435" s="263"/>
      <c r="K435" s="263"/>
      <c r="L435" s="268"/>
      <c r="M435" s="269"/>
      <c r="N435" s="270"/>
      <c r="O435" s="270"/>
      <c r="P435" s="270"/>
      <c r="Q435" s="270"/>
      <c r="R435" s="270"/>
      <c r="S435" s="270"/>
      <c r="T435" s="271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T435" s="272" t="s">
        <v>177</v>
      </c>
      <c r="AU435" s="272" t="s">
        <v>82</v>
      </c>
      <c r="AV435" s="15" t="s">
        <v>175</v>
      </c>
      <c r="AW435" s="15" t="s">
        <v>30</v>
      </c>
      <c r="AX435" s="15" t="s">
        <v>80</v>
      </c>
      <c r="AY435" s="272" t="s">
        <v>167</v>
      </c>
    </row>
    <row r="436" s="2" customFormat="1" ht="24.15" customHeight="1">
      <c r="A436" s="39"/>
      <c r="B436" s="40"/>
      <c r="C436" s="227" t="s">
        <v>508</v>
      </c>
      <c r="D436" s="227" t="s">
        <v>170</v>
      </c>
      <c r="E436" s="228" t="s">
        <v>509</v>
      </c>
      <c r="F436" s="229" t="s">
        <v>510</v>
      </c>
      <c r="G436" s="230" t="s">
        <v>173</v>
      </c>
      <c r="H436" s="231">
        <v>4</v>
      </c>
      <c r="I436" s="232"/>
      <c r="J436" s="233">
        <f>ROUND(I436*H436,2)</f>
        <v>0</v>
      </c>
      <c r="K436" s="229" t="s">
        <v>174</v>
      </c>
      <c r="L436" s="45"/>
      <c r="M436" s="234" t="s">
        <v>1</v>
      </c>
      <c r="N436" s="235" t="s">
        <v>38</v>
      </c>
      <c r="O436" s="92"/>
      <c r="P436" s="236">
        <f>O436*H436</f>
        <v>0</v>
      </c>
      <c r="Q436" s="236">
        <v>0</v>
      </c>
      <c r="R436" s="236">
        <f>Q436*H436</f>
        <v>0</v>
      </c>
      <c r="S436" s="236">
        <v>0.031</v>
      </c>
      <c r="T436" s="237">
        <f>S436*H436</f>
        <v>0.124</v>
      </c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R436" s="238" t="s">
        <v>175</v>
      </c>
      <c r="AT436" s="238" t="s">
        <v>170</v>
      </c>
      <c r="AU436" s="238" t="s">
        <v>82</v>
      </c>
      <c r="AY436" s="18" t="s">
        <v>167</v>
      </c>
      <c r="BE436" s="239">
        <f>IF(N436="základní",J436,0)</f>
        <v>0</v>
      </c>
      <c r="BF436" s="239">
        <f>IF(N436="snížená",J436,0)</f>
        <v>0</v>
      </c>
      <c r="BG436" s="239">
        <f>IF(N436="zákl. přenesená",J436,0)</f>
        <v>0</v>
      </c>
      <c r="BH436" s="239">
        <f>IF(N436="sníž. přenesená",J436,0)</f>
        <v>0</v>
      </c>
      <c r="BI436" s="239">
        <f>IF(N436="nulová",J436,0)</f>
        <v>0</v>
      </c>
      <c r="BJ436" s="18" t="s">
        <v>80</v>
      </c>
      <c r="BK436" s="239">
        <f>ROUND(I436*H436,2)</f>
        <v>0</v>
      </c>
      <c r="BL436" s="18" t="s">
        <v>175</v>
      </c>
      <c r="BM436" s="238" t="s">
        <v>511</v>
      </c>
    </row>
    <row r="437" s="13" customFormat="1">
      <c r="A437" s="13"/>
      <c r="B437" s="240"/>
      <c r="C437" s="241"/>
      <c r="D437" s="242" t="s">
        <v>177</v>
      </c>
      <c r="E437" s="243" t="s">
        <v>1</v>
      </c>
      <c r="F437" s="244" t="s">
        <v>512</v>
      </c>
      <c r="G437" s="241"/>
      <c r="H437" s="243" t="s">
        <v>1</v>
      </c>
      <c r="I437" s="245"/>
      <c r="J437" s="241"/>
      <c r="K437" s="241"/>
      <c r="L437" s="246"/>
      <c r="M437" s="247"/>
      <c r="N437" s="248"/>
      <c r="O437" s="248"/>
      <c r="P437" s="248"/>
      <c r="Q437" s="248"/>
      <c r="R437" s="248"/>
      <c r="S437" s="248"/>
      <c r="T437" s="249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50" t="s">
        <v>177</v>
      </c>
      <c r="AU437" s="250" t="s">
        <v>82</v>
      </c>
      <c r="AV437" s="13" t="s">
        <v>80</v>
      </c>
      <c r="AW437" s="13" t="s">
        <v>30</v>
      </c>
      <c r="AX437" s="13" t="s">
        <v>73</v>
      </c>
      <c r="AY437" s="250" t="s">
        <v>167</v>
      </c>
    </row>
    <row r="438" s="14" customFormat="1">
      <c r="A438" s="14"/>
      <c r="B438" s="251"/>
      <c r="C438" s="252"/>
      <c r="D438" s="242" t="s">
        <v>177</v>
      </c>
      <c r="E438" s="253" t="s">
        <v>1</v>
      </c>
      <c r="F438" s="254" t="s">
        <v>175</v>
      </c>
      <c r="G438" s="252"/>
      <c r="H438" s="255">
        <v>4</v>
      </c>
      <c r="I438" s="256"/>
      <c r="J438" s="252"/>
      <c r="K438" s="252"/>
      <c r="L438" s="257"/>
      <c r="M438" s="258"/>
      <c r="N438" s="259"/>
      <c r="O438" s="259"/>
      <c r="P438" s="259"/>
      <c r="Q438" s="259"/>
      <c r="R438" s="259"/>
      <c r="S438" s="259"/>
      <c r="T438" s="260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61" t="s">
        <v>177</v>
      </c>
      <c r="AU438" s="261" t="s">
        <v>82</v>
      </c>
      <c r="AV438" s="14" t="s">
        <v>82</v>
      </c>
      <c r="AW438" s="14" t="s">
        <v>30</v>
      </c>
      <c r="AX438" s="14" t="s">
        <v>80</v>
      </c>
      <c r="AY438" s="261" t="s">
        <v>167</v>
      </c>
    </row>
    <row r="439" s="2" customFormat="1" ht="24.15" customHeight="1">
      <c r="A439" s="39"/>
      <c r="B439" s="40"/>
      <c r="C439" s="227" t="s">
        <v>513</v>
      </c>
      <c r="D439" s="227" t="s">
        <v>170</v>
      </c>
      <c r="E439" s="228" t="s">
        <v>514</v>
      </c>
      <c r="F439" s="229" t="s">
        <v>515</v>
      </c>
      <c r="G439" s="230" t="s">
        <v>322</v>
      </c>
      <c r="H439" s="231">
        <v>10.4</v>
      </c>
      <c r="I439" s="232"/>
      <c r="J439" s="233">
        <f>ROUND(I439*H439,2)</f>
        <v>0</v>
      </c>
      <c r="K439" s="229" t="s">
        <v>174</v>
      </c>
      <c r="L439" s="45"/>
      <c r="M439" s="234" t="s">
        <v>1</v>
      </c>
      <c r="N439" s="235" t="s">
        <v>38</v>
      </c>
      <c r="O439" s="92"/>
      <c r="P439" s="236">
        <f>O439*H439</f>
        <v>0</v>
      </c>
      <c r="Q439" s="236">
        <v>0</v>
      </c>
      <c r="R439" s="236">
        <f>Q439*H439</f>
        <v>0</v>
      </c>
      <c r="S439" s="236">
        <v>0.017999999999999999</v>
      </c>
      <c r="T439" s="237">
        <f>S439*H439</f>
        <v>0.18720000000000001</v>
      </c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R439" s="238" t="s">
        <v>175</v>
      </c>
      <c r="AT439" s="238" t="s">
        <v>170</v>
      </c>
      <c r="AU439" s="238" t="s">
        <v>82</v>
      </c>
      <c r="AY439" s="18" t="s">
        <v>167</v>
      </c>
      <c r="BE439" s="239">
        <f>IF(N439="základní",J439,0)</f>
        <v>0</v>
      </c>
      <c r="BF439" s="239">
        <f>IF(N439="snížená",J439,0)</f>
        <v>0</v>
      </c>
      <c r="BG439" s="239">
        <f>IF(N439="zákl. přenesená",J439,0)</f>
        <v>0</v>
      </c>
      <c r="BH439" s="239">
        <f>IF(N439="sníž. přenesená",J439,0)</f>
        <v>0</v>
      </c>
      <c r="BI439" s="239">
        <f>IF(N439="nulová",J439,0)</f>
        <v>0</v>
      </c>
      <c r="BJ439" s="18" t="s">
        <v>80</v>
      </c>
      <c r="BK439" s="239">
        <f>ROUND(I439*H439,2)</f>
        <v>0</v>
      </c>
      <c r="BL439" s="18" t="s">
        <v>175</v>
      </c>
      <c r="BM439" s="238" t="s">
        <v>516</v>
      </c>
    </row>
    <row r="440" s="13" customFormat="1">
      <c r="A440" s="13"/>
      <c r="B440" s="240"/>
      <c r="C440" s="241"/>
      <c r="D440" s="242" t="s">
        <v>177</v>
      </c>
      <c r="E440" s="243" t="s">
        <v>1</v>
      </c>
      <c r="F440" s="244" t="s">
        <v>244</v>
      </c>
      <c r="G440" s="241"/>
      <c r="H440" s="243" t="s">
        <v>1</v>
      </c>
      <c r="I440" s="245"/>
      <c r="J440" s="241"/>
      <c r="K440" s="241"/>
      <c r="L440" s="246"/>
      <c r="M440" s="247"/>
      <c r="N440" s="248"/>
      <c r="O440" s="248"/>
      <c r="P440" s="248"/>
      <c r="Q440" s="248"/>
      <c r="R440" s="248"/>
      <c r="S440" s="248"/>
      <c r="T440" s="249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50" t="s">
        <v>177</v>
      </c>
      <c r="AU440" s="250" t="s">
        <v>82</v>
      </c>
      <c r="AV440" s="13" t="s">
        <v>80</v>
      </c>
      <c r="AW440" s="13" t="s">
        <v>30</v>
      </c>
      <c r="AX440" s="13" t="s">
        <v>73</v>
      </c>
      <c r="AY440" s="250" t="s">
        <v>167</v>
      </c>
    </row>
    <row r="441" s="14" customFormat="1">
      <c r="A441" s="14"/>
      <c r="B441" s="251"/>
      <c r="C441" s="252"/>
      <c r="D441" s="242" t="s">
        <v>177</v>
      </c>
      <c r="E441" s="253" t="s">
        <v>1</v>
      </c>
      <c r="F441" s="254" t="s">
        <v>517</v>
      </c>
      <c r="G441" s="252"/>
      <c r="H441" s="255">
        <v>5.2000000000000002</v>
      </c>
      <c r="I441" s="256"/>
      <c r="J441" s="252"/>
      <c r="K441" s="252"/>
      <c r="L441" s="257"/>
      <c r="M441" s="258"/>
      <c r="N441" s="259"/>
      <c r="O441" s="259"/>
      <c r="P441" s="259"/>
      <c r="Q441" s="259"/>
      <c r="R441" s="259"/>
      <c r="S441" s="259"/>
      <c r="T441" s="260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61" t="s">
        <v>177</v>
      </c>
      <c r="AU441" s="261" t="s">
        <v>82</v>
      </c>
      <c r="AV441" s="14" t="s">
        <v>82</v>
      </c>
      <c r="AW441" s="14" t="s">
        <v>30</v>
      </c>
      <c r="AX441" s="14" t="s">
        <v>73</v>
      </c>
      <c r="AY441" s="261" t="s">
        <v>167</v>
      </c>
    </row>
    <row r="442" s="13" customFormat="1">
      <c r="A442" s="13"/>
      <c r="B442" s="240"/>
      <c r="C442" s="241"/>
      <c r="D442" s="242" t="s">
        <v>177</v>
      </c>
      <c r="E442" s="243" t="s">
        <v>1</v>
      </c>
      <c r="F442" s="244" t="s">
        <v>285</v>
      </c>
      <c r="G442" s="241"/>
      <c r="H442" s="243" t="s">
        <v>1</v>
      </c>
      <c r="I442" s="245"/>
      <c r="J442" s="241"/>
      <c r="K442" s="241"/>
      <c r="L442" s="246"/>
      <c r="M442" s="247"/>
      <c r="N442" s="248"/>
      <c r="O442" s="248"/>
      <c r="P442" s="248"/>
      <c r="Q442" s="248"/>
      <c r="R442" s="248"/>
      <c r="S442" s="248"/>
      <c r="T442" s="249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50" t="s">
        <v>177</v>
      </c>
      <c r="AU442" s="250" t="s">
        <v>82</v>
      </c>
      <c r="AV442" s="13" t="s">
        <v>80</v>
      </c>
      <c r="AW442" s="13" t="s">
        <v>30</v>
      </c>
      <c r="AX442" s="13" t="s">
        <v>73</v>
      </c>
      <c r="AY442" s="250" t="s">
        <v>167</v>
      </c>
    </row>
    <row r="443" s="14" customFormat="1">
      <c r="A443" s="14"/>
      <c r="B443" s="251"/>
      <c r="C443" s="252"/>
      <c r="D443" s="242" t="s">
        <v>177</v>
      </c>
      <c r="E443" s="253" t="s">
        <v>1</v>
      </c>
      <c r="F443" s="254" t="s">
        <v>517</v>
      </c>
      <c r="G443" s="252"/>
      <c r="H443" s="255">
        <v>5.2000000000000002</v>
      </c>
      <c r="I443" s="256"/>
      <c r="J443" s="252"/>
      <c r="K443" s="252"/>
      <c r="L443" s="257"/>
      <c r="M443" s="258"/>
      <c r="N443" s="259"/>
      <c r="O443" s="259"/>
      <c r="P443" s="259"/>
      <c r="Q443" s="259"/>
      <c r="R443" s="259"/>
      <c r="S443" s="259"/>
      <c r="T443" s="260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61" t="s">
        <v>177</v>
      </c>
      <c r="AU443" s="261" t="s">
        <v>82</v>
      </c>
      <c r="AV443" s="14" t="s">
        <v>82</v>
      </c>
      <c r="AW443" s="14" t="s">
        <v>30</v>
      </c>
      <c r="AX443" s="14" t="s">
        <v>73</v>
      </c>
      <c r="AY443" s="261" t="s">
        <v>167</v>
      </c>
    </row>
    <row r="444" s="15" customFormat="1">
      <c r="A444" s="15"/>
      <c r="B444" s="262"/>
      <c r="C444" s="263"/>
      <c r="D444" s="242" t="s">
        <v>177</v>
      </c>
      <c r="E444" s="264" t="s">
        <v>1</v>
      </c>
      <c r="F444" s="265" t="s">
        <v>204</v>
      </c>
      <c r="G444" s="263"/>
      <c r="H444" s="266">
        <v>10.4</v>
      </c>
      <c r="I444" s="267"/>
      <c r="J444" s="263"/>
      <c r="K444" s="263"/>
      <c r="L444" s="268"/>
      <c r="M444" s="269"/>
      <c r="N444" s="270"/>
      <c r="O444" s="270"/>
      <c r="P444" s="270"/>
      <c r="Q444" s="270"/>
      <c r="R444" s="270"/>
      <c r="S444" s="270"/>
      <c r="T444" s="271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T444" s="272" t="s">
        <v>177</v>
      </c>
      <c r="AU444" s="272" t="s">
        <v>82</v>
      </c>
      <c r="AV444" s="15" t="s">
        <v>175</v>
      </c>
      <c r="AW444" s="15" t="s">
        <v>30</v>
      </c>
      <c r="AX444" s="15" t="s">
        <v>80</v>
      </c>
      <c r="AY444" s="272" t="s">
        <v>167</v>
      </c>
    </row>
    <row r="445" s="2" customFormat="1" ht="24.15" customHeight="1">
      <c r="A445" s="39"/>
      <c r="B445" s="40"/>
      <c r="C445" s="227" t="s">
        <v>518</v>
      </c>
      <c r="D445" s="227" t="s">
        <v>170</v>
      </c>
      <c r="E445" s="228" t="s">
        <v>519</v>
      </c>
      <c r="F445" s="229" t="s">
        <v>520</v>
      </c>
      <c r="G445" s="230" t="s">
        <v>322</v>
      </c>
      <c r="H445" s="231">
        <v>5.2000000000000002</v>
      </c>
      <c r="I445" s="232"/>
      <c r="J445" s="233">
        <f>ROUND(I445*H445,2)</f>
        <v>0</v>
      </c>
      <c r="K445" s="229" t="s">
        <v>174</v>
      </c>
      <c r="L445" s="45"/>
      <c r="M445" s="234" t="s">
        <v>1</v>
      </c>
      <c r="N445" s="235" t="s">
        <v>38</v>
      </c>
      <c r="O445" s="92"/>
      <c r="P445" s="236">
        <f>O445*H445</f>
        <v>0</v>
      </c>
      <c r="Q445" s="236">
        <v>0</v>
      </c>
      <c r="R445" s="236">
        <f>Q445*H445</f>
        <v>0</v>
      </c>
      <c r="S445" s="236">
        <v>0.040000000000000001</v>
      </c>
      <c r="T445" s="237">
        <f>S445*H445</f>
        <v>0.20800000000000002</v>
      </c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R445" s="238" t="s">
        <v>175</v>
      </c>
      <c r="AT445" s="238" t="s">
        <v>170</v>
      </c>
      <c r="AU445" s="238" t="s">
        <v>82</v>
      </c>
      <c r="AY445" s="18" t="s">
        <v>167</v>
      </c>
      <c r="BE445" s="239">
        <f>IF(N445="základní",J445,0)</f>
        <v>0</v>
      </c>
      <c r="BF445" s="239">
        <f>IF(N445="snížená",J445,0)</f>
        <v>0</v>
      </c>
      <c r="BG445" s="239">
        <f>IF(N445="zákl. přenesená",J445,0)</f>
        <v>0</v>
      </c>
      <c r="BH445" s="239">
        <f>IF(N445="sníž. přenesená",J445,0)</f>
        <v>0</v>
      </c>
      <c r="BI445" s="239">
        <f>IF(N445="nulová",J445,0)</f>
        <v>0</v>
      </c>
      <c r="BJ445" s="18" t="s">
        <v>80</v>
      </c>
      <c r="BK445" s="239">
        <f>ROUND(I445*H445,2)</f>
        <v>0</v>
      </c>
      <c r="BL445" s="18" t="s">
        <v>175</v>
      </c>
      <c r="BM445" s="238" t="s">
        <v>521</v>
      </c>
    </row>
    <row r="446" s="13" customFormat="1">
      <c r="A446" s="13"/>
      <c r="B446" s="240"/>
      <c r="C446" s="241"/>
      <c r="D446" s="242" t="s">
        <v>177</v>
      </c>
      <c r="E446" s="243" t="s">
        <v>1</v>
      </c>
      <c r="F446" s="244" t="s">
        <v>241</v>
      </c>
      <c r="G446" s="241"/>
      <c r="H446" s="243" t="s">
        <v>1</v>
      </c>
      <c r="I446" s="245"/>
      <c r="J446" s="241"/>
      <c r="K446" s="241"/>
      <c r="L446" s="246"/>
      <c r="M446" s="247"/>
      <c r="N446" s="248"/>
      <c r="O446" s="248"/>
      <c r="P446" s="248"/>
      <c r="Q446" s="248"/>
      <c r="R446" s="248"/>
      <c r="S446" s="248"/>
      <c r="T446" s="249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50" t="s">
        <v>177</v>
      </c>
      <c r="AU446" s="250" t="s">
        <v>82</v>
      </c>
      <c r="AV446" s="13" t="s">
        <v>80</v>
      </c>
      <c r="AW446" s="13" t="s">
        <v>30</v>
      </c>
      <c r="AX446" s="13" t="s">
        <v>73</v>
      </c>
      <c r="AY446" s="250" t="s">
        <v>167</v>
      </c>
    </row>
    <row r="447" s="14" customFormat="1">
      <c r="A447" s="14"/>
      <c r="B447" s="251"/>
      <c r="C447" s="252"/>
      <c r="D447" s="242" t="s">
        <v>177</v>
      </c>
      <c r="E447" s="253" t="s">
        <v>1</v>
      </c>
      <c r="F447" s="254" t="s">
        <v>517</v>
      </c>
      <c r="G447" s="252"/>
      <c r="H447" s="255">
        <v>5.2000000000000002</v>
      </c>
      <c r="I447" s="256"/>
      <c r="J447" s="252"/>
      <c r="K447" s="252"/>
      <c r="L447" s="257"/>
      <c r="M447" s="258"/>
      <c r="N447" s="259"/>
      <c r="O447" s="259"/>
      <c r="P447" s="259"/>
      <c r="Q447" s="259"/>
      <c r="R447" s="259"/>
      <c r="S447" s="259"/>
      <c r="T447" s="260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61" t="s">
        <v>177</v>
      </c>
      <c r="AU447" s="261" t="s">
        <v>82</v>
      </c>
      <c r="AV447" s="14" t="s">
        <v>82</v>
      </c>
      <c r="AW447" s="14" t="s">
        <v>30</v>
      </c>
      <c r="AX447" s="14" t="s">
        <v>80</v>
      </c>
      <c r="AY447" s="261" t="s">
        <v>167</v>
      </c>
    </row>
    <row r="448" s="2" customFormat="1" ht="24.15" customHeight="1">
      <c r="A448" s="39"/>
      <c r="B448" s="40"/>
      <c r="C448" s="227" t="s">
        <v>522</v>
      </c>
      <c r="D448" s="227" t="s">
        <v>170</v>
      </c>
      <c r="E448" s="228" t="s">
        <v>523</v>
      </c>
      <c r="F448" s="229" t="s">
        <v>524</v>
      </c>
      <c r="G448" s="230" t="s">
        <v>322</v>
      </c>
      <c r="H448" s="231">
        <v>10.4</v>
      </c>
      <c r="I448" s="232"/>
      <c r="J448" s="233">
        <f>ROUND(I448*H448,2)</f>
        <v>0</v>
      </c>
      <c r="K448" s="229" t="s">
        <v>174</v>
      </c>
      <c r="L448" s="45"/>
      <c r="M448" s="234" t="s">
        <v>1</v>
      </c>
      <c r="N448" s="235" t="s">
        <v>38</v>
      </c>
      <c r="O448" s="92"/>
      <c r="P448" s="236">
        <f>O448*H448</f>
        <v>0</v>
      </c>
      <c r="Q448" s="236">
        <v>0</v>
      </c>
      <c r="R448" s="236">
        <f>Q448*H448</f>
        <v>0</v>
      </c>
      <c r="S448" s="236">
        <v>0.053999999999999999</v>
      </c>
      <c r="T448" s="237">
        <f>S448*H448</f>
        <v>0.56159999999999999</v>
      </c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R448" s="238" t="s">
        <v>175</v>
      </c>
      <c r="AT448" s="238" t="s">
        <v>170</v>
      </c>
      <c r="AU448" s="238" t="s">
        <v>82</v>
      </c>
      <c r="AY448" s="18" t="s">
        <v>167</v>
      </c>
      <c r="BE448" s="239">
        <f>IF(N448="základní",J448,0)</f>
        <v>0</v>
      </c>
      <c r="BF448" s="239">
        <f>IF(N448="snížená",J448,0)</f>
        <v>0</v>
      </c>
      <c r="BG448" s="239">
        <f>IF(N448="zákl. přenesená",J448,0)</f>
        <v>0</v>
      </c>
      <c r="BH448" s="239">
        <f>IF(N448="sníž. přenesená",J448,0)</f>
        <v>0</v>
      </c>
      <c r="BI448" s="239">
        <f>IF(N448="nulová",J448,0)</f>
        <v>0</v>
      </c>
      <c r="BJ448" s="18" t="s">
        <v>80</v>
      </c>
      <c r="BK448" s="239">
        <f>ROUND(I448*H448,2)</f>
        <v>0</v>
      </c>
      <c r="BL448" s="18" t="s">
        <v>175</v>
      </c>
      <c r="BM448" s="238" t="s">
        <v>525</v>
      </c>
    </row>
    <row r="449" s="13" customFormat="1">
      <c r="A449" s="13"/>
      <c r="B449" s="240"/>
      <c r="C449" s="241"/>
      <c r="D449" s="242" t="s">
        <v>177</v>
      </c>
      <c r="E449" s="243" t="s">
        <v>1</v>
      </c>
      <c r="F449" s="244" t="s">
        <v>242</v>
      </c>
      <c r="G449" s="241"/>
      <c r="H449" s="243" t="s">
        <v>1</v>
      </c>
      <c r="I449" s="245"/>
      <c r="J449" s="241"/>
      <c r="K449" s="241"/>
      <c r="L449" s="246"/>
      <c r="M449" s="247"/>
      <c r="N449" s="248"/>
      <c r="O449" s="248"/>
      <c r="P449" s="248"/>
      <c r="Q449" s="248"/>
      <c r="R449" s="248"/>
      <c r="S449" s="248"/>
      <c r="T449" s="249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50" t="s">
        <v>177</v>
      </c>
      <c r="AU449" s="250" t="s">
        <v>82</v>
      </c>
      <c r="AV449" s="13" t="s">
        <v>80</v>
      </c>
      <c r="AW449" s="13" t="s">
        <v>30</v>
      </c>
      <c r="AX449" s="13" t="s">
        <v>73</v>
      </c>
      <c r="AY449" s="250" t="s">
        <v>167</v>
      </c>
    </row>
    <row r="450" s="14" customFormat="1">
      <c r="A450" s="14"/>
      <c r="B450" s="251"/>
      <c r="C450" s="252"/>
      <c r="D450" s="242" t="s">
        <v>177</v>
      </c>
      <c r="E450" s="253" t="s">
        <v>1</v>
      </c>
      <c r="F450" s="254" t="s">
        <v>526</v>
      </c>
      <c r="G450" s="252"/>
      <c r="H450" s="255">
        <v>10.4</v>
      </c>
      <c r="I450" s="256"/>
      <c r="J450" s="252"/>
      <c r="K450" s="252"/>
      <c r="L450" s="257"/>
      <c r="M450" s="258"/>
      <c r="N450" s="259"/>
      <c r="O450" s="259"/>
      <c r="P450" s="259"/>
      <c r="Q450" s="259"/>
      <c r="R450" s="259"/>
      <c r="S450" s="259"/>
      <c r="T450" s="260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61" t="s">
        <v>177</v>
      </c>
      <c r="AU450" s="261" t="s">
        <v>82</v>
      </c>
      <c r="AV450" s="14" t="s">
        <v>82</v>
      </c>
      <c r="AW450" s="14" t="s">
        <v>30</v>
      </c>
      <c r="AX450" s="14" t="s">
        <v>80</v>
      </c>
      <c r="AY450" s="261" t="s">
        <v>167</v>
      </c>
    </row>
    <row r="451" s="2" customFormat="1" ht="24.15" customHeight="1">
      <c r="A451" s="39"/>
      <c r="B451" s="40"/>
      <c r="C451" s="227" t="s">
        <v>527</v>
      </c>
      <c r="D451" s="227" t="s">
        <v>170</v>
      </c>
      <c r="E451" s="228" t="s">
        <v>528</v>
      </c>
      <c r="F451" s="229" t="s">
        <v>529</v>
      </c>
      <c r="G451" s="230" t="s">
        <v>322</v>
      </c>
      <c r="H451" s="231">
        <v>22.5</v>
      </c>
      <c r="I451" s="232"/>
      <c r="J451" s="233">
        <f>ROUND(I451*H451,2)</f>
        <v>0</v>
      </c>
      <c r="K451" s="229" t="s">
        <v>174</v>
      </c>
      <c r="L451" s="45"/>
      <c r="M451" s="234" t="s">
        <v>1</v>
      </c>
      <c r="N451" s="235" t="s">
        <v>38</v>
      </c>
      <c r="O451" s="92"/>
      <c r="P451" s="236">
        <f>O451*H451</f>
        <v>0</v>
      </c>
      <c r="Q451" s="236">
        <v>0</v>
      </c>
      <c r="R451" s="236">
        <f>Q451*H451</f>
        <v>0</v>
      </c>
      <c r="S451" s="236">
        <v>0.065000000000000002</v>
      </c>
      <c r="T451" s="237">
        <f>S451*H451</f>
        <v>1.4625000000000001</v>
      </c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R451" s="238" t="s">
        <v>175</v>
      </c>
      <c r="AT451" s="238" t="s">
        <v>170</v>
      </c>
      <c r="AU451" s="238" t="s">
        <v>82</v>
      </c>
      <c r="AY451" s="18" t="s">
        <v>167</v>
      </c>
      <c r="BE451" s="239">
        <f>IF(N451="základní",J451,0)</f>
        <v>0</v>
      </c>
      <c r="BF451" s="239">
        <f>IF(N451="snížená",J451,0)</f>
        <v>0</v>
      </c>
      <c r="BG451" s="239">
        <f>IF(N451="zákl. přenesená",J451,0)</f>
        <v>0</v>
      </c>
      <c r="BH451" s="239">
        <f>IF(N451="sníž. přenesená",J451,0)</f>
        <v>0</v>
      </c>
      <c r="BI451" s="239">
        <f>IF(N451="nulová",J451,0)</f>
        <v>0</v>
      </c>
      <c r="BJ451" s="18" t="s">
        <v>80</v>
      </c>
      <c r="BK451" s="239">
        <f>ROUND(I451*H451,2)</f>
        <v>0</v>
      </c>
      <c r="BL451" s="18" t="s">
        <v>175</v>
      </c>
      <c r="BM451" s="238" t="s">
        <v>530</v>
      </c>
    </row>
    <row r="452" s="13" customFormat="1">
      <c r="A452" s="13"/>
      <c r="B452" s="240"/>
      <c r="C452" s="241"/>
      <c r="D452" s="242" t="s">
        <v>177</v>
      </c>
      <c r="E452" s="243" t="s">
        <v>1</v>
      </c>
      <c r="F452" s="244" t="s">
        <v>531</v>
      </c>
      <c r="G452" s="241"/>
      <c r="H452" s="243" t="s">
        <v>1</v>
      </c>
      <c r="I452" s="245"/>
      <c r="J452" s="241"/>
      <c r="K452" s="241"/>
      <c r="L452" s="246"/>
      <c r="M452" s="247"/>
      <c r="N452" s="248"/>
      <c r="O452" s="248"/>
      <c r="P452" s="248"/>
      <c r="Q452" s="248"/>
      <c r="R452" s="248"/>
      <c r="S452" s="248"/>
      <c r="T452" s="249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50" t="s">
        <v>177</v>
      </c>
      <c r="AU452" s="250" t="s">
        <v>82</v>
      </c>
      <c r="AV452" s="13" t="s">
        <v>80</v>
      </c>
      <c r="AW452" s="13" t="s">
        <v>30</v>
      </c>
      <c r="AX452" s="13" t="s">
        <v>73</v>
      </c>
      <c r="AY452" s="250" t="s">
        <v>167</v>
      </c>
    </row>
    <row r="453" s="14" customFormat="1">
      <c r="A453" s="14"/>
      <c r="B453" s="251"/>
      <c r="C453" s="252"/>
      <c r="D453" s="242" t="s">
        <v>177</v>
      </c>
      <c r="E453" s="253" t="s">
        <v>1</v>
      </c>
      <c r="F453" s="254" t="s">
        <v>532</v>
      </c>
      <c r="G453" s="252"/>
      <c r="H453" s="255">
        <v>22.5</v>
      </c>
      <c r="I453" s="256"/>
      <c r="J453" s="252"/>
      <c r="K453" s="252"/>
      <c r="L453" s="257"/>
      <c r="M453" s="258"/>
      <c r="N453" s="259"/>
      <c r="O453" s="259"/>
      <c r="P453" s="259"/>
      <c r="Q453" s="259"/>
      <c r="R453" s="259"/>
      <c r="S453" s="259"/>
      <c r="T453" s="260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61" t="s">
        <v>177</v>
      </c>
      <c r="AU453" s="261" t="s">
        <v>82</v>
      </c>
      <c r="AV453" s="14" t="s">
        <v>82</v>
      </c>
      <c r="AW453" s="14" t="s">
        <v>30</v>
      </c>
      <c r="AX453" s="14" t="s">
        <v>80</v>
      </c>
      <c r="AY453" s="261" t="s">
        <v>167</v>
      </c>
    </row>
    <row r="454" s="2" customFormat="1" ht="24.15" customHeight="1">
      <c r="A454" s="39"/>
      <c r="B454" s="40"/>
      <c r="C454" s="227" t="s">
        <v>533</v>
      </c>
      <c r="D454" s="227" t="s">
        <v>170</v>
      </c>
      <c r="E454" s="228" t="s">
        <v>534</v>
      </c>
      <c r="F454" s="229" t="s">
        <v>535</v>
      </c>
      <c r="G454" s="230" t="s">
        <v>322</v>
      </c>
      <c r="H454" s="231">
        <v>2.9199999999999999</v>
      </c>
      <c r="I454" s="232"/>
      <c r="J454" s="233">
        <f>ROUND(I454*H454,2)</f>
        <v>0</v>
      </c>
      <c r="K454" s="229" t="s">
        <v>174</v>
      </c>
      <c r="L454" s="45"/>
      <c r="M454" s="234" t="s">
        <v>1</v>
      </c>
      <c r="N454" s="235" t="s">
        <v>38</v>
      </c>
      <c r="O454" s="92"/>
      <c r="P454" s="236">
        <f>O454*H454</f>
        <v>0</v>
      </c>
      <c r="Q454" s="236">
        <v>0</v>
      </c>
      <c r="R454" s="236">
        <f>Q454*H454</f>
        <v>0</v>
      </c>
      <c r="S454" s="236">
        <v>0.0080000000000000002</v>
      </c>
      <c r="T454" s="237">
        <f>S454*H454</f>
        <v>0.023359999999999999</v>
      </c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R454" s="238" t="s">
        <v>175</v>
      </c>
      <c r="AT454" s="238" t="s">
        <v>170</v>
      </c>
      <c r="AU454" s="238" t="s">
        <v>82</v>
      </c>
      <c r="AY454" s="18" t="s">
        <v>167</v>
      </c>
      <c r="BE454" s="239">
        <f>IF(N454="základní",J454,0)</f>
        <v>0</v>
      </c>
      <c r="BF454" s="239">
        <f>IF(N454="snížená",J454,0)</f>
        <v>0</v>
      </c>
      <c r="BG454" s="239">
        <f>IF(N454="zákl. přenesená",J454,0)</f>
        <v>0</v>
      </c>
      <c r="BH454" s="239">
        <f>IF(N454="sníž. přenesená",J454,0)</f>
        <v>0</v>
      </c>
      <c r="BI454" s="239">
        <f>IF(N454="nulová",J454,0)</f>
        <v>0</v>
      </c>
      <c r="BJ454" s="18" t="s">
        <v>80</v>
      </c>
      <c r="BK454" s="239">
        <f>ROUND(I454*H454,2)</f>
        <v>0</v>
      </c>
      <c r="BL454" s="18" t="s">
        <v>175</v>
      </c>
      <c r="BM454" s="238" t="s">
        <v>536</v>
      </c>
    </row>
    <row r="455" s="13" customFormat="1">
      <c r="A455" s="13"/>
      <c r="B455" s="240"/>
      <c r="C455" s="241"/>
      <c r="D455" s="242" t="s">
        <v>177</v>
      </c>
      <c r="E455" s="243" t="s">
        <v>1</v>
      </c>
      <c r="F455" s="244" t="s">
        <v>537</v>
      </c>
      <c r="G455" s="241"/>
      <c r="H455" s="243" t="s">
        <v>1</v>
      </c>
      <c r="I455" s="245"/>
      <c r="J455" s="241"/>
      <c r="K455" s="241"/>
      <c r="L455" s="246"/>
      <c r="M455" s="247"/>
      <c r="N455" s="248"/>
      <c r="O455" s="248"/>
      <c r="P455" s="248"/>
      <c r="Q455" s="248"/>
      <c r="R455" s="248"/>
      <c r="S455" s="248"/>
      <c r="T455" s="249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50" t="s">
        <v>177</v>
      </c>
      <c r="AU455" s="250" t="s">
        <v>82</v>
      </c>
      <c r="AV455" s="13" t="s">
        <v>80</v>
      </c>
      <c r="AW455" s="13" t="s">
        <v>30</v>
      </c>
      <c r="AX455" s="13" t="s">
        <v>73</v>
      </c>
      <c r="AY455" s="250" t="s">
        <v>167</v>
      </c>
    </row>
    <row r="456" s="14" customFormat="1">
      <c r="A456" s="14"/>
      <c r="B456" s="251"/>
      <c r="C456" s="252"/>
      <c r="D456" s="242" t="s">
        <v>177</v>
      </c>
      <c r="E456" s="253" t="s">
        <v>1</v>
      </c>
      <c r="F456" s="254" t="s">
        <v>538</v>
      </c>
      <c r="G456" s="252"/>
      <c r="H456" s="255">
        <v>2.9199999999999999</v>
      </c>
      <c r="I456" s="256"/>
      <c r="J456" s="252"/>
      <c r="K456" s="252"/>
      <c r="L456" s="257"/>
      <c r="M456" s="258"/>
      <c r="N456" s="259"/>
      <c r="O456" s="259"/>
      <c r="P456" s="259"/>
      <c r="Q456" s="259"/>
      <c r="R456" s="259"/>
      <c r="S456" s="259"/>
      <c r="T456" s="260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61" t="s">
        <v>177</v>
      </c>
      <c r="AU456" s="261" t="s">
        <v>82</v>
      </c>
      <c r="AV456" s="14" t="s">
        <v>82</v>
      </c>
      <c r="AW456" s="14" t="s">
        <v>30</v>
      </c>
      <c r="AX456" s="14" t="s">
        <v>80</v>
      </c>
      <c r="AY456" s="261" t="s">
        <v>167</v>
      </c>
    </row>
    <row r="457" s="2" customFormat="1" ht="24.15" customHeight="1">
      <c r="A457" s="39"/>
      <c r="B457" s="40"/>
      <c r="C457" s="227" t="s">
        <v>539</v>
      </c>
      <c r="D457" s="227" t="s">
        <v>170</v>
      </c>
      <c r="E457" s="228" t="s">
        <v>540</v>
      </c>
      <c r="F457" s="229" t="s">
        <v>541</v>
      </c>
      <c r="G457" s="230" t="s">
        <v>322</v>
      </c>
      <c r="H457" s="231">
        <v>12.300000000000001</v>
      </c>
      <c r="I457" s="232"/>
      <c r="J457" s="233">
        <f>ROUND(I457*H457,2)</f>
        <v>0</v>
      </c>
      <c r="K457" s="229" t="s">
        <v>174</v>
      </c>
      <c r="L457" s="45"/>
      <c r="M457" s="234" t="s">
        <v>1</v>
      </c>
      <c r="N457" s="235" t="s">
        <v>38</v>
      </c>
      <c r="O457" s="92"/>
      <c r="P457" s="236">
        <f>O457*H457</f>
        <v>0</v>
      </c>
      <c r="Q457" s="236">
        <v>0.0024399999999999999</v>
      </c>
      <c r="R457" s="236">
        <f>Q457*H457</f>
        <v>0.030012</v>
      </c>
      <c r="S457" s="236">
        <v>0.056000000000000001</v>
      </c>
      <c r="T457" s="237">
        <f>S457*H457</f>
        <v>0.68880000000000008</v>
      </c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R457" s="238" t="s">
        <v>175</v>
      </c>
      <c r="AT457" s="238" t="s">
        <v>170</v>
      </c>
      <c r="AU457" s="238" t="s">
        <v>82</v>
      </c>
      <c r="AY457" s="18" t="s">
        <v>167</v>
      </c>
      <c r="BE457" s="239">
        <f>IF(N457="základní",J457,0)</f>
        <v>0</v>
      </c>
      <c r="BF457" s="239">
        <f>IF(N457="snížená",J457,0)</f>
        <v>0</v>
      </c>
      <c r="BG457" s="239">
        <f>IF(N457="zákl. přenesená",J457,0)</f>
        <v>0</v>
      </c>
      <c r="BH457" s="239">
        <f>IF(N457="sníž. přenesená",J457,0)</f>
        <v>0</v>
      </c>
      <c r="BI457" s="239">
        <f>IF(N457="nulová",J457,0)</f>
        <v>0</v>
      </c>
      <c r="BJ457" s="18" t="s">
        <v>80</v>
      </c>
      <c r="BK457" s="239">
        <f>ROUND(I457*H457,2)</f>
        <v>0</v>
      </c>
      <c r="BL457" s="18" t="s">
        <v>175</v>
      </c>
      <c r="BM457" s="238" t="s">
        <v>542</v>
      </c>
    </row>
    <row r="458" s="13" customFormat="1">
      <c r="A458" s="13"/>
      <c r="B458" s="240"/>
      <c r="C458" s="241"/>
      <c r="D458" s="242" t="s">
        <v>177</v>
      </c>
      <c r="E458" s="243" t="s">
        <v>1</v>
      </c>
      <c r="F458" s="244" t="s">
        <v>434</v>
      </c>
      <c r="G458" s="241"/>
      <c r="H458" s="243" t="s">
        <v>1</v>
      </c>
      <c r="I458" s="245"/>
      <c r="J458" s="241"/>
      <c r="K458" s="241"/>
      <c r="L458" s="246"/>
      <c r="M458" s="247"/>
      <c r="N458" s="248"/>
      <c r="O458" s="248"/>
      <c r="P458" s="248"/>
      <c r="Q458" s="248"/>
      <c r="R458" s="248"/>
      <c r="S458" s="248"/>
      <c r="T458" s="249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50" t="s">
        <v>177</v>
      </c>
      <c r="AU458" s="250" t="s">
        <v>82</v>
      </c>
      <c r="AV458" s="13" t="s">
        <v>80</v>
      </c>
      <c r="AW458" s="13" t="s">
        <v>30</v>
      </c>
      <c r="AX458" s="13" t="s">
        <v>73</v>
      </c>
      <c r="AY458" s="250" t="s">
        <v>167</v>
      </c>
    </row>
    <row r="459" s="14" customFormat="1">
      <c r="A459" s="14"/>
      <c r="B459" s="251"/>
      <c r="C459" s="252"/>
      <c r="D459" s="242" t="s">
        <v>177</v>
      </c>
      <c r="E459" s="253" t="s">
        <v>1</v>
      </c>
      <c r="F459" s="254" t="s">
        <v>543</v>
      </c>
      <c r="G459" s="252"/>
      <c r="H459" s="255">
        <v>1.2</v>
      </c>
      <c r="I459" s="256"/>
      <c r="J459" s="252"/>
      <c r="K459" s="252"/>
      <c r="L459" s="257"/>
      <c r="M459" s="258"/>
      <c r="N459" s="259"/>
      <c r="O459" s="259"/>
      <c r="P459" s="259"/>
      <c r="Q459" s="259"/>
      <c r="R459" s="259"/>
      <c r="S459" s="259"/>
      <c r="T459" s="260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61" t="s">
        <v>177</v>
      </c>
      <c r="AU459" s="261" t="s">
        <v>82</v>
      </c>
      <c r="AV459" s="14" t="s">
        <v>82</v>
      </c>
      <c r="AW459" s="14" t="s">
        <v>30</v>
      </c>
      <c r="AX459" s="14" t="s">
        <v>73</v>
      </c>
      <c r="AY459" s="261" t="s">
        <v>167</v>
      </c>
    </row>
    <row r="460" s="13" customFormat="1">
      <c r="A460" s="13"/>
      <c r="B460" s="240"/>
      <c r="C460" s="241"/>
      <c r="D460" s="242" t="s">
        <v>177</v>
      </c>
      <c r="E460" s="243" t="s">
        <v>1</v>
      </c>
      <c r="F460" s="244" t="s">
        <v>436</v>
      </c>
      <c r="G460" s="241"/>
      <c r="H460" s="243" t="s">
        <v>1</v>
      </c>
      <c r="I460" s="245"/>
      <c r="J460" s="241"/>
      <c r="K460" s="241"/>
      <c r="L460" s="246"/>
      <c r="M460" s="247"/>
      <c r="N460" s="248"/>
      <c r="O460" s="248"/>
      <c r="P460" s="248"/>
      <c r="Q460" s="248"/>
      <c r="R460" s="248"/>
      <c r="S460" s="248"/>
      <c r="T460" s="249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50" t="s">
        <v>177</v>
      </c>
      <c r="AU460" s="250" t="s">
        <v>82</v>
      </c>
      <c r="AV460" s="13" t="s">
        <v>80</v>
      </c>
      <c r="AW460" s="13" t="s">
        <v>30</v>
      </c>
      <c r="AX460" s="13" t="s">
        <v>73</v>
      </c>
      <c r="AY460" s="250" t="s">
        <v>167</v>
      </c>
    </row>
    <row r="461" s="14" customFormat="1">
      <c r="A461" s="14"/>
      <c r="B461" s="251"/>
      <c r="C461" s="252"/>
      <c r="D461" s="242" t="s">
        <v>177</v>
      </c>
      <c r="E461" s="253" t="s">
        <v>1</v>
      </c>
      <c r="F461" s="254" t="s">
        <v>544</v>
      </c>
      <c r="G461" s="252"/>
      <c r="H461" s="255">
        <v>0.90000000000000002</v>
      </c>
      <c r="I461" s="256"/>
      <c r="J461" s="252"/>
      <c r="K461" s="252"/>
      <c r="L461" s="257"/>
      <c r="M461" s="258"/>
      <c r="N461" s="259"/>
      <c r="O461" s="259"/>
      <c r="P461" s="259"/>
      <c r="Q461" s="259"/>
      <c r="R461" s="259"/>
      <c r="S461" s="259"/>
      <c r="T461" s="260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61" t="s">
        <v>177</v>
      </c>
      <c r="AU461" s="261" t="s">
        <v>82</v>
      </c>
      <c r="AV461" s="14" t="s">
        <v>82</v>
      </c>
      <c r="AW461" s="14" t="s">
        <v>30</v>
      </c>
      <c r="AX461" s="14" t="s">
        <v>73</v>
      </c>
      <c r="AY461" s="261" t="s">
        <v>167</v>
      </c>
    </row>
    <row r="462" s="13" customFormat="1">
      <c r="A462" s="13"/>
      <c r="B462" s="240"/>
      <c r="C462" s="241"/>
      <c r="D462" s="242" t="s">
        <v>177</v>
      </c>
      <c r="E462" s="243" t="s">
        <v>1</v>
      </c>
      <c r="F462" s="244" t="s">
        <v>545</v>
      </c>
      <c r="G462" s="241"/>
      <c r="H462" s="243" t="s">
        <v>1</v>
      </c>
      <c r="I462" s="245"/>
      <c r="J462" s="241"/>
      <c r="K462" s="241"/>
      <c r="L462" s="246"/>
      <c r="M462" s="247"/>
      <c r="N462" s="248"/>
      <c r="O462" s="248"/>
      <c r="P462" s="248"/>
      <c r="Q462" s="248"/>
      <c r="R462" s="248"/>
      <c r="S462" s="248"/>
      <c r="T462" s="249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50" t="s">
        <v>177</v>
      </c>
      <c r="AU462" s="250" t="s">
        <v>82</v>
      </c>
      <c r="AV462" s="13" t="s">
        <v>80</v>
      </c>
      <c r="AW462" s="13" t="s">
        <v>30</v>
      </c>
      <c r="AX462" s="13" t="s">
        <v>73</v>
      </c>
      <c r="AY462" s="250" t="s">
        <v>167</v>
      </c>
    </row>
    <row r="463" s="14" customFormat="1">
      <c r="A463" s="14"/>
      <c r="B463" s="251"/>
      <c r="C463" s="252"/>
      <c r="D463" s="242" t="s">
        <v>177</v>
      </c>
      <c r="E463" s="253" t="s">
        <v>1</v>
      </c>
      <c r="F463" s="254" t="s">
        <v>546</v>
      </c>
      <c r="G463" s="252"/>
      <c r="H463" s="255">
        <v>10.199999999999999</v>
      </c>
      <c r="I463" s="256"/>
      <c r="J463" s="252"/>
      <c r="K463" s="252"/>
      <c r="L463" s="257"/>
      <c r="M463" s="258"/>
      <c r="N463" s="259"/>
      <c r="O463" s="259"/>
      <c r="P463" s="259"/>
      <c r="Q463" s="259"/>
      <c r="R463" s="259"/>
      <c r="S463" s="259"/>
      <c r="T463" s="260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61" t="s">
        <v>177</v>
      </c>
      <c r="AU463" s="261" t="s">
        <v>82</v>
      </c>
      <c r="AV463" s="14" t="s">
        <v>82</v>
      </c>
      <c r="AW463" s="14" t="s">
        <v>30</v>
      </c>
      <c r="AX463" s="14" t="s">
        <v>73</v>
      </c>
      <c r="AY463" s="261" t="s">
        <v>167</v>
      </c>
    </row>
    <row r="464" s="15" customFormat="1">
      <c r="A464" s="15"/>
      <c r="B464" s="262"/>
      <c r="C464" s="263"/>
      <c r="D464" s="242" t="s">
        <v>177</v>
      </c>
      <c r="E464" s="264" t="s">
        <v>1</v>
      </c>
      <c r="F464" s="265" t="s">
        <v>204</v>
      </c>
      <c r="G464" s="263"/>
      <c r="H464" s="266">
        <v>12.299999999999999</v>
      </c>
      <c r="I464" s="267"/>
      <c r="J464" s="263"/>
      <c r="K464" s="263"/>
      <c r="L464" s="268"/>
      <c r="M464" s="269"/>
      <c r="N464" s="270"/>
      <c r="O464" s="270"/>
      <c r="P464" s="270"/>
      <c r="Q464" s="270"/>
      <c r="R464" s="270"/>
      <c r="S464" s="270"/>
      <c r="T464" s="271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T464" s="272" t="s">
        <v>177</v>
      </c>
      <c r="AU464" s="272" t="s">
        <v>82</v>
      </c>
      <c r="AV464" s="15" t="s">
        <v>175</v>
      </c>
      <c r="AW464" s="15" t="s">
        <v>30</v>
      </c>
      <c r="AX464" s="15" t="s">
        <v>80</v>
      </c>
      <c r="AY464" s="272" t="s">
        <v>167</v>
      </c>
    </row>
    <row r="465" s="2" customFormat="1" ht="24.15" customHeight="1">
      <c r="A465" s="39"/>
      <c r="B465" s="40"/>
      <c r="C465" s="227" t="s">
        <v>547</v>
      </c>
      <c r="D465" s="227" t="s">
        <v>170</v>
      </c>
      <c r="E465" s="228" t="s">
        <v>548</v>
      </c>
      <c r="F465" s="229" t="s">
        <v>549</v>
      </c>
      <c r="G465" s="230" t="s">
        <v>322</v>
      </c>
      <c r="H465" s="231">
        <v>21.059999999999999</v>
      </c>
      <c r="I465" s="232"/>
      <c r="J465" s="233">
        <f>ROUND(I465*H465,2)</f>
        <v>0</v>
      </c>
      <c r="K465" s="229" t="s">
        <v>174</v>
      </c>
      <c r="L465" s="45"/>
      <c r="M465" s="234" t="s">
        <v>1</v>
      </c>
      <c r="N465" s="235" t="s">
        <v>38</v>
      </c>
      <c r="O465" s="92"/>
      <c r="P465" s="236">
        <f>O465*H465</f>
        <v>0</v>
      </c>
      <c r="Q465" s="236">
        <v>0</v>
      </c>
      <c r="R465" s="236">
        <f>Q465*H465</f>
        <v>0</v>
      </c>
      <c r="S465" s="236">
        <v>0</v>
      </c>
      <c r="T465" s="237">
        <f>S465*H465</f>
        <v>0</v>
      </c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R465" s="238" t="s">
        <v>175</v>
      </c>
      <c r="AT465" s="238" t="s">
        <v>170</v>
      </c>
      <c r="AU465" s="238" t="s">
        <v>82</v>
      </c>
      <c r="AY465" s="18" t="s">
        <v>167</v>
      </c>
      <c r="BE465" s="239">
        <f>IF(N465="základní",J465,0)</f>
        <v>0</v>
      </c>
      <c r="BF465" s="239">
        <f>IF(N465="snížená",J465,0)</f>
        <v>0</v>
      </c>
      <c r="BG465" s="239">
        <f>IF(N465="zákl. přenesená",J465,0)</f>
        <v>0</v>
      </c>
      <c r="BH465" s="239">
        <f>IF(N465="sníž. přenesená",J465,0)</f>
        <v>0</v>
      </c>
      <c r="BI465" s="239">
        <f>IF(N465="nulová",J465,0)</f>
        <v>0</v>
      </c>
      <c r="BJ465" s="18" t="s">
        <v>80</v>
      </c>
      <c r="BK465" s="239">
        <f>ROUND(I465*H465,2)</f>
        <v>0</v>
      </c>
      <c r="BL465" s="18" t="s">
        <v>175</v>
      </c>
      <c r="BM465" s="238" t="s">
        <v>550</v>
      </c>
    </row>
    <row r="466" s="13" customFormat="1">
      <c r="A466" s="13"/>
      <c r="B466" s="240"/>
      <c r="C466" s="241"/>
      <c r="D466" s="242" t="s">
        <v>177</v>
      </c>
      <c r="E466" s="243" t="s">
        <v>1</v>
      </c>
      <c r="F466" s="244" t="s">
        <v>434</v>
      </c>
      <c r="G466" s="241"/>
      <c r="H466" s="243" t="s">
        <v>1</v>
      </c>
      <c r="I466" s="245"/>
      <c r="J466" s="241"/>
      <c r="K466" s="241"/>
      <c r="L466" s="246"/>
      <c r="M466" s="247"/>
      <c r="N466" s="248"/>
      <c r="O466" s="248"/>
      <c r="P466" s="248"/>
      <c r="Q466" s="248"/>
      <c r="R466" s="248"/>
      <c r="S466" s="248"/>
      <c r="T466" s="249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50" t="s">
        <v>177</v>
      </c>
      <c r="AU466" s="250" t="s">
        <v>82</v>
      </c>
      <c r="AV466" s="13" t="s">
        <v>80</v>
      </c>
      <c r="AW466" s="13" t="s">
        <v>30</v>
      </c>
      <c r="AX466" s="13" t="s">
        <v>73</v>
      </c>
      <c r="AY466" s="250" t="s">
        <v>167</v>
      </c>
    </row>
    <row r="467" s="14" customFormat="1">
      <c r="A467" s="14"/>
      <c r="B467" s="251"/>
      <c r="C467" s="252"/>
      <c r="D467" s="242" t="s">
        <v>177</v>
      </c>
      <c r="E467" s="253" t="s">
        <v>1</v>
      </c>
      <c r="F467" s="254" t="s">
        <v>551</v>
      </c>
      <c r="G467" s="252"/>
      <c r="H467" s="255">
        <v>8</v>
      </c>
      <c r="I467" s="256"/>
      <c r="J467" s="252"/>
      <c r="K467" s="252"/>
      <c r="L467" s="257"/>
      <c r="M467" s="258"/>
      <c r="N467" s="259"/>
      <c r="O467" s="259"/>
      <c r="P467" s="259"/>
      <c r="Q467" s="259"/>
      <c r="R467" s="259"/>
      <c r="S467" s="259"/>
      <c r="T467" s="260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61" t="s">
        <v>177</v>
      </c>
      <c r="AU467" s="261" t="s">
        <v>82</v>
      </c>
      <c r="AV467" s="14" t="s">
        <v>82</v>
      </c>
      <c r="AW467" s="14" t="s">
        <v>30</v>
      </c>
      <c r="AX467" s="14" t="s">
        <v>73</v>
      </c>
      <c r="AY467" s="261" t="s">
        <v>167</v>
      </c>
    </row>
    <row r="468" s="13" customFormat="1">
      <c r="A468" s="13"/>
      <c r="B468" s="240"/>
      <c r="C468" s="241"/>
      <c r="D468" s="242" t="s">
        <v>177</v>
      </c>
      <c r="E468" s="243" t="s">
        <v>1</v>
      </c>
      <c r="F468" s="244" t="s">
        <v>436</v>
      </c>
      <c r="G468" s="241"/>
      <c r="H468" s="243" t="s">
        <v>1</v>
      </c>
      <c r="I468" s="245"/>
      <c r="J468" s="241"/>
      <c r="K468" s="241"/>
      <c r="L468" s="246"/>
      <c r="M468" s="247"/>
      <c r="N468" s="248"/>
      <c r="O468" s="248"/>
      <c r="P468" s="248"/>
      <c r="Q468" s="248"/>
      <c r="R468" s="248"/>
      <c r="S468" s="248"/>
      <c r="T468" s="249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50" t="s">
        <v>177</v>
      </c>
      <c r="AU468" s="250" t="s">
        <v>82</v>
      </c>
      <c r="AV468" s="13" t="s">
        <v>80</v>
      </c>
      <c r="AW468" s="13" t="s">
        <v>30</v>
      </c>
      <c r="AX468" s="13" t="s">
        <v>73</v>
      </c>
      <c r="AY468" s="250" t="s">
        <v>167</v>
      </c>
    </row>
    <row r="469" s="14" customFormat="1">
      <c r="A469" s="14"/>
      <c r="B469" s="251"/>
      <c r="C469" s="252"/>
      <c r="D469" s="242" t="s">
        <v>177</v>
      </c>
      <c r="E469" s="253" t="s">
        <v>1</v>
      </c>
      <c r="F469" s="254" t="s">
        <v>552</v>
      </c>
      <c r="G469" s="252"/>
      <c r="H469" s="255">
        <v>7.1600000000000001</v>
      </c>
      <c r="I469" s="256"/>
      <c r="J469" s="252"/>
      <c r="K469" s="252"/>
      <c r="L469" s="257"/>
      <c r="M469" s="258"/>
      <c r="N469" s="259"/>
      <c r="O469" s="259"/>
      <c r="P469" s="259"/>
      <c r="Q469" s="259"/>
      <c r="R469" s="259"/>
      <c r="S469" s="259"/>
      <c r="T469" s="260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61" t="s">
        <v>177</v>
      </c>
      <c r="AU469" s="261" t="s">
        <v>82</v>
      </c>
      <c r="AV469" s="14" t="s">
        <v>82</v>
      </c>
      <c r="AW469" s="14" t="s">
        <v>30</v>
      </c>
      <c r="AX469" s="14" t="s">
        <v>73</v>
      </c>
      <c r="AY469" s="261" t="s">
        <v>167</v>
      </c>
    </row>
    <row r="470" s="13" customFormat="1">
      <c r="A470" s="13"/>
      <c r="B470" s="240"/>
      <c r="C470" s="241"/>
      <c r="D470" s="242" t="s">
        <v>177</v>
      </c>
      <c r="E470" s="243" t="s">
        <v>1</v>
      </c>
      <c r="F470" s="244" t="s">
        <v>537</v>
      </c>
      <c r="G470" s="241"/>
      <c r="H470" s="243" t="s">
        <v>1</v>
      </c>
      <c r="I470" s="245"/>
      <c r="J470" s="241"/>
      <c r="K470" s="241"/>
      <c r="L470" s="246"/>
      <c r="M470" s="247"/>
      <c r="N470" s="248"/>
      <c r="O470" s="248"/>
      <c r="P470" s="248"/>
      <c r="Q470" s="248"/>
      <c r="R470" s="248"/>
      <c r="S470" s="248"/>
      <c r="T470" s="249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50" t="s">
        <v>177</v>
      </c>
      <c r="AU470" s="250" t="s">
        <v>82</v>
      </c>
      <c r="AV470" s="13" t="s">
        <v>80</v>
      </c>
      <c r="AW470" s="13" t="s">
        <v>30</v>
      </c>
      <c r="AX470" s="13" t="s">
        <v>73</v>
      </c>
      <c r="AY470" s="250" t="s">
        <v>167</v>
      </c>
    </row>
    <row r="471" s="14" customFormat="1">
      <c r="A471" s="14"/>
      <c r="B471" s="251"/>
      <c r="C471" s="252"/>
      <c r="D471" s="242" t="s">
        <v>177</v>
      </c>
      <c r="E471" s="253" t="s">
        <v>1</v>
      </c>
      <c r="F471" s="254" t="s">
        <v>553</v>
      </c>
      <c r="G471" s="252"/>
      <c r="H471" s="255">
        <v>5.9000000000000004</v>
      </c>
      <c r="I471" s="256"/>
      <c r="J471" s="252"/>
      <c r="K471" s="252"/>
      <c r="L471" s="257"/>
      <c r="M471" s="258"/>
      <c r="N471" s="259"/>
      <c r="O471" s="259"/>
      <c r="P471" s="259"/>
      <c r="Q471" s="259"/>
      <c r="R471" s="259"/>
      <c r="S471" s="259"/>
      <c r="T471" s="260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61" t="s">
        <v>177</v>
      </c>
      <c r="AU471" s="261" t="s">
        <v>82</v>
      </c>
      <c r="AV471" s="14" t="s">
        <v>82</v>
      </c>
      <c r="AW471" s="14" t="s">
        <v>30</v>
      </c>
      <c r="AX471" s="14" t="s">
        <v>73</v>
      </c>
      <c r="AY471" s="261" t="s">
        <v>167</v>
      </c>
    </row>
    <row r="472" s="15" customFormat="1">
      <c r="A472" s="15"/>
      <c r="B472" s="262"/>
      <c r="C472" s="263"/>
      <c r="D472" s="242" t="s">
        <v>177</v>
      </c>
      <c r="E472" s="264" t="s">
        <v>1</v>
      </c>
      <c r="F472" s="265" t="s">
        <v>204</v>
      </c>
      <c r="G472" s="263"/>
      <c r="H472" s="266">
        <v>21.060000000000002</v>
      </c>
      <c r="I472" s="267"/>
      <c r="J472" s="263"/>
      <c r="K472" s="263"/>
      <c r="L472" s="268"/>
      <c r="M472" s="269"/>
      <c r="N472" s="270"/>
      <c r="O472" s="270"/>
      <c r="P472" s="270"/>
      <c r="Q472" s="270"/>
      <c r="R472" s="270"/>
      <c r="S472" s="270"/>
      <c r="T472" s="271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T472" s="272" t="s">
        <v>177</v>
      </c>
      <c r="AU472" s="272" t="s">
        <v>82</v>
      </c>
      <c r="AV472" s="15" t="s">
        <v>175</v>
      </c>
      <c r="AW472" s="15" t="s">
        <v>30</v>
      </c>
      <c r="AX472" s="15" t="s">
        <v>80</v>
      </c>
      <c r="AY472" s="272" t="s">
        <v>167</v>
      </c>
    </row>
    <row r="473" s="2" customFormat="1" ht="37.8" customHeight="1">
      <c r="A473" s="39"/>
      <c r="B473" s="40"/>
      <c r="C473" s="227" t="s">
        <v>554</v>
      </c>
      <c r="D473" s="227" t="s">
        <v>170</v>
      </c>
      <c r="E473" s="228" t="s">
        <v>555</v>
      </c>
      <c r="F473" s="229" t="s">
        <v>556</v>
      </c>
      <c r="G473" s="230" t="s">
        <v>195</v>
      </c>
      <c r="H473" s="231">
        <v>166.965</v>
      </c>
      <c r="I473" s="232"/>
      <c r="J473" s="233">
        <f>ROUND(I473*H473,2)</f>
        <v>0</v>
      </c>
      <c r="K473" s="229" t="s">
        <v>174</v>
      </c>
      <c r="L473" s="45"/>
      <c r="M473" s="234" t="s">
        <v>1</v>
      </c>
      <c r="N473" s="235" t="s">
        <v>38</v>
      </c>
      <c r="O473" s="92"/>
      <c r="P473" s="236">
        <f>O473*H473</f>
        <v>0</v>
      </c>
      <c r="Q473" s="236">
        <v>0</v>
      </c>
      <c r="R473" s="236">
        <f>Q473*H473</f>
        <v>0</v>
      </c>
      <c r="S473" s="236">
        <v>0.01</v>
      </c>
      <c r="T473" s="237">
        <f>S473*H473</f>
        <v>1.6696500000000001</v>
      </c>
      <c r="U473" s="39"/>
      <c r="V473" s="39"/>
      <c r="W473" s="39"/>
      <c r="X473" s="39"/>
      <c r="Y473" s="39"/>
      <c r="Z473" s="39"/>
      <c r="AA473" s="39"/>
      <c r="AB473" s="39"/>
      <c r="AC473" s="39"/>
      <c r="AD473" s="39"/>
      <c r="AE473" s="39"/>
      <c r="AR473" s="238" t="s">
        <v>175</v>
      </c>
      <c r="AT473" s="238" t="s">
        <v>170</v>
      </c>
      <c r="AU473" s="238" t="s">
        <v>82</v>
      </c>
      <c r="AY473" s="18" t="s">
        <v>167</v>
      </c>
      <c r="BE473" s="239">
        <f>IF(N473="základní",J473,0)</f>
        <v>0</v>
      </c>
      <c r="BF473" s="239">
        <f>IF(N473="snížená",J473,0)</f>
        <v>0</v>
      </c>
      <c r="BG473" s="239">
        <f>IF(N473="zákl. přenesená",J473,0)</f>
        <v>0</v>
      </c>
      <c r="BH473" s="239">
        <f>IF(N473="sníž. přenesená",J473,0)</f>
        <v>0</v>
      </c>
      <c r="BI473" s="239">
        <f>IF(N473="nulová",J473,0)</f>
        <v>0</v>
      </c>
      <c r="BJ473" s="18" t="s">
        <v>80</v>
      </c>
      <c r="BK473" s="239">
        <f>ROUND(I473*H473,2)</f>
        <v>0</v>
      </c>
      <c r="BL473" s="18" t="s">
        <v>175</v>
      </c>
      <c r="BM473" s="238" t="s">
        <v>557</v>
      </c>
    </row>
    <row r="474" s="13" customFormat="1">
      <c r="A474" s="13"/>
      <c r="B474" s="240"/>
      <c r="C474" s="241"/>
      <c r="D474" s="242" t="s">
        <v>177</v>
      </c>
      <c r="E474" s="243" t="s">
        <v>1</v>
      </c>
      <c r="F474" s="244" t="s">
        <v>264</v>
      </c>
      <c r="G474" s="241"/>
      <c r="H474" s="243" t="s">
        <v>1</v>
      </c>
      <c r="I474" s="245"/>
      <c r="J474" s="241"/>
      <c r="K474" s="241"/>
      <c r="L474" s="246"/>
      <c r="M474" s="247"/>
      <c r="N474" s="248"/>
      <c r="O474" s="248"/>
      <c r="P474" s="248"/>
      <c r="Q474" s="248"/>
      <c r="R474" s="248"/>
      <c r="S474" s="248"/>
      <c r="T474" s="249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50" t="s">
        <v>177</v>
      </c>
      <c r="AU474" s="250" t="s">
        <v>82</v>
      </c>
      <c r="AV474" s="13" t="s">
        <v>80</v>
      </c>
      <c r="AW474" s="13" t="s">
        <v>30</v>
      </c>
      <c r="AX474" s="13" t="s">
        <v>73</v>
      </c>
      <c r="AY474" s="250" t="s">
        <v>167</v>
      </c>
    </row>
    <row r="475" s="14" customFormat="1">
      <c r="A475" s="14"/>
      <c r="B475" s="251"/>
      <c r="C475" s="252"/>
      <c r="D475" s="242" t="s">
        <v>177</v>
      </c>
      <c r="E475" s="253" t="s">
        <v>1</v>
      </c>
      <c r="F475" s="254" t="s">
        <v>558</v>
      </c>
      <c r="G475" s="252"/>
      <c r="H475" s="255">
        <v>7.9539999999999997</v>
      </c>
      <c r="I475" s="256"/>
      <c r="J475" s="252"/>
      <c r="K475" s="252"/>
      <c r="L475" s="257"/>
      <c r="M475" s="258"/>
      <c r="N475" s="259"/>
      <c r="O475" s="259"/>
      <c r="P475" s="259"/>
      <c r="Q475" s="259"/>
      <c r="R475" s="259"/>
      <c r="S475" s="259"/>
      <c r="T475" s="260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61" t="s">
        <v>177</v>
      </c>
      <c r="AU475" s="261" t="s">
        <v>82</v>
      </c>
      <c r="AV475" s="14" t="s">
        <v>82</v>
      </c>
      <c r="AW475" s="14" t="s">
        <v>30</v>
      </c>
      <c r="AX475" s="14" t="s">
        <v>73</v>
      </c>
      <c r="AY475" s="261" t="s">
        <v>167</v>
      </c>
    </row>
    <row r="476" s="13" customFormat="1">
      <c r="A476" s="13"/>
      <c r="B476" s="240"/>
      <c r="C476" s="241"/>
      <c r="D476" s="242" t="s">
        <v>177</v>
      </c>
      <c r="E476" s="243" t="s">
        <v>1</v>
      </c>
      <c r="F476" s="244" t="s">
        <v>252</v>
      </c>
      <c r="G476" s="241"/>
      <c r="H476" s="243" t="s">
        <v>1</v>
      </c>
      <c r="I476" s="245"/>
      <c r="J476" s="241"/>
      <c r="K476" s="241"/>
      <c r="L476" s="246"/>
      <c r="M476" s="247"/>
      <c r="N476" s="248"/>
      <c r="O476" s="248"/>
      <c r="P476" s="248"/>
      <c r="Q476" s="248"/>
      <c r="R476" s="248"/>
      <c r="S476" s="248"/>
      <c r="T476" s="249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50" t="s">
        <v>177</v>
      </c>
      <c r="AU476" s="250" t="s">
        <v>82</v>
      </c>
      <c r="AV476" s="13" t="s">
        <v>80</v>
      </c>
      <c r="AW476" s="13" t="s">
        <v>30</v>
      </c>
      <c r="AX476" s="13" t="s">
        <v>73</v>
      </c>
      <c r="AY476" s="250" t="s">
        <v>167</v>
      </c>
    </row>
    <row r="477" s="14" customFormat="1">
      <c r="A477" s="14"/>
      <c r="B477" s="251"/>
      <c r="C477" s="252"/>
      <c r="D477" s="242" t="s">
        <v>177</v>
      </c>
      <c r="E477" s="253" t="s">
        <v>1</v>
      </c>
      <c r="F477" s="254" t="s">
        <v>297</v>
      </c>
      <c r="G477" s="252"/>
      <c r="H477" s="255">
        <v>23.399999999999999</v>
      </c>
      <c r="I477" s="256"/>
      <c r="J477" s="252"/>
      <c r="K477" s="252"/>
      <c r="L477" s="257"/>
      <c r="M477" s="258"/>
      <c r="N477" s="259"/>
      <c r="O477" s="259"/>
      <c r="P477" s="259"/>
      <c r="Q477" s="259"/>
      <c r="R477" s="259"/>
      <c r="S477" s="259"/>
      <c r="T477" s="260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61" t="s">
        <v>177</v>
      </c>
      <c r="AU477" s="261" t="s">
        <v>82</v>
      </c>
      <c r="AV477" s="14" t="s">
        <v>82</v>
      </c>
      <c r="AW477" s="14" t="s">
        <v>30</v>
      </c>
      <c r="AX477" s="14" t="s">
        <v>73</v>
      </c>
      <c r="AY477" s="261" t="s">
        <v>167</v>
      </c>
    </row>
    <row r="478" s="13" customFormat="1">
      <c r="A478" s="13"/>
      <c r="B478" s="240"/>
      <c r="C478" s="241"/>
      <c r="D478" s="242" t="s">
        <v>177</v>
      </c>
      <c r="E478" s="243" t="s">
        <v>1</v>
      </c>
      <c r="F478" s="244" t="s">
        <v>267</v>
      </c>
      <c r="G478" s="241"/>
      <c r="H478" s="243" t="s">
        <v>1</v>
      </c>
      <c r="I478" s="245"/>
      <c r="J478" s="241"/>
      <c r="K478" s="241"/>
      <c r="L478" s="246"/>
      <c r="M478" s="247"/>
      <c r="N478" s="248"/>
      <c r="O478" s="248"/>
      <c r="P478" s="248"/>
      <c r="Q478" s="248"/>
      <c r="R478" s="248"/>
      <c r="S478" s="248"/>
      <c r="T478" s="249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50" t="s">
        <v>177</v>
      </c>
      <c r="AU478" s="250" t="s">
        <v>82</v>
      </c>
      <c r="AV478" s="13" t="s">
        <v>80</v>
      </c>
      <c r="AW478" s="13" t="s">
        <v>30</v>
      </c>
      <c r="AX478" s="13" t="s">
        <v>73</v>
      </c>
      <c r="AY478" s="250" t="s">
        <v>167</v>
      </c>
    </row>
    <row r="479" s="14" customFormat="1">
      <c r="A479" s="14"/>
      <c r="B479" s="251"/>
      <c r="C479" s="252"/>
      <c r="D479" s="242" t="s">
        <v>177</v>
      </c>
      <c r="E479" s="253" t="s">
        <v>1</v>
      </c>
      <c r="F479" s="254" t="s">
        <v>268</v>
      </c>
      <c r="G479" s="252"/>
      <c r="H479" s="255">
        <v>27.949999999999999</v>
      </c>
      <c r="I479" s="256"/>
      <c r="J479" s="252"/>
      <c r="K479" s="252"/>
      <c r="L479" s="257"/>
      <c r="M479" s="258"/>
      <c r="N479" s="259"/>
      <c r="O479" s="259"/>
      <c r="P479" s="259"/>
      <c r="Q479" s="259"/>
      <c r="R479" s="259"/>
      <c r="S479" s="259"/>
      <c r="T479" s="260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61" t="s">
        <v>177</v>
      </c>
      <c r="AU479" s="261" t="s">
        <v>82</v>
      </c>
      <c r="AV479" s="14" t="s">
        <v>82</v>
      </c>
      <c r="AW479" s="14" t="s">
        <v>30</v>
      </c>
      <c r="AX479" s="14" t="s">
        <v>73</v>
      </c>
      <c r="AY479" s="261" t="s">
        <v>167</v>
      </c>
    </row>
    <row r="480" s="13" customFormat="1">
      <c r="A480" s="13"/>
      <c r="B480" s="240"/>
      <c r="C480" s="241"/>
      <c r="D480" s="242" t="s">
        <v>177</v>
      </c>
      <c r="E480" s="243" t="s">
        <v>1</v>
      </c>
      <c r="F480" s="244" t="s">
        <v>201</v>
      </c>
      <c r="G480" s="241"/>
      <c r="H480" s="243" t="s">
        <v>1</v>
      </c>
      <c r="I480" s="245"/>
      <c r="J480" s="241"/>
      <c r="K480" s="241"/>
      <c r="L480" s="246"/>
      <c r="M480" s="247"/>
      <c r="N480" s="248"/>
      <c r="O480" s="248"/>
      <c r="P480" s="248"/>
      <c r="Q480" s="248"/>
      <c r="R480" s="248"/>
      <c r="S480" s="248"/>
      <c r="T480" s="249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50" t="s">
        <v>177</v>
      </c>
      <c r="AU480" s="250" t="s">
        <v>82</v>
      </c>
      <c r="AV480" s="13" t="s">
        <v>80</v>
      </c>
      <c r="AW480" s="13" t="s">
        <v>30</v>
      </c>
      <c r="AX480" s="13" t="s">
        <v>73</v>
      </c>
      <c r="AY480" s="250" t="s">
        <v>167</v>
      </c>
    </row>
    <row r="481" s="14" customFormat="1">
      <c r="A481" s="14"/>
      <c r="B481" s="251"/>
      <c r="C481" s="252"/>
      <c r="D481" s="242" t="s">
        <v>177</v>
      </c>
      <c r="E481" s="253" t="s">
        <v>1</v>
      </c>
      <c r="F481" s="254" t="s">
        <v>269</v>
      </c>
      <c r="G481" s="252"/>
      <c r="H481" s="255">
        <v>23.699999999999999</v>
      </c>
      <c r="I481" s="256"/>
      <c r="J481" s="252"/>
      <c r="K481" s="252"/>
      <c r="L481" s="257"/>
      <c r="M481" s="258"/>
      <c r="N481" s="259"/>
      <c r="O481" s="259"/>
      <c r="P481" s="259"/>
      <c r="Q481" s="259"/>
      <c r="R481" s="259"/>
      <c r="S481" s="259"/>
      <c r="T481" s="260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61" t="s">
        <v>177</v>
      </c>
      <c r="AU481" s="261" t="s">
        <v>82</v>
      </c>
      <c r="AV481" s="14" t="s">
        <v>82</v>
      </c>
      <c r="AW481" s="14" t="s">
        <v>30</v>
      </c>
      <c r="AX481" s="14" t="s">
        <v>73</v>
      </c>
      <c r="AY481" s="261" t="s">
        <v>167</v>
      </c>
    </row>
    <row r="482" s="13" customFormat="1">
      <c r="A482" s="13"/>
      <c r="B482" s="240"/>
      <c r="C482" s="241"/>
      <c r="D482" s="242" t="s">
        <v>177</v>
      </c>
      <c r="E482" s="243" t="s">
        <v>1</v>
      </c>
      <c r="F482" s="244" t="s">
        <v>270</v>
      </c>
      <c r="G482" s="241"/>
      <c r="H482" s="243" t="s">
        <v>1</v>
      </c>
      <c r="I482" s="245"/>
      <c r="J482" s="241"/>
      <c r="K482" s="241"/>
      <c r="L482" s="246"/>
      <c r="M482" s="247"/>
      <c r="N482" s="248"/>
      <c r="O482" s="248"/>
      <c r="P482" s="248"/>
      <c r="Q482" s="248"/>
      <c r="R482" s="248"/>
      <c r="S482" s="248"/>
      <c r="T482" s="249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50" t="s">
        <v>177</v>
      </c>
      <c r="AU482" s="250" t="s">
        <v>82</v>
      </c>
      <c r="AV482" s="13" t="s">
        <v>80</v>
      </c>
      <c r="AW482" s="13" t="s">
        <v>30</v>
      </c>
      <c r="AX482" s="13" t="s">
        <v>73</v>
      </c>
      <c r="AY482" s="250" t="s">
        <v>167</v>
      </c>
    </row>
    <row r="483" s="14" customFormat="1">
      <c r="A483" s="14"/>
      <c r="B483" s="251"/>
      <c r="C483" s="252"/>
      <c r="D483" s="242" t="s">
        <v>177</v>
      </c>
      <c r="E483" s="253" t="s">
        <v>1</v>
      </c>
      <c r="F483" s="254" t="s">
        <v>298</v>
      </c>
      <c r="G483" s="252"/>
      <c r="H483" s="255">
        <v>5.9000000000000004</v>
      </c>
      <c r="I483" s="256"/>
      <c r="J483" s="252"/>
      <c r="K483" s="252"/>
      <c r="L483" s="257"/>
      <c r="M483" s="258"/>
      <c r="N483" s="259"/>
      <c r="O483" s="259"/>
      <c r="P483" s="259"/>
      <c r="Q483" s="259"/>
      <c r="R483" s="259"/>
      <c r="S483" s="259"/>
      <c r="T483" s="260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61" t="s">
        <v>177</v>
      </c>
      <c r="AU483" s="261" t="s">
        <v>82</v>
      </c>
      <c r="AV483" s="14" t="s">
        <v>82</v>
      </c>
      <c r="AW483" s="14" t="s">
        <v>30</v>
      </c>
      <c r="AX483" s="14" t="s">
        <v>73</v>
      </c>
      <c r="AY483" s="261" t="s">
        <v>167</v>
      </c>
    </row>
    <row r="484" s="13" customFormat="1">
      <c r="A484" s="13"/>
      <c r="B484" s="240"/>
      <c r="C484" s="241"/>
      <c r="D484" s="242" t="s">
        <v>177</v>
      </c>
      <c r="E484" s="243" t="s">
        <v>1</v>
      </c>
      <c r="F484" s="244" t="s">
        <v>272</v>
      </c>
      <c r="G484" s="241"/>
      <c r="H484" s="243" t="s">
        <v>1</v>
      </c>
      <c r="I484" s="245"/>
      <c r="J484" s="241"/>
      <c r="K484" s="241"/>
      <c r="L484" s="246"/>
      <c r="M484" s="247"/>
      <c r="N484" s="248"/>
      <c r="O484" s="248"/>
      <c r="P484" s="248"/>
      <c r="Q484" s="248"/>
      <c r="R484" s="248"/>
      <c r="S484" s="248"/>
      <c r="T484" s="249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50" t="s">
        <v>177</v>
      </c>
      <c r="AU484" s="250" t="s">
        <v>82</v>
      </c>
      <c r="AV484" s="13" t="s">
        <v>80</v>
      </c>
      <c r="AW484" s="13" t="s">
        <v>30</v>
      </c>
      <c r="AX484" s="13" t="s">
        <v>73</v>
      </c>
      <c r="AY484" s="250" t="s">
        <v>167</v>
      </c>
    </row>
    <row r="485" s="14" customFormat="1">
      <c r="A485" s="14"/>
      <c r="B485" s="251"/>
      <c r="C485" s="252"/>
      <c r="D485" s="242" t="s">
        <v>177</v>
      </c>
      <c r="E485" s="253" t="s">
        <v>1</v>
      </c>
      <c r="F485" s="254" t="s">
        <v>299</v>
      </c>
      <c r="G485" s="252"/>
      <c r="H485" s="255">
        <v>4.7400000000000002</v>
      </c>
      <c r="I485" s="256"/>
      <c r="J485" s="252"/>
      <c r="K485" s="252"/>
      <c r="L485" s="257"/>
      <c r="M485" s="258"/>
      <c r="N485" s="259"/>
      <c r="O485" s="259"/>
      <c r="P485" s="259"/>
      <c r="Q485" s="259"/>
      <c r="R485" s="259"/>
      <c r="S485" s="259"/>
      <c r="T485" s="260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61" t="s">
        <v>177</v>
      </c>
      <c r="AU485" s="261" t="s">
        <v>82</v>
      </c>
      <c r="AV485" s="14" t="s">
        <v>82</v>
      </c>
      <c r="AW485" s="14" t="s">
        <v>30</v>
      </c>
      <c r="AX485" s="14" t="s">
        <v>73</v>
      </c>
      <c r="AY485" s="261" t="s">
        <v>167</v>
      </c>
    </row>
    <row r="486" s="13" customFormat="1">
      <c r="A486" s="13"/>
      <c r="B486" s="240"/>
      <c r="C486" s="241"/>
      <c r="D486" s="242" t="s">
        <v>177</v>
      </c>
      <c r="E486" s="243" t="s">
        <v>1</v>
      </c>
      <c r="F486" s="244" t="s">
        <v>256</v>
      </c>
      <c r="G486" s="241"/>
      <c r="H486" s="243" t="s">
        <v>1</v>
      </c>
      <c r="I486" s="245"/>
      <c r="J486" s="241"/>
      <c r="K486" s="241"/>
      <c r="L486" s="246"/>
      <c r="M486" s="247"/>
      <c r="N486" s="248"/>
      <c r="O486" s="248"/>
      <c r="P486" s="248"/>
      <c r="Q486" s="248"/>
      <c r="R486" s="248"/>
      <c r="S486" s="248"/>
      <c r="T486" s="249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50" t="s">
        <v>177</v>
      </c>
      <c r="AU486" s="250" t="s">
        <v>82</v>
      </c>
      <c r="AV486" s="13" t="s">
        <v>80</v>
      </c>
      <c r="AW486" s="13" t="s">
        <v>30</v>
      </c>
      <c r="AX486" s="13" t="s">
        <v>73</v>
      </c>
      <c r="AY486" s="250" t="s">
        <v>167</v>
      </c>
    </row>
    <row r="487" s="14" customFormat="1">
      <c r="A487" s="14"/>
      <c r="B487" s="251"/>
      <c r="C487" s="252"/>
      <c r="D487" s="242" t="s">
        <v>177</v>
      </c>
      <c r="E487" s="253" t="s">
        <v>1</v>
      </c>
      <c r="F487" s="254" t="s">
        <v>300</v>
      </c>
      <c r="G487" s="252"/>
      <c r="H487" s="255">
        <v>31.789999999999999</v>
      </c>
      <c r="I487" s="256"/>
      <c r="J487" s="252"/>
      <c r="K487" s="252"/>
      <c r="L487" s="257"/>
      <c r="M487" s="258"/>
      <c r="N487" s="259"/>
      <c r="O487" s="259"/>
      <c r="P487" s="259"/>
      <c r="Q487" s="259"/>
      <c r="R487" s="259"/>
      <c r="S487" s="259"/>
      <c r="T487" s="260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61" t="s">
        <v>177</v>
      </c>
      <c r="AU487" s="261" t="s">
        <v>82</v>
      </c>
      <c r="AV487" s="14" t="s">
        <v>82</v>
      </c>
      <c r="AW487" s="14" t="s">
        <v>30</v>
      </c>
      <c r="AX487" s="14" t="s">
        <v>73</v>
      </c>
      <c r="AY487" s="261" t="s">
        <v>167</v>
      </c>
    </row>
    <row r="488" s="13" customFormat="1">
      <c r="A488" s="13"/>
      <c r="B488" s="240"/>
      <c r="C488" s="241"/>
      <c r="D488" s="242" t="s">
        <v>177</v>
      </c>
      <c r="E488" s="243" t="s">
        <v>1</v>
      </c>
      <c r="F488" s="244" t="s">
        <v>209</v>
      </c>
      <c r="G488" s="241"/>
      <c r="H488" s="243" t="s">
        <v>1</v>
      </c>
      <c r="I488" s="245"/>
      <c r="J488" s="241"/>
      <c r="K488" s="241"/>
      <c r="L488" s="246"/>
      <c r="M488" s="247"/>
      <c r="N488" s="248"/>
      <c r="O488" s="248"/>
      <c r="P488" s="248"/>
      <c r="Q488" s="248"/>
      <c r="R488" s="248"/>
      <c r="S488" s="248"/>
      <c r="T488" s="249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50" t="s">
        <v>177</v>
      </c>
      <c r="AU488" s="250" t="s">
        <v>82</v>
      </c>
      <c r="AV488" s="13" t="s">
        <v>80</v>
      </c>
      <c r="AW488" s="13" t="s">
        <v>30</v>
      </c>
      <c r="AX488" s="13" t="s">
        <v>73</v>
      </c>
      <c r="AY488" s="250" t="s">
        <v>167</v>
      </c>
    </row>
    <row r="489" s="14" customFormat="1">
      <c r="A489" s="14"/>
      <c r="B489" s="251"/>
      <c r="C489" s="252"/>
      <c r="D489" s="242" t="s">
        <v>177</v>
      </c>
      <c r="E489" s="253" t="s">
        <v>1</v>
      </c>
      <c r="F489" s="254" t="s">
        <v>301</v>
      </c>
      <c r="G489" s="252"/>
      <c r="H489" s="255">
        <v>57.433</v>
      </c>
      <c r="I489" s="256"/>
      <c r="J489" s="252"/>
      <c r="K489" s="252"/>
      <c r="L489" s="257"/>
      <c r="M489" s="258"/>
      <c r="N489" s="259"/>
      <c r="O489" s="259"/>
      <c r="P489" s="259"/>
      <c r="Q489" s="259"/>
      <c r="R489" s="259"/>
      <c r="S489" s="259"/>
      <c r="T489" s="260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61" t="s">
        <v>177</v>
      </c>
      <c r="AU489" s="261" t="s">
        <v>82</v>
      </c>
      <c r="AV489" s="14" t="s">
        <v>82</v>
      </c>
      <c r="AW489" s="14" t="s">
        <v>30</v>
      </c>
      <c r="AX489" s="14" t="s">
        <v>73</v>
      </c>
      <c r="AY489" s="261" t="s">
        <v>167</v>
      </c>
    </row>
    <row r="490" s="14" customFormat="1">
      <c r="A490" s="14"/>
      <c r="B490" s="251"/>
      <c r="C490" s="252"/>
      <c r="D490" s="242" t="s">
        <v>177</v>
      </c>
      <c r="E490" s="253" t="s">
        <v>1</v>
      </c>
      <c r="F490" s="254" t="s">
        <v>302</v>
      </c>
      <c r="G490" s="252"/>
      <c r="H490" s="255">
        <v>3.4940000000000002</v>
      </c>
      <c r="I490" s="256"/>
      <c r="J490" s="252"/>
      <c r="K490" s="252"/>
      <c r="L490" s="257"/>
      <c r="M490" s="258"/>
      <c r="N490" s="259"/>
      <c r="O490" s="259"/>
      <c r="P490" s="259"/>
      <c r="Q490" s="259"/>
      <c r="R490" s="259"/>
      <c r="S490" s="259"/>
      <c r="T490" s="260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61" t="s">
        <v>177</v>
      </c>
      <c r="AU490" s="261" t="s">
        <v>82</v>
      </c>
      <c r="AV490" s="14" t="s">
        <v>82</v>
      </c>
      <c r="AW490" s="14" t="s">
        <v>30</v>
      </c>
      <c r="AX490" s="14" t="s">
        <v>73</v>
      </c>
      <c r="AY490" s="261" t="s">
        <v>167</v>
      </c>
    </row>
    <row r="491" s="13" customFormat="1">
      <c r="A491" s="13"/>
      <c r="B491" s="240"/>
      <c r="C491" s="241"/>
      <c r="D491" s="242" t="s">
        <v>177</v>
      </c>
      <c r="E491" s="243" t="s">
        <v>1</v>
      </c>
      <c r="F491" s="244" t="s">
        <v>259</v>
      </c>
      <c r="G491" s="241"/>
      <c r="H491" s="243" t="s">
        <v>1</v>
      </c>
      <c r="I491" s="245"/>
      <c r="J491" s="241"/>
      <c r="K491" s="241"/>
      <c r="L491" s="246"/>
      <c r="M491" s="247"/>
      <c r="N491" s="248"/>
      <c r="O491" s="248"/>
      <c r="P491" s="248"/>
      <c r="Q491" s="248"/>
      <c r="R491" s="248"/>
      <c r="S491" s="248"/>
      <c r="T491" s="249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50" t="s">
        <v>177</v>
      </c>
      <c r="AU491" s="250" t="s">
        <v>82</v>
      </c>
      <c r="AV491" s="13" t="s">
        <v>80</v>
      </c>
      <c r="AW491" s="13" t="s">
        <v>30</v>
      </c>
      <c r="AX491" s="13" t="s">
        <v>73</v>
      </c>
      <c r="AY491" s="250" t="s">
        <v>167</v>
      </c>
    </row>
    <row r="492" s="14" customFormat="1">
      <c r="A492" s="14"/>
      <c r="B492" s="251"/>
      <c r="C492" s="252"/>
      <c r="D492" s="242" t="s">
        <v>177</v>
      </c>
      <c r="E492" s="253" t="s">
        <v>1</v>
      </c>
      <c r="F492" s="254" t="s">
        <v>303</v>
      </c>
      <c r="G492" s="252"/>
      <c r="H492" s="255">
        <v>13.824999999999999</v>
      </c>
      <c r="I492" s="256"/>
      <c r="J492" s="252"/>
      <c r="K492" s="252"/>
      <c r="L492" s="257"/>
      <c r="M492" s="258"/>
      <c r="N492" s="259"/>
      <c r="O492" s="259"/>
      <c r="P492" s="259"/>
      <c r="Q492" s="259"/>
      <c r="R492" s="259"/>
      <c r="S492" s="259"/>
      <c r="T492" s="260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61" t="s">
        <v>177</v>
      </c>
      <c r="AU492" s="261" t="s">
        <v>82</v>
      </c>
      <c r="AV492" s="14" t="s">
        <v>82</v>
      </c>
      <c r="AW492" s="14" t="s">
        <v>30</v>
      </c>
      <c r="AX492" s="14" t="s">
        <v>73</v>
      </c>
      <c r="AY492" s="261" t="s">
        <v>167</v>
      </c>
    </row>
    <row r="493" s="13" customFormat="1">
      <c r="A493" s="13"/>
      <c r="B493" s="240"/>
      <c r="C493" s="241"/>
      <c r="D493" s="242" t="s">
        <v>177</v>
      </c>
      <c r="E493" s="243" t="s">
        <v>1</v>
      </c>
      <c r="F493" s="244" t="s">
        <v>278</v>
      </c>
      <c r="G493" s="241"/>
      <c r="H493" s="243" t="s">
        <v>1</v>
      </c>
      <c r="I493" s="245"/>
      <c r="J493" s="241"/>
      <c r="K493" s="241"/>
      <c r="L493" s="246"/>
      <c r="M493" s="247"/>
      <c r="N493" s="248"/>
      <c r="O493" s="248"/>
      <c r="P493" s="248"/>
      <c r="Q493" s="248"/>
      <c r="R493" s="248"/>
      <c r="S493" s="248"/>
      <c r="T493" s="249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50" t="s">
        <v>177</v>
      </c>
      <c r="AU493" s="250" t="s">
        <v>82</v>
      </c>
      <c r="AV493" s="13" t="s">
        <v>80</v>
      </c>
      <c r="AW493" s="13" t="s">
        <v>30</v>
      </c>
      <c r="AX493" s="13" t="s">
        <v>73</v>
      </c>
      <c r="AY493" s="250" t="s">
        <v>167</v>
      </c>
    </row>
    <row r="494" s="14" customFormat="1">
      <c r="A494" s="14"/>
      <c r="B494" s="251"/>
      <c r="C494" s="252"/>
      <c r="D494" s="242" t="s">
        <v>177</v>
      </c>
      <c r="E494" s="253" t="s">
        <v>1</v>
      </c>
      <c r="F494" s="254" t="s">
        <v>304</v>
      </c>
      <c r="G494" s="252"/>
      <c r="H494" s="255">
        <v>8.5199999999999996</v>
      </c>
      <c r="I494" s="256"/>
      <c r="J494" s="252"/>
      <c r="K494" s="252"/>
      <c r="L494" s="257"/>
      <c r="M494" s="258"/>
      <c r="N494" s="259"/>
      <c r="O494" s="259"/>
      <c r="P494" s="259"/>
      <c r="Q494" s="259"/>
      <c r="R494" s="259"/>
      <c r="S494" s="259"/>
      <c r="T494" s="260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61" t="s">
        <v>177</v>
      </c>
      <c r="AU494" s="261" t="s">
        <v>82</v>
      </c>
      <c r="AV494" s="14" t="s">
        <v>82</v>
      </c>
      <c r="AW494" s="14" t="s">
        <v>30</v>
      </c>
      <c r="AX494" s="14" t="s">
        <v>73</v>
      </c>
      <c r="AY494" s="261" t="s">
        <v>167</v>
      </c>
    </row>
    <row r="495" s="16" customFormat="1">
      <c r="A495" s="16"/>
      <c r="B495" s="283"/>
      <c r="C495" s="284"/>
      <c r="D495" s="242" t="s">
        <v>177</v>
      </c>
      <c r="E495" s="285" t="s">
        <v>1</v>
      </c>
      <c r="F495" s="286" t="s">
        <v>305</v>
      </c>
      <c r="G495" s="284"/>
      <c r="H495" s="287">
        <v>208.70599999999999</v>
      </c>
      <c r="I495" s="288"/>
      <c r="J495" s="284"/>
      <c r="K495" s="284"/>
      <c r="L495" s="289"/>
      <c r="M495" s="290"/>
      <c r="N495" s="291"/>
      <c r="O495" s="291"/>
      <c r="P495" s="291"/>
      <c r="Q495" s="291"/>
      <c r="R495" s="291"/>
      <c r="S495" s="291"/>
      <c r="T495" s="292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T495" s="293" t="s">
        <v>177</v>
      </c>
      <c r="AU495" s="293" t="s">
        <v>82</v>
      </c>
      <c r="AV495" s="16" t="s">
        <v>168</v>
      </c>
      <c r="AW495" s="16" t="s">
        <v>30</v>
      </c>
      <c r="AX495" s="16" t="s">
        <v>73</v>
      </c>
      <c r="AY495" s="293" t="s">
        <v>167</v>
      </c>
    </row>
    <row r="496" s="13" customFormat="1">
      <c r="A496" s="13"/>
      <c r="B496" s="240"/>
      <c r="C496" s="241"/>
      <c r="D496" s="242" t="s">
        <v>177</v>
      </c>
      <c r="E496" s="243" t="s">
        <v>1</v>
      </c>
      <c r="F496" s="244" t="s">
        <v>559</v>
      </c>
      <c r="G496" s="241"/>
      <c r="H496" s="243" t="s">
        <v>1</v>
      </c>
      <c r="I496" s="245"/>
      <c r="J496" s="241"/>
      <c r="K496" s="241"/>
      <c r="L496" s="246"/>
      <c r="M496" s="247"/>
      <c r="N496" s="248"/>
      <c r="O496" s="248"/>
      <c r="P496" s="248"/>
      <c r="Q496" s="248"/>
      <c r="R496" s="248"/>
      <c r="S496" s="248"/>
      <c r="T496" s="249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50" t="s">
        <v>177</v>
      </c>
      <c r="AU496" s="250" t="s">
        <v>82</v>
      </c>
      <c r="AV496" s="13" t="s">
        <v>80</v>
      </c>
      <c r="AW496" s="13" t="s">
        <v>30</v>
      </c>
      <c r="AX496" s="13" t="s">
        <v>73</v>
      </c>
      <c r="AY496" s="250" t="s">
        <v>167</v>
      </c>
    </row>
    <row r="497" s="14" customFormat="1">
      <c r="A497" s="14"/>
      <c r="B497" s="251"/>
      <c r="C497" s="252"/>
      <c r="D497" s="242" t="s">
        <v>177</v>
      </c>
      <c r="E497" s="253" t="s">
        <v>1</v>
      </c>
      <c r="F497" s="254" t="s">
        <v>560</v>
      </c>
      <c r="G497" s="252"/>
      <c r="H497" s="255">
        <v>-41.741</v>
      </c>
      <c r="I497" s="256"/>
      <c r="J497" s="252"/>
      <c r="K497" s="252"/>
      <c r="L497" s="257"/>
      <c r="M497" s="258"/>
      <c r="N497" s="259"/>
      <c r="O497" s="259"/>
      <c r="P497" s="259"/>
      <c r="Q497" s="259"/>
      <c r="R497" s="259"/>
      <c r="S497" s="259"/>
      <c r="T497" s="260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61" t="s">
        <v>177</v>
      </c>
      <c r="AU497" s="261" t="s">
        <v>82</v>
      </c>
      <c r="AV497" s="14" t="s">
        <v>82</v>
      </c>
      <c r="AW497" s="14" t="s">
        <v>30</v>
      </c>
      <c r="AX497" s="14" t="s">
        <v>73</v>
      </c>
      <c r="AY497" s="261" t="s">
        <v>167</v>
      </c>
    </row>
    <row r="498" s="15" customFormat="1">
      <c r="A498" s="15"/>
      <c r="B498" s="262"/>
      <c r="C498" s="263"/>
      <c r="D498" s="242" t="s">
        <v>177</v>
      </c>
      <c r="E498" s="264" t="s">
        <v>1</v>
      </c>
      <c r="F498" s="265" t="s">
        <v>204</v>
      </c>
      <c r="G498" s="263"/>
      <c r="H498" s="266">
        <v>166.96499999999998</v>
      </c>
      <c r="I498" s="267"/>
      <c r="J498" s="263"/>
      <c r="K498" s="263"/>
      <c r="L498" s="268"/>
      <c r="M498" s="269"/>
      <c r="N498" s="270"/>
      <c r="O498" s="270"/>
      <c r="P498" s="270"/>
      <c r="Q498" s="270"/>
      <c r="R498" s="270"/>
      <c r="S498" s="270"/>
      <c r="T498" s="271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T498" s="272" t="s">
        <v>177</v>
      </c>
      <c r="AU498" s="272" t="s">
        <v>82</v>
      </c>
      <c r="AV498" s="15" t="s">
        <v>175</v>
      </c>
      <c r="AW498" s="15" t="s">
        <v>30</v>
      </c>
      <c r="AX498" s="15" t="s">
        <v>80</v>
      </c>
      <c r="AY498" s="272" t="s">
        <v>167</v>
      </c>
    </row>
    <row r="499" s="2" customFormat="1" ht="37.8" customHeight="1">
      <c r="A499" s="39"/>
      <c r="B499" s="40"/>
      <c r="C499" s="227" t="s">
        <v>561</v>
      </c>
      <c r="D499" s="227" t="s">
        <v>170</v>
      </c>
      <c r="E499" s="228" t="s">
        <v>562</v>
      </c>
      <c r="F499" s="229" t="s">
        <v>563</v>
      </c>
      <c r="G499" s="230" t="s">
        <v>195</v>
      </c>
      <c r="H499" s="231">
        <v>41.741</v>
      </c>
      <c r="I499" s="232"/>
      <c r="J499" s="233">
        <f>ROUND(I499*H499,2)</f>
        <v>0</v>
      </c>
      <c r="K499" s="229" t="s">
        <v>174</v>
      </c>
      <c r="L499" s="45"/>
      <c r="M499" s="234" t="s">
        <v>1</v>
      </c>
      <c r="N499" s="235" t="s">
        <v>38</v>
      </c>
      <c r="O499" s="92"/>
      <c r="P499" s="236">
        <f>O499*H499</f>
        <v>0</v>
      </c>
      <c r="Q499" s="236">
        <v>0</v>
      </c>
      <c r="R499" s="236">
        <f>Q499*H499</f>
        <v>0</v>
      </c>
      <c r="S499" s="236">
        <v>0.02</v>
      </c>
      <c r="T499" s="237">
        <f>S499*H499</f>
        <v>0.83482000000000001</v>
      </c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  <c r="AR499" s="238" t="s">
        <v>175</v>
      </c>
      <c r="AT499" s="238" t="s">
        <v>170</v>
      </c>
      <c r="AU499" s="238" t="s">
        <v>82</v>
      </c>
      <c r="AY499" s="18" t="s">
        <v>167</v>
      </c>
      <c r="BE499" s="239">
        <f>IF(N499="základní",J499,0)</f>
        <v>0</v>
      </c>
      <c r="BF499" s="239">
        <f>IF(N499="snížená",J499,0)</f>
        <v>0</v>
      </c>
      <c r="BG499" s="239">
        <f>IF(N499="zákl. přenesená",J499,0)</f>
        <v>0</v>
      </c>
      <c r="BH499" s="239">
        <f>IF(N499="sníž. přenesená",J499,0)</f>
        <v>0</v>
      </c>
      <c r="BI499" s="239">
        <f>IF(N499="nulová",J499,0)</f>
        <v>0</v>
      </c>
      <c r="BJ499" s="18" t="s">
        <v>80</v>
      </c>
      <c r="BK499" s="239">
        <f>ROUND(I499*H499,2)</f>
        <v>0</v>
      </c>
      <c r="BL499" s="18" t="s">
        <v>175</v>
      </c>
      <c r="BM499" s="238" t="s">
        <v>564</v>
      </c>
    </row>
    <row r="500" s="13" customFormat="1">
      <c r="A500" s="13"/>
      <c r="B500" s="240"/>
      <c r="C500" s="241"/>
      <c r="D500" s="242" t="s">
        <v>177</v>
      </c>
      <c r="E500" s="243" t="s">
        <v>1</v>
      </c>
      <c r="F500" s="244" t="s">
        <v>559</v>
      </c>
      <c r="G500" s="241"/>
      <c r="H500" s="243" t="s">
        <v>1</v>
      </c>
      <c r="I500" s="245"/>
      <c r="J500" s="241"/>
      <c r="K500" s="241"/>
      <c r="L500" s="246"/>
      <c r="M500" s="247"/>
      <c r="N500" s="248"/>
      <c r="O500" s="248"/>
      <c r="P500" s="248"/>
      <c r="Q500" s="248"/>
      <c r="R500" s="248"/>
      <c r="S500" s="248"/>
      <c r="T500" s="249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50" t="s">
        <v>177</v>
      </c>
      <c r="AU500" s="250" t="s">
        <v>82</v>
      </c>
      <c r="AV500" s="13" t="s">
        <v>80</v>
      </c>
      <c r="AW500" s="13" t="s">
        <v>30</v>
      </c>
      <c r="AX500" s="13" t="s">
        <v>73</v>
      </c>
      <c r="AY500" s="250" t="s">
        <v>167</v>
      </c>
    </row>
    <row r="501" s="14" customFormat="1">
      <c r="A501" s="14"/>
      <c r="B501" s="251"/>
      <c r="C501" s="252"/>
      <c r="D501" s="242" t="s">
        <v>177</v>
      </c>
      <c r="E501" s="253" t="s">
        <v>1</v>
      </c>
      <c r="F501" s="254" t="s">
        <v>565</v>
      </c>
      <c r="G501" s="252"/>
      <c r="H501" s="255">
        <v>41.741</v>
      </c>
      <c r="I501" s="256"/>
      <c r="J501" s="252"/>
      <c r="K501" s="252"/>
      <c r="L501" s="257"/>
      <c r="M501" s="258"/>
      <c r="N501" s="259"/>
      <c r="O501" s="259"/>
      <c r="P501" s="259"/>
      <c r="Q501" s="259"/>
      <c r="R501" s="259"/>
      <c r="S501" s="259"/>
      <c r="T501" s="260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61" t="s">
        <v>177</v>
      </c>
      <c r="AU501" s="261" t="s">
        <v>82</v>
      </c>
      <c r="AV501" s="14" t="s">
        <v>82</v>
      </c>
      <c r="AW501" s="14" t="s">
        <v>30</v>
      </c>
      <c r="AX501" s="14" t="s">
        <v>80</v>
      </c>
      <c r="AY501" s="261" t="s">
        <v>167</v>
      </c>
    </row>
    <row r="502" s="2" customFormat="1" ht="24.15" customHeight="1">
      <c r="A502" s="39"/>
      <c r="B502" s="40"/>
      <c r="C502" s="227" t="s">
        <v>566</v>
      </c>
      <c r="D502" s="227" t="s">
        <v>170</v>
      </c>
      <c r="E502" s="228" t="s">
        <v>567</v>
      </c>
      <c r="F502" s="229" t="s">
        <v>568</v>
      </c>
      <c r="G502" s="230" t="s">
        <v>195</v>
      </c>
      <c r="H502" s="231">
        <v>79.013000000000005</v>
      </c>
      <c r="I502" s="232"/>
      <c r="J502" s="233">
        <f>ROUND(I502*H502,2)</f>
        <v>0</v>
      </c>
      <c r="K502" s="229" t="s">
        <v>174</v>
      </c>
      <c r="L502" s="45"/>
      <c r="M502" s="234" t="s">
        <v>1</v>
      </c>
      <c r="N502" s="235" t="s">
        <v>38</v>
      </c>
      <c r="O502" s="92"/>
      <c r="P502" s="236">
        <f>O502*H502</f>
        <v>0</v>
      </c>
      <c r="Q502" s="236">
        <v>0</v>
      </c>
      <c r="R502" s="236">
        <f>Q502*H502</f>
        <v>0</v>
      </c>
      <c r="S502" s="236">
        <v>0.068000000000000005</v>
      </c>
      <c r="T502" s="237">
        <f>S502*H502</f>
        <v>5.3728840000000009</v>
      </c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R502" s="238" t="s">
        <v>175</v>
      </c>
      <c r="AT502" s="238" t="s">
        <v>170</v>
      </c>
      <c r="AU502" s="238" t="s">
        <v>82</v>
      </c>
      <c r="AY502" s="18" t="s">
        <v>167</v>
      </c>
      <c r="BE502" s="239">
        <f>IF(N502="základní",J502,0)</f>
        <v>0</v>
      </c>
      <c r="BF502" s="239">
        <f>IF(N502="snížená",J502,0)</f>
        <v>0</v>
      </c>
      <c r="BG502" s="239">
        <f>IF(N502="zákl. přenesená",J502,0)</f>
        <v>0</v>
      </c>
      <c r="BH502" s="239">
        <f>IF(N502="sníž. přenesená",J502,0)</f>
        <v>0</v>
      </c>
      <c r="BI502" s="239">
        <f>IF(N502="nulová",J502,0)</f>
        <v>0</v>
      </c>
      <c r="BJ502" s="18" t="s">
        <v>80</v>
      </c>
      <c r="BK502" s="239">
        <f>ROUND(I502*H502,2)</f>
        <v>0</v>
      </c>
      <c r="BL502" s="18" t="s">
        <v>175</v>
      </c>
      <c r="BM502" s="238" t="s">
        <v>569</v>
      </c>
    </row>
    <row r="503" s="13" customFormat="1">
      <c r="A503" s="13"/>
      <c r="B503" s="240"/>
      <c r="C503" s="241"/>
      <c r="D503" s="242" t="s">
        <v>177</v>
      </c>
      <c r="E503" s="243" t="s">
        <v>1</v>
      </c>
      <c r="F503" s="244" t="s">
        <v>201</v>
      </c>
      <c r="G503" s="241"/>
      <c r="H503" s="243" t="s">
        <v>1</v>
      </c>
      <c r="I503" s="245"/>
      <c r="J503" s="241"/>
      <c r="K503" s="241"/>
      <c r="L503" s="246"/>
      <c r="M503" s="247"/>
      <c r="N503" s="248"/>
      <c r="O503" s="248"/>
      <c r="P503" s="248"/>
      <c r="Q503" s="248"/>
      <c r="R503" s="248"/>
      <c r="S503" s="248"/>
      <c r="T503" s="249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50" t="s">
        <v>177</v>
      </c>
      <c r="AU503" s="250" t="s">
        <v>82</v>
      </c>
      <c r="AV503" s="13" t="s">
        <v>80</v>
      </c>
      <c r="AW503" s="13" t="s">
        <v>30</v>
      </c>
      <c r="AX503" s="13" t="s">
        <v>73</v>
      </c>
      <c r="AY503" s="250" t="s">
        <v>167</v>
      </c>
    </row>
    <row r="504" s="14" customFormat="1">
      <c r="A504" s="14"/>
      <c r="B504" s="251"/>
      <c r="C504" s="252"/>
      <c r="D504" s="242" t="s">
        <v>177</v>
      </c>
      <c r="E504" s="253" t="s">
        <v>1</v>
      </c>
      <c r="F504" s="254" t="s">
        <v>570</v>
      </c>
      <c r="G504" s="252"/>
      <c r="H504" s="255">
        <v>8.9700000000000006</v>
      </c>
      <c r="I504" s="256"/>
      <c r="J504" s="252"/>
      <c r="K504" s="252"/>
      <c r="L504" s="257"/>
      <c r="M504" s="258"/>
      <c r="N504" s="259"/>
      <c r="O504" s="259"/>
      <c r="P504" s="259"/>
      <c r="Q504" s="259"/>
      <c r="R504" s="259"/>
      <c r="S504" s="259"/>
      <c r="T504" s="260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61" t="s">
        <v>177</v>
      </c>
      <c r="AU504" s="261" t="s">
        <v>82</v>
      </c>
      <c r="AV504" s="14" t="s">
        <v>82</v>
      </c>
      <c r="AW504" s="14" t="s">
        <v>30</v>
      </c>
      <c r="AX504" s="14" t="s">
        <v>73</v>
      </c>
      <c r="AY504" s="261" t="s">
        <v>167</v>
      </c>
    </row>
    <row r="505" s="13" customFormat="1">
      <c r="A505" s="13"/>
      <c r="B505" s="240"/>
      <c r="C505" s="241"/>
      <c r="D505" s="242" t="s">
        <v>177</v>
      </c>
      <c r="E505" s="243" t="s">
        <v>1</v>
      </c>
      <c r="F505" s="244" t="s">
        <v>272</v>
      </c>
      <c r="G505" s="241"/>
      <c r="H505" s="243" t="s">
        <v>1</v>
      </c>
      <c r="I505" s="245"/>
      <c r="J505" s="241"/>
      <c r="K505" s="241"/>
      <c r="L505" s="246"/>
      <c r="M505" s="247"/>
      <c r="N505" s="248"/>
      <c r="O505" s="248"/>
      <c r="P505" s="248"/>
      <c r="Q505" s="248"/>
      <c r="R505" s="248"/>
      <c r="S505" s="248"/>
      <c r="T505" s="249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50" t="s">
        <v>177</v>
      </c>
      <c r="AU505" s="250" t="s">
        <v>82</v>
      </c>
      <c r="AV505" s="13" t="s">
        <v>80</v>
      </c>
      <c r="AW505" s="13" t="s">
        <v>30</v>
      </c>
      <c r="AX505" s="13" t="s">
        <v>73</v>
      </c>
      <c r="AY505" s="250" t="s">
        <v>167</v>
      </c>
    </row>
    <row r="506" s="14" customFormat="1">
      <c r="A506" s="14"/>
      <c r="B506" s="251"/>
      <c r="C506" s="252"/>
      <c r="D506" s="242" t="s">
        <v>177</v>
      </c>
      <c r="E506" s="253" t="s">
        <v>1</v>
      </c>
      <c r="F506" s="254" t="s">
        <v>571</v>
      </c>
      <c r="G506" s="252"/>
      <c r="H506" s="255">
        <v>35.795999999999999</v>
      </c>
      <c r="I506" s="256"/>
      <c r="J506" s="252"/>
      <c r="K506" s="252"/>
      <c r="L506" s="257"/>
      <c r="M506" s="258"/>
      <c r="N506" s="259"/>
      <c r="O506" s="259"/>
      <c r="P506" s="259"/>
      <c r="Q506" s="259"/>
      <c r="R506" s="259"/>
      <c r="S506" s="259"/>
      <c r="T506" s="260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61" t="s">
        <v>177</v>
      </c>
      <c r="AU506" s="261" t="s">
        <v>82</v>
      </c>
      <c r="AV506" s="14" t="s">
        <v>82</v>
      </c>
      <c r="AW506" s="14" t="s">
        <v>30</v>
      </c>
      <c r="AX506" s="14" t="s">
        <v>73</v>
      </c>
      <c r="AY506" s="261" t="s">
        <v>167</v>
      </c>
    </row>
    <row r="507" s="14" customFormat="1">
      <c r="A507" s="14"/>
      <c r="B507" s="251"/>
      <c r="C507" s="252"/>
      <c r="D507" s="242" t="s">
        <v>177</v>
      </c>
      <c r="E507" s="253" t="s">
        <v>1</v>
      </c>
      <c r="F507" s="254" t="s">
        <v>572</v>
      </c>
      <c r="G507" s="252"/>
      <c r="H507" s="255">
        <v>2.1280000000000001</v>
      </c>
      <c r="I507" s="256"/>
      <c r="J507" s="252"/>
      <c r="K507" s="252"/>
      <c r="L507" s="257"/>
      <c r="M507" s="258"/>
      <c r="N507" s="259"/>
      <c r="O507" s="259"/>
      <c r="P507" s="259"/>
      <c r="Q507" s="259"/>
      <c r="R507" s="259"/>
      <c r="S507" s="259"/>
      <c r="T507" s="260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T507" s="261" t="s">
        <v>177</v>
      </c>
      <c r="AU507" s="261" t="s">
        <v>82</v>
      </c>
      <c r="AV507" s="14" t="s">
        <v>82</v>
      </c>
      <c r="AW507" s="14" t="s">
        <v>30</v>
      </c>
      <c r="AX507" s="14" t="s">
        <v>73</v>
      </c>
      <c r="AY507" s="261" t="s">
        <v>167</v>
      </c>
    </row>
    <row r="508" s="13" customFormat="1">
      <c r="A508" s="13"/>
      <c r="B508" s="240"/>
      <c r="C508" s="241"/>
      <c r="D508" s="242" t="s">
        <v>177</v>
      </c>
      <c r="E508" s="243" t="s">
        <v>1</v>
      </c>
      <c r="F508" s="244" t="s">
        <v>209</v>
      </c>
      <c r="G508" s="241"/>
      <c r="H508" s="243" t="s">
        <v>1</v>
      </c>
      <c r="I508" s="245"/>
      <c r="J508" s="241"/>
      <c r="K508" s="241"/>
      <c r="L508" s="246"/>
      <c r="M508" s="247"/>
      <c r="N508" s="248"/>
      <c r="O508" s="248"/>
      <c r="P508" s="248"/>
      <c r="Q508" s="248"/>
      <c r="R508" s="248"/>
      <c r="S508" s="248"/>
      <c r="T508" s="249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50" t="s">
        <v>177</v>
      </c>
      <c r="AU508" s="250" t="s">
        <v>82</v>
      </c>
      <c r="AV508" s="13" t="s">
        <v>80</v>
      </c>
      <c r="AW508" s="13" t="s">
        <v>30</v>
      </c>
      <c r="AX508" s="13" t="s">
        <v>73</v>
      </c>
      <c r="AY508" s="250" t="s">
        <v>167</v>
      </c>
    </row>
    <row r="509" s="14" customFormat="1">
      <c r="A509" s="14"/>
      <c r="B509" s="251"/>
      <c r="C509" s="252"/>
      <c r="D509" s="242" t="s">
        <v>177</v>
      </c>
      <c r="E509" s="253" t="s">
        <v>1</v>
      </c>
      <c r="F509" s="254" t="s">
        <v>573</v>
      </c>
      <c r="G509" s="252"/>
      <c r="H509" s="255">
        <v>13.743</v>
      </c>
      <c r="I509" s="256"/>
      <c r="J509" s="252"/>
      <c r="K509" s="252"/>
      <c r="L509" s="257"/>
      <c r="M509" s="258"/>
      <c r="N509" s="259"/>
      <c r="O509" s="259"/>
      <c r="P509" s="259"/>
      <c r="Q509" s="259"/>
      <c r="R509" s="259"/>
      <c r="S509" s="259"/>
      <c r="T509" s="260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T509" s="261" t="s">
        <v>177</v>
      </c>
      <c r="AU509" s="261" t="s">
        <v>82</v>
      </c>
      <c r="AV509" s="14" t="s">
        <v>82</v>
      </c>
      <c r="AW509" s="14" t="s">
        <v>30</v>
      </c>
      <c r="AX509" s="14" t="s">
        <v>73</v>
      </c>
      <c r="AY509" s="261" t="s">
        <v>167</v>
      </c>
    </row>
    <row r="510" s="13" customFormat="1">
      <c r="A510" s="13"/>
      <c r="B510" s="240"/>
      <c r="C510" s="241"/>
      <c r="D510" s="242" t="s">
        <v>177</v>
      </c>
      <c r="E510" s="243" t="s">
        <v>1</v>
      </c>
      <c r="F510" s="244" t="s">
        <v>259</v>
      </c>
      <c r="G510" s="241"/>
      <c r="H510" s="243" t="s">
        <v>1</v>
      </c>
      <c r="I510" s="245"/>
      <c r="J510" s="241"/>
      <c r="K510" s="241"/>
      <c r="L510" s="246"/>
      <c r="M510" s="247"/>
      <c r="N510" s="248"/>
      <c r="O510" s="248"/>
      <c r="P510" s="248"/>
      <c r="Q510" s="248"/>
      <c r="R510" s="248"/>
      <c r="S510" s="248"/>
      <c r="T510" s="249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50" t="s">
        <v>177</v>
      </c>
      <c r="AU510" s="250" t="s">
        <v>82</v>
      </c>
      <c r="AV510" s="13" t="s">
        <v>80</v>
      </c>
      <c r="AW510" s="13" t="s">
        <v>30</v>
      </c>
      <c r="AX510" s="13" t="s">
        <v>73</v>
      </c>
      <c r="AY510" s="250" t="s">
        <v>167</v>
      </c>
    </row>
    <row r="511" s="14" customFormat="1">
      <c r="A511" s="14"/>
      <c r="B511" s="251"/>
      <c r="C511" s="252"/>
      <c r="D511" s="242" t="s">
        <v>177</v>
      </c>
      <c r="E511" s="253" t="s">
        <v>1</v>
      </c>
      <c r="F511" s="254" t="s">
        <v>574</v>
      </c>
      <c r="G511" s="252"/>
      <c r="H511" s="255">
        <v>7.048</v>
      </c>
      <c r="I511" s="256"/>
      <c r="J511" s="252"/>
      <c r="K511" s="252"/>
      <c r="L511" s="257"/>
      <c r="M511" s="258"/>
      <c r="N511" s="259"/>
      <c r="O511" s="259"/>
      <c r="P511" s="259"/>
      <c r="Q511" s="259"/>
      <c r="R511" s="259"/>
      <c r="S511" s="259"/>
      <c r="T511" s="260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61" t="s">
        <v>177</v>
      </c>
      <c r="AU511" s="261" t="s">
        <v>82</v>
      </c>
      <c r="AV511" s="14" t="s">
        <v>82</v>
      </c>
      <c r="AW511" s="14" t="s">
        <v>30</v>
      </c>
      <c r="AX511" s="14" t="s">
        <v>73</v>
      </c>
      <c r="AY511" s="261" t="s">
        <v>167</v>
      </c>
    </row>
    <row r="512" s="13" customFormat="1">
      <c r="A512" s="13"/>
      <c r="B512" s="240"/>
      <c r="C512" s="241"/>
      <c r="D512" s="242" t="s">
        <v>177</v>
      </c>
      <c r="E512" s="243" t="s">
        <v>1</v>
      </c>
      <c r="F512" s="244" t="s">
        <v>278</v>
      </c>
      <c r="G512" s="241"/>
      <c r="H512" s="243" t="s">
        <v>1</v>
      </c>
      <c r="I512" s="245"/>
      <c r="J512" s="241"/>
      <c r="K512" s="241"/>
      <c r="L512" s="246"/>
      <c r="M512" s="247"/>
      <c r="N512" s="248"/>
      <c r="O512" s="248"/>
      <c r="P512" s="248"/>
      <c r="Q512" s="248"/>
      <c r="R512" s="248"/>
      <c r="S512" s="248"/>
      <c r="T512" s="249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50" t="s">
        <v>177</v>
      </c>
      <c r="AU512" s="250" t="s">
        <v>82</v>
      </c>
      <c r="AV512" s="13" t="s">
        <v>80</v>
      </c>
      <c r="AW512" s="13" t="s">
        <v>30</v>
      </c>
      <c r="AX512" s="13" t="s">
        <v>73</v>
      </c>
      <c r="AY512" s="250" t="s">
        <v>167</v>
      </c>
    </row>
    <row r="513" s="14" customFormat="1">
      <c r="A513" s="14"/>
      <c r="B513" s="251"/>
      <c r="C513" s="252"/>
      <c r="D513" s="242" t="s">
        <v>177</v>
      </c>
      <c r="E513" s="253" t="s">
        <v>1</v>
      </c>
      <c r="F513" s="254" t="s">
        <v>575</v>
      </c>
      <c r="G513" s="252"/>
      <c r="H513" s="255">
        <v>11.327999999999999</v>
      </c>
      <c r="I513" s="256"/>
      <c r="J513" s="252"/>
      <c r="K513" s="252"/>
      <c r="L513" s="257"/>
      <c r="M513" s="258"/>
      <c r="N513" s="259"/>
      <c r="O513" s="259"/>
      <c r="P513" s="259"/>
      <c r="Q513" s="259"/>
      <c r="R513" s="259"/>
      <c r="S513" s="259"/>
      <c r="T513" s="260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61" t="s">
        <v>177</v>
      </c>
      <c r="AU513" s="261" t="s">
        <v>82</v>
      </c>
      <c r="AV513" s="14" t="s">
        <v>82</v>
      </c>
      <c r="AW513" s="14" t="s">
        <v>30</v>
      </c>
      <c r="AX513" s="14" t="s">
        <v>73</v>
      </c>
      <c r="AY513" s="261" t="s">
        <v>167</v>
      </c>
    </row>
    <row r="514" s="15" customFormat="1">
      <c r="A514" s="15"/>
      <c r="B514" s="262"/>
      <c r="C514" s="263"/>
      <c r="D514" s="242" t="s">
        <v>177</v>
      </c>
      <c r="E514" s="264" t="s">
        <v>1</v>
      </c>
      <c r="F514" s="265" t="s">
        <v>204</v>
      </c>
      <c r="G514" s="263"/>
      <c r="H514" s="266">
        <v>79.013000000000005</v>
      </c>
      <c r="I514" s="267"/>
      <c r="J514" s="263"/>
      <c r="K514" s="263"/>
      <c r="L514" s="268"/>
      <c r="M514" s="269"/>
      <c r="N514" s="270"/>
      <c r="O514" s="270"/>
      <c r="P514" s="270"/>
      <c r="Q514" s="270"/>
      <c r="R514" s="270"/>
      <c r="S514" s="270"/>
      <c r="T514" s="271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T514" s="272" t="s">
        <v>177</v>
      </c>
      <c r="AU514" s="272" t="s">
        <v>82</v>
      </c>
      <c r="AV514" s="15" t="s">
        <v>175</v>
      </c>
      <c r="AW514" s="15" t="s">
        <v>30</v>
      </c>
      <c r="AX514" s="15" t="s">
        <v>80</v>
      </c>
      <c r="AY514" s="272" t="s">
        <v>167</v>
      </c>
    </row>
    <row r="515" s="12" customFormat="1" ht="22.8" customHeight="1">
      <c r="A515" s="12"/>
      <c r="B515" s="211"/>
      <c r="C515" s="212"/>
      <c r="D515" s="213" t="s">
        <v>72</v>
      </c>
      <c r="E515" s="225" t="s">
        <v>576</v>
      </c>
      <c r="F515" s="225" t="s">
        <v>577</v>
      </c>
      <c r="G515" s="212"/>
      <c r="H515" s="212"/>
      <c r="I515" s="215"/>
      <c r="J515" s="226">
        <f>BK515</f>
        <v>0</v>
      </c>
      <c r="K515" s="212"/>
      <c r="L515" s="217"/>
      <c r="M515" s="218"/>
      <c r="N515" s="219"/>
      <c r="O515" s="219"/>
      <c r="P515" s="220">
        <f>SUM(P516:P524)</f>
        <v>0</v>
      </c>
      <c r="Q515" s="219"/>
      <c r="R515" s="220">
        <f>SUM(R516:R524)</f>
        <v>0</v>
      </c>
      <c r="S515" s="219"/>
      <c r="T515" s="221">
        <f>SUM(T516:T524)</f>
        <v>0</v>
      </c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R515" s="222" t="s">
        <v>80</v>
      </c>
      <c r="AT515" s="223" t="s">
        <v>72</v>
      </c>
      <c r="AU515" s="223" t="s">
        <v>80</v>
      </c>
      <c r="AY515" s="222" t="s">
        <v>167</v>
      </c>
      <c r="BK515" s="224">
        <f>SUM(BK516:BK524)</f>
        <v>0</v>
      </c>
    </row>
    <row r="516" s="2" customFormat="1" ht="24.15" customHeight="1">
      <c r="A516" s="39"/>
      <c r="B516" s="40"/>
      <c r="C516" s="227" t="s">
        <v>578</v>
      </c>
      <c r="D516" s="227" t="s">
        <v>170</v>
      </c>
      <c r="E516" s="228" t="s">
        <v>579</v>
      </c>
      <c r="F516" s="229" t="s">
        <v>580</v>
      </c>
      <c r="G516" s="230" t="s">
        <v>173</v>
      </c>
      <c r="H516" s="231">
        <v>1</v>
      </c>
      <c r="I516" s="232"/>
      <c r="J516" s="233">
        <f>ROUND(I516*H516,2)</f>
        <v>0</v>
      </c>
      <c r="K516" s="229" t="s">
        <v>1</v>
      </c>
      <c r="L516" s="45"/>
      <c r="M516" s="234" t="s">
        <v>1</v>
      </c>
      <c r="N516" s="235" t="s">
        <v>38</v>
      </c>
      <c r="O516" s="92"/>
      <c r="P516" s="236">
        <f>O516*H516</f>
        <v>0</v>
      </c>
      <c r="Q516" s="236">
        <v>0</v>
      </c>
      <c r="R516" s="236">
        <f>Q516*H516</f>
        <v>0</v>
      </c>
      <c r="S516" s="236">
        <v>0</v>
      </c>
      <c r="T516" s="237">
        <f>S516*H516</f>
        <v>0</v>
      </c>
      <c r="U516" s="39"/>
      <c r="V516" s="39"/>
      <c r="W516" s="39"/>
      <c r="X516" s="39"/>
      <c r="Y516" s="39"/>
      <c r="Z516" s="39"/>
      <c r="AA516" s="39"/>
      <c r="AB516" s="39"/>
      <c r="AC516" s="39"/>
      <c r="AD516" s="39"/>
      <c r="AE516" s="39"/>
      <c r="AR516" s="238" t="s">
        <v>175</v>
      </c>
      <c r="AT516" s="238" t="s">
        <v>170</v>
      </c>
      <c r="AU516" s="238" t="s">
        <v>82</v>
      </c>
      <c r="AY516" s="18" t="s">
        <v>167</v>
      </c>
      <c r="BE516" s="239">
        <f>IF(N516="základní",J516,0)</f>
        <v>0</v>
      </c>
      <c r="BF516" s="239">
        <f>IF(N516="snížená",J516,0)</f>
        <v>0</v>
      </c>
      <c r="BG516" s="239">
        <f>IF(N516="zákl. přenesená",J516,0)</f>
        <v>0</v>
      </c>
      <c r="BH516" s="239">
        <f>IF(N516="sníž. přenesená",J516,0)</f>
        <v>0</v>
      </c>
      <c r="BI516" s="239">
        <f>IF(N516="nulová",J516,0)</f>
        <v>0</v>
      </c>
      <c r="BJ516" s="18" t="s">
        <v>80</v>
      </c>
      <c r="BK516" s="239">
        <f>ROUND(I516*H516,2)</f>
        <v>0</v>
      </c>
      <c r="BL516" s="18" t="s">
        <v>175</v>
      </c>
      <c r="BM516" s="238" t="s">
        <v>581</v>
      </c>
    </row>
    <row r="517" s="2" customFormat="1" ht="24.15" customHeight="1">
      <c r="A517" s="39"/>
      <c r="B517" s="40"/>
      <c r="C517" s="227" t="s">
        <v>582</v>
      </c>
      <c r="D517" s="227" t="s">
        <v>170</v>
      </c>
      <c r="E517" s="228" t="s">
        <v>583</v>
      </c>
      <c r="F517" s="229" t="s">
        <v>584</v>
      </c>
      <c r="G517" s="230" t="s">
        <v>173</v>
      </c>
      <c r="H517" s="231">
        <v>1</v>
      </c>
      <c r="I517" s="232"/>
      <c r="J517" s="233">
        <f>ROUND(I517*H517,2)</f>
        <v>0</v>
      </c>
      <c r="K517" s="229" t="s">
        <v>1</v>
      </c>
      <c r="L517" s="45"/>
      <c r="M517" s="234" t="s">
        <v>1</v>
      </c>
      <c r="N517" s="235" t="s">
        <v>38</v>
      </c>
      <c r="O517" s="92"/>
      <c r="P517" s="236">
        <f>O517*H517</f>
        <v>0</v>
      </c>
      <c r="Q517" s="236">
        <v>0</v>
      </c>
      <c r="R517" s="236">
        <f>Q517*H517</f>
        <v>0</v>
      </c>
      <c r="S517" s="236">
        <v>0</v>
      </c>
      <c r="T517" s="237">
        <f>S517*H517</f>
        <v>0</v>
      </c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R517" s="238" t="s">
        <v>175</v>
      </c>
      <c r="AT517" s="238" t="s">
        <v>170</v>
      </c>
      <c r="AU517" s="238" t="s">
        <v>82</v>
      </c>
      <c r="AY517" s="18" t="s">
        <v>167</v>
      </c>
      <c r="BE517" s="239">
        <f>IF(N517="základní",J517,0)</f>
        <v>0</v>
      </c>
      <c r="BF517" s="239">
        <f>IF(N517="snížená",J517,0)</f>
        <v>0</v>
      </c>
      <c r="BG517" s="239">
        <f>IF(N517="zákl. přenesená",J517,0)</f>
        <v>0</v>
      </c>
      <c r="BH517" s="239">
        <f>IF(N517="sníž. přenesená",J517,0)</f>
        <v>0</v>
      </c>
      <c r="BI517" s="239">
        <f>IF(N517="nulová",J517,0)</f>
        <v>0</v>
      </c>
      <c r="BJ517" s="18" t="s">
        <v>80</v>
      </c>
      <c r="BK517" s="239">
        <f>ROUND(I517*H517,2)</f>
        <v>0</v>
      </c>
      <c r="BL517" s="18" t="s">
        <v>175</v>
      </c>
      <c r="BM517" s="238" t="s">
        <v>585</v>
      </c>
    </row>
    <row r="518" s="2" customFormat="1" ht="24.15" customHeight="1">
      <c r="A518" s="39"/>
      <c r="B518" s="40"/>
      <c r="C518" s="227" t="s">
        <v>586</v>
      </c>
      <c r="D518" s="227" t="s">
        <v>170</v>
      </c>
      <c r="E518" s="228" t="s">
        <v>587</v>
      </c>
      <c r="F518" s="229" t="s">
        <v>588</v>
      </c>
      <c r="G518" s="230" t="s">
        <v>173</v>
      </c>
      <c r="H518" s="231">
        <v>1</v>
      </c>
      <c r="I518" s="232"/>
      <c r="J518" s="233">
        <f>ROUND(I518*H518,2)</f>
        <v>0</v>
      </c>
      <c r="K518" s="229" t="s">
        <v>1</v>
      </c>
      <c r="L518" s="45"/>
      <c r="M518" s="234" t="s">
        <v>1</v>
      </c>
      <c r="N518" s="235" t="s">
        <v>38</v>
      </c>
      <c r="O518" s="92"/>
      <c r="P518" s="236">
        <f>O518*H518</f>
        <v>0</v>
      </c>
      <c r="Q518" s="236">
        <v>0</v>
      </c>
      <c r="R518" s="236">
        <f>Q518*H518</f>
        <v>0</v>
      </c>
      <c r="S518" s="236">
        <v>0</v>
      </c>
      <c r="T518" s="237">
        <f>S518*H518</f>
        <v>0</v>
      </c>
      <c r="U518" s="39"/>
      <c r="V518" s="39"/>
      <c r="W518" s="39"/>
      <c r="X518" s="39"/>
      <c r="Y518" s="39"/>
      <c r="Z518" s="39"/>
      <c r="AA518" s="39"/>
      <c r="AB518" s="39"/>
      <c r="AC518" s="39"/>
      <c r="AD518" s="39"/>
      <c r="AE518" s="39"/>
      <c r="AR518" s="238" t="s">
        <v>175</v>
      </c>
      <c r="AT518" s="238" t="s">
        <v>170</v>
      </c>
      <c r="AU518" s="238" t="s">
        <v>82</v>
      </c>
      <c r="AY518" s="18" t="s">
        <v>167</v>
      </c>
      <c r="BE518" s="239">
        <f>IF(N518="základní",J518,0)</f>
        <v>0</v>
      </c>
      <c r="BF518" s="239">
        <f>IF(N518="snížená",J518,0)</f>
        <v>0</v>
      </c>
      <c r="BG518" s="239">
        <f>IF(N518="zákl. přenesená",J518,0)</f>
        <v>0</v>
      </c>
      <c r="BH518" s="239">
        <f>IF(N518="sníž. přenesená",J518,0)</f>
        <v>0</v>
      </c>
      <c r="BI518" s="239">
        <f>IF(N518="nulová",J518,0)</f>
        <v>0</v>
      </c>
      <c r="BJ518" s="18" t="s">
        <v>80</v>
      </c>
      <c r="BK518" s="239">
        <f>ROUND(I518*H518,2)</f>
        <v>0</v>
      </c>
      <c r="BL518" s="18" t="s">
        <v>175</v>
      </c>
      <c r="BM518" s="238" t="s">
        <v>589</v>
      </c>
    </row>
    <row r="519" s="2" customFormat="1" ht="37.8" customHeight="1">
      <c r="A519" s="39"/>
      <c r="B519" s="40"/>
      <c r="C519" s="227" t="s">
        <v>231</v>
      </c>
      <c r="D519" s="227" t="s">
        <v>170</v>
      </c>
      <c r="E519" s="228" t="s">
        <v>590</v>
      </c>
      <c r="F519" s="229" t="s">
        <v>591</v>
      </c>
      <c r="G519" s="230" t="s">
        <v>173</v>
      </c>
      <c r="H519" s="231">
        <v>1</v>
      </c>
      <c r="I519" s="232"/>
      <c r="J519" s="233">
        <f>ROUND(I519*H519,2)</f>
        <v>0</v>
      </c>
      <c r="K519" s="229" t="s">
        <v>1</v>
      </c>
      <c r="L519" s="45"/>
      <c r="M519" s="234" t="s">
        <v>1</v>
      </c>
      <c r="N519" s="235" t="s">
        <v>38</v>
      </c>
      <c r="O519" s="92"/>
      <c r="P519" s="236">
        <f>O519*H519</f>
        <v>0</v>
      </c>
      <c r="Q519" s="236">
        <v>0</v>
      </c>
      <c r="R519" s="236">
        <f>Q519*H519</f>
        <v>0</v>
      </c>
      <c r="S519" s="236">
        <v>0</v>
      </c>
      <c r="T519" s="237">
        <f>S519*H519</f>
        <v>0</v>
      </c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R519" s="238" t="s">
        <v>175</v>
      </c>
      <c r="AT519" s="238" t="s">
        <v>170</v>
      </c>
      <c r="AU519" s="238" t="s">
        <v>82</v>
      </c>
      <c r="AY519" s="18" t="s">
        <v>167</v>
      </c>
      <c r="BE519" s="239">
        <f>IF(N519="základní",J519,0)</f>
        <v>0</v>
      </c>
      <c r="BF519" s="239">
        <f>IF(N519="snížená",J519,0)</f>
        <v>0</v>
      </c>
      <c r="BG519" s="239">
        <f>IF(N519="zákl. přenesená",J519,0)</f>
        <v>0</v>
      </c>
      <c r="BH519" s="239">
        <f>IF(N519="sníž. přenesená",J519,0)</f>
        <v>0</v>
      </c>
      <c r="BI519" s="239">
        <f>IF(N519="nulová",J519,0)</f>
        <v>0</v>
      </c>
      <c r="BJ519" s="18" t="s">
        <v>80</v>
      </c>
      <c r="BK519" s="239">
        <f>ROUND(I519*H519,2)</f>
        <v>0</v>
      </c>
      <c r="BL519" s="18" t="s">
        <v>175</v>
      </c>
      <c r="BM519" s="238" t="s">
        <v>592</v>
      </c>
    </row>
    <row r="520" s="2" customFormat="1" ht="24.15" customHeight="1">
      <c r="A520" s="39"/>
      <c r="B520" s="40"/>
      <c r="C520" s="227" t="s">
        <v>593</v>
      </c>
      <c r="D520" s="227" t="s">
        <v>170</v>
      </c>
      <c r="E520" s="228" t="s">
        <v>594</v>
      </c>
      <c r="F520" s="229" t="s">
        <v>595</v>
      </c>
      <c r="G520" s="230" t="s">
        <v>173</v>
      </c>
      <c r="H520" s="231">
        <v>1</v>
      </c>
      <c r="I520" s="232"/>
      <c r="J520" s="233">
        <f>ROUND(I520*H520,2)</f>
        <v>0</v>
      </c>
      <c r="K520" s="229" t="s">
        <v>1</v>
      </c>
      <c r="L520" s="45"/>
      <c r="M520" s="234" t="s">
        <v>1</v>
      </c>
      <c r="N520" s="235" t="s">
        <v>38</v>
      </c>
      <c r="O520" s="92"/>
      <c r="P520" s="236">
        <f>O520*H520</f>
        <v>0</v>
      </c>
      <c r="Q520" s="236">
        <v>0</v>
      </c>
      <c r="R520" s="236">
        <f>Q520*H520</f>
        <v>0</v>
      </c>
      <c r="S520" s="236">
        <v>0</v>
      </c>
      <c r="T520" s="237">
        <f>S520*H520</f>
        <v>0</v>
      </c>
      <c r="U520" s="39"/>
      <c r="V520" s="39"/>
      <c r="W520" s="39"/>
      <c r="X520" s="39"/>
      <c r="Y520" s="39"/>
      <c r="Z520" s="39"/>
      <c r="AA520" s="39"/>
      <c r="AB520" s="39"/>
      <c r="AC520" s="39"/>
      <c r="AD520" s="39"/>
      <c r="AE520" s="39"/>
      <c r="AR520" s="238" t="s">
        <v>175</v>
      </c>
      <c r="AT520" s="238" t="s">
        <v>170</v>
      </c>
      <c r="AU520" s="238" t="s">
        <v>82</v>
      </c>
      <c r="AY520" s="18" t="s">
        <v>167</v>
      </c>
      <c r="BE520" s="239">
        <f>IF(N520="základní",J520,0)</f>
        <v>0</v>
      </c>
      <c r="BF520" s="239">
        <f>IF(N520="snížená",J520,0)</f>
        <v>0</v>
      </c>
      <c r="BG520" s="239">
        <f>IF(N520="zákl. přenesená",J520,0)</f>
        <v>0</v>
      </c>
      <c r="BH520" s="239">
        <f>IF(N520="sníž. přenesená",J520,0)</f>
        <v>0</v>
      </c>
      <c r="BI520" s="239">
        <f>IF(N520="nulová",J520,0)</f>
        <v>0</v>
      </c>
      <c r="BJ520" s="18" t="s">
        <v>80</v>
      </c>
      <c r="BK520" s="239">
        <f>ROUND(I520*H520,2)</f>
        <v>0</v>
      </c>
      <c r="BL520" s="18" t="s">
        <v>175</v>
      </c>
      <c r="BM520" s="238" t="s">
        <v>596</v>
      </c>
    </row>
    <row r="521" s="2" customFormat="1" ht="16.5" customHeight="1">
      <c r="A521" s="39"/>
      <c r="B521" s="40"/>
      <c r="C521" s="227" t="s">
        <v>331</v>
      </c>
      <c r="D521" s="227" t="s">
        <v>170</v>
      </c>
      <c r="E521" s="228" t="s">
        <v>597</v>
      </c>
      <c r="F521" s="229" t="s">
        <v>598</v>
      </c>
      <c r="G521" s="230" t="s">
        <v>173</v>
      </c>
      <c r="H521" s="231">
        <v>4</v>
      </c>
      <c r="I521" s="232"/>
      <c r="J521" s="233">
        <f>ROUND(I521*H521,2)</f>
        <v>0</v>
      </c>
      <c r="K521" s="229" t="s">
        <v>1</v>
      </c>
      <c r="L521" s="45"/>
      <c r="M521" s="234" t="s">
        <v>1</v>
      </c>
      <c r="N521" s="235" t="s">
        <v>38</v>
      </c>
      <c r="O521" s="92"/>
      <c r="P521" s="236">
        <f>O521*H521</f>
        <v>0</v>
      </c>
      <c r="Q521" s="236">
        <v>0</v>
      </c>
      <c r="R521" s="236">
        <f>Q521*H521</f>
        <v>0</v>
      </c>
      <c r="S521" s="236">
        <v>0</v>
      </c>
      <c r="T521" s="237">
        <f>S521*H521</f>
        <v>0</v>
      </c>
      <c r="U521" s="39"/>
      <c r="V521" s="39"/>
      <c r="W521" s="39"/>
      <c r="X521" s="39"/>
      <c r="Y521" s="39"/>
      <c r="Z521" s="39"/>
      <c r="AA521" s="39"/>
      <c r="AB521" s="39"/>
      <c r="AC521" s="39"/>
      <c r="AD521" s="39"/>
      <c r="AE521" s="39"/>
      <c r="AR521" s="238" t="s">
        <v>175</v>
      </c>
      <c r="AT521" s="238" t="s">
        <v>170</v>
      </c>
      <c r="AU521" s="238" t="s">
        <v>82</v>
      </c>
      <c r="AY521" s="18" t="s">
        <v>167</v>
      </c>
      <c r="BE521" s="239">
        <f>IF(N521="základní",J521,0)</f>
        <v>0</v>
      </c>
      <c r="BF521" s="239">
        <f>IF(N521="snížená",J521,0)</f>
        <v>0</v>
      </c>
      <c r="BG521" s="239">
        <f>IF(N521="zákl. přenesená",J521,0)</f>
        <v>0</v>
      </c>
      <c r="BH521" s="239">
        <f>IF(N521="sníž. přenesená",J521,0)</f>
        <v>0</v>
      </c>
      <c r="BI521" s="239">
        <f>IF(N521="nulová",J521,0)</f>
        <v>0</v>
      </c>
      <c r="BJ521" s="18" t="s">
        <v>80</v>
      </c>
      <c r="BK521" s="239">
        <f>ROUND(I521*H521,2)</f>
        <v>0</v>
      </c>
      <c r="BL521" s="18" t="s">
        <v>175</v>
      </c>
      <c r="BM521" s="238" t="s">
        <v>599</v>
      </c>
    </row>
    <row r="522" s="2" customFormat="1" ht="16.5" customHeight="1">
      <c r="A522" s="39"/>
      <c r="B522" s="40"/>
      <c r="C522" s="227" t="s">
        <v>370</v>
      </c>
      <c r="D522" s="227" t="s">
        <v>170</v>
      </c>
      <c r="E522" s="228" t="s">
        <v>600</v>
      </c>
      <c r="F522" s="229" t="s">
        <v>601</v>
      </c>
      <c r="G522" s="230" t="s">
        <v>173</v>
      </c>
      <c r="H522" s="231">
        <v>1</v>
      </c>
      <c r="I522" s="232"/>
      <c r="J522" s="233">
        <f>ROUND(I522*H522,2)</f>
        <v>0</v>
      </c>
      <c r="K522" s="229" t="s">
        <v>1</v>
      </c>
      <c r="L522" s="45"/>
      <c r="M522" s="234" t="s">
        <v>1</v>
      </c>
      <c r="N522" s="235" t="s">
        <v>38</v>
      </c>
      <c r="O522" s="92"/>
      <c r="P522" s="236">
        <f>O522*H522</f>
        <v>0</v>
      </c>
      <c r="Q522" s="236">
        <v>0</v>
      </c>
      <c r="R522" s="236">
        <f>Q522*H522</f>
        <v>0</v>
      </c>
      <c r="S522" s="236">
        <v>0</v>
      </c>
      <c r="T522" s="237">
        <f>S522*H522</f>
        <v>0</v>
      </c>
      <c r="U522" s="39"/>
      <c r="V522" s="39"/>
      <c r="W522" s="39"/>
      <c r="X522" s="39"/>
      <c r="Y522" s="39"/>
      <c r="Z522" s="39"/>
      <c r="AA522" s="39"/>
      <c r="AB522" s="39"/>
      <c r="AC522" s="39"/>
      <c r="AD522" s="39"/>
      <c r="AE522" s="39"/>
      <c r="AR522" s="238" t="s">
        <v>175</v>
      </c>
      <c r="AT522" s="238" t="s">
        <v>170</v>
      </c>
      <c r="AU522" s="238" t="s">
        <v>82</v>
      </c>
      <c r="AY522" s="18" t="s">
        <v>167</v>
      </c>
      <c r="BE522" s="239">
        <f>IF(N522="základní",J522,0)</f>
        <v>0</v>
      </c>
      <c r="BF522" s="239">
        <f>IF(N522="snížená",J522,0)</f>
        <v>0</v>
      </c>
      <c r="BG522" s="239">
        <f>IF(N522="zákl. přenesená",J522,0)</f>
        <v>0</v>
      </c>
      <c r="BH522" s="239">
        <f>IF(N522="sníž. přenesená",J522,0)</f>
        <v>0</v>
      </c>
      <c r="BI522" s="239">
        <f>IF(N522="nulová",J522,0)</f>
        <v>0</v>
      </c>
      <c r="BJ522" s="18" t="s">
        <v>80</v>
      </c>
      <c r="BK522" s="239">
        <f>ROUND(I522*H522,2)</f>
        <v>0</v>
      </c>
      <c r="BL522" s="18" t="s">
        <v>175</v>
      </c>
      <c r="BM522" s="238" t="s">
        <v>602</v>
      </c>
    </row>
    <row r="523" s="2" customFormat="1" ht="16.5" customHeight="1">
      <c r="A523" s="39"/>
      <c r="B523" s="40"/>
      <c r="C523" s="227" t="s">
        <v>603</v>
      </c>
      <c r="D523" s="227" t="s">
        <v>170</v>
      </c>
      <c r="E523" s="228" t="s">
        <v>604</v>
      </c>
      <c r="F523" s="229" t="s">
        <v>605</v>
      </c>
      <c r="G523" s="230" t="s">
        <v>173</v>
      </c>
      <c r="H523" s="231">
        <v>1</v>
      </c>
      <c r="I523" s="232"/>
      <c r="J523" s="233">
        <f>ROUND(I523*H523,2)</f>
        <v>0</v>
      </c>
      <c r="K523" s="229" t="s">
        <v>1</v>
      </c>
      <c r="L523" s="45"/>
      <c r="M523" s="234" t="s">
        <v>1</v>
      </c>
      <c r="N523" s="235" t="s">
        <v>38</v>
      </c>
      <c r="O523" s="92"/>
      <c r="P523" s="236">
        <f>O523*H523</f>
        <v>0</v>
      </c>
      <c r="Q523" s="236">
        <v>0</v>
      </c>
      <c r="R523" s="236">
        <f>Q523*H523</f>
        <v>0</v>
      </c>
      <c r="S523" s="236">
        <v>0</v>
      </c>
      <c r="T523" s="237">
        <f>S523*H523</f>
        <v>0</v>
      </c>
      <c r="U523" s="39"/>
      <c r="V523" s="39"/>
      <c r="W523" s="39"/>
      <c r="X523" s="39"/>
      <c r="Y523" s="39"/>
      <c r="Z523" s="39"/>
      <c r="AA523" s="39"/>
      <c r="AB523" s="39"/>
      <c r="AC523" s="39"/>
      <c r="AD523" s="39"/>
      <c r="AE523" s="39"/>
      <c r="AR523" s="238" t="s">
        <v>175</v>
      </c>
      <c r="AT523" s="238" t="s">
        <v>170</v>
      </c>
      <c r="AU523" s="238" t="s">
        <v>82</v>
      </c>
      <c r="AY523" s="18" t="s">
        <v>167</v>
      </c>
      <c r="BE523" s="239">
        <f>IF(N523="základní",J523,0)</f>
        <v>0</v>
      </c>
      <c r="BF523" s="239">
        <f>IF(N523="snížená",J523,0)</f>
        <v>0</v>
      </c>
      <c r="BG523" s="239">
        <f>IF(N523="zákl. přenesená",J523,0)</f>
        <v>0</v>
      </c>
      <c r="BH523" s="239">
        <f>IF(N523="sníž. přenesená",J523,0)</f>
        <v>0</v>
      </c>
      <c r="BI523" s="239">
        <f>IF(N523="nulová",J523,0)</f>
        <v>0</v>
      </c>
      <c r="BJ523" s="18" t="s">
        <v>80</v>
      </c>
      <c r="BK523" s="239">
        <f>ROUND(I523*H523,2)</f>
        <v>0</v>
      </c>
      <c r="BL523" s="18" t="s">
        <v>175</v>
      </c>
      <c r="BM523" s="238" t="s">
        <v>606</v>
      </c>
    </row>
    <row r="524" s="2" customFormat="1" ht="16.5" customHeight="1">
      <c r="A524" s="39"/>
      <c r="B524" s="40"/>
      <c r="C524" s="227" t="s">
        <v>607</v>
      </c>
      <c r="D524" s="227" t="s">
        <v>170</v>
      </c>
      <c r="E524" s="228" t="s">
        <v>608</v>
      </c>
      <c r="F524" s="229" t="s">
        <v>609</v>
      </c>
      <c r="G524" s="230" t="s">
        <v>173</v>
      </c>
      <c r="H524" s="231">
        <v>1</v>
      </c>
      <c r="I524" s="232"/>
      <c r="J524" s="233">
        <f>ROUND(I524*H524,2)</f>
        <v>0</v>
      </c>
      <c r="K524" s="229" t="s">
        <v>1</v>
      </c>
      <c r="L524" s="45"/>
      <c r="M524" s="234" t="s">
        <v>1</v>
      </c>
      <c r="N524" s="235" t="s">
        <v>38</v>
      </c>
      <c r="O524" s="92"/>
      <c r="P524" s="236">
        <f>O524*H524</f>
        <v>0</v>
      </c>
      <c r="Q524" s="236">
        <v>0</v>
      </c>
      <c r="R524" s="236">
        <f>Q524*H524</f>
        <v>0</v>
      </c>
      <c r="S524" s="236">
        <v>0</v>
      </c>
      <c r="T524" s="237">
        <f>S524*H524</f>
        <v>0</v>
      </c>
      <c r="U524" s="39"/>
      <c r="V524" s="39"/>
      <c r="W524" s="39"/>
      <c r="X524" s="39"/>
      <c r="Y524" s="39"/>
      <c r="Z524" s="39"/>
      <c r="AA524" s="39"/>
      <c r="AB524" s="39"/>
      <c r="AC524" s="39"/>
      <c r="AD524" s="39"/>
      <c r="AE524" s="39"/>
      <c r="AR524" s="238" t="s">
        <v>175</v>
      </c>
      <c r="AT524" s="238" t="s">
        <v>170</v>
      </c>
      <c r="AU524" s="238" t="s">
        <v>82</v>
      </c>
      <c r="AY524" s="18" t="s">
        <v>167</v>
      </c>
      <c r="BE524" s="239">
        <f>IF(N524="základní",J524,0)</f>
        <v>0</v>
      </c>
      <c r="BF524" s="239">
        <f>IF(N524="snížená",J524,0)</f>
        <v>0</v>
      </c>
      <c r="BG524" s="239">
        <f>IF(N524="zákl. přenesená",J524,0)</f>
        <v>0</v>
      </c>
      <c r="BH524" s="239">
        <f>IF(N524="sníž. přenesená",J524,0)</f>
        <v>0</v>
      </c>
      <c r="BI524" s="239">
        <f>IF(N524="nulová",J524,0)</f>
        <v>0</v>
      </c>
      <c r="BJ524" s="18" t="s">
        <v>80</v>
      </c>
      <c r="BK524" s="239">
        <f>ROUND(I524*H524,2)</f>
        <v>0</v>
      </c>
      <c r="BL524" s="18" t="s">
        <v>175</v>
      </c>
      <c r="BM524" s="238" t="s">
        <v>610</v>
      </c>
    </row>
    <row r="525" s="12" customFormat="1" ht="22.8" customHeight="1">
      <c r="A525" s="12"/>
      <c r="B525" s="211"/>
      <c r="C525" s="212"/>
      <c r="D525" s="213" t="s">
        <v>72</v>
      </c>
      <c r="E525" s="225" t="s">
        <v>611</v>
      </c>
      <c r="F525" s="225" t="s">
        <v>612</v>
      </c>
      <c r="G525" s="212"/>
      <c r="H525" s="212"/>
      <c r="I525" s="215"/>
      <c r="J525" s="226">
        <f>BK525</f>
        <v>0</v>
      </c>
      <c r="K525" s="212"/>
      <c r="L525" s="217"/>
      <c r="M525" s="218"/>
      <c r="N525" s="219"/>
      <c r="O525" s="219"/>
      <c r="P525" s="220">
        <f>SUM(P526:P532)</f>
        <v>0</v>
      </c>
      <c r="Q525" s="219"/>
      <c r="R525" s="220">
        <f>SUM(R526:R532)</f>
        <v>0</v>
      </c>
      <c r="S525" s="219"/>
      <c r="T525" s="221">
        <f>SUM(T526:T532)</f>
        <v>0</v>
      </c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R525" s="222" t="s">
        <v>80</v>
      </c>
      <c r="AT525" s="223" t="s">
        <v>72</v>
      </c>
      <c r="AU525" s="223" t="s">
        <v>80</v>
      </c>
      <c r="AY525" s="222" t="s">
        <v>167</v>
      </c>
      <c r="BK525" s="224">
        <f>SUM(BK526:BK532)</f>
        <v>0</v>
      </c>
    </row>
    <row r="526" s="2" customFormat="1" ht="24.15" customHeight="1">
      <c r="A526" s="39"/>
      <c r="B526" s="40"/>
      <c r="C526" s="227" t="s">
        <v>613</v>
      </c>
      <c r="D526" s="227" t="s">
        <v>170</v>
      </c>
      <c r="E526" s="228" t="s">
        <v>614</v>
      </c>
      <c r="F526" s="229" t="s">
        <v>615</v>
      </c>
      <c r="G526" s="230" t="s">
        <v>219</v>
      </c>
      <c r="H526" s="231">
        <v>29.518000000000001</v>
      </c>
      <c r="I526" s="232"/>
      <c r="J526" s="233">
        <f>ROUND(I526*H526,2)</f>
        <v>0</v>
      </c>
      <c r="K526" s="229" t="s">
        <v>174</v>
      </c>
      <c r="L526" s="45"/>
      <c r="M526" s="234" t="s">
        <v>1</v>
      </c>
      <c r="N526" s="235" t="s">
        <v>38</v>
      </c>
      <c r="O526" s="92"/>
      <c r="P526" s="236">
        <f>O526*H526</f>
        <v>0</v>
      </c>
      <c r="Q526" s="236">
        <v>0</v>
      </c>
      <c r="R526" s="236">
        <f>Q526*H526</f>
        <v>0</v>
      </c>
      <c r="S526" s="236">
        <v>0</v>
      </c>
      <c r="T526" s="237">
        <f>S526*H526</f>
        <v>0</v>
      </c>
      <c r="U526" s="39"/>
      <c r="V526" s="39"/>
      <c r="W526" s="39"/>
      <c r="X526" s="39"/>
      <c r="Y526" s="39"/>
      <c r="Z526" s="39"/>
      <c r="AA526" s="39"/>
      <c r="AB526" s="39"/>
      <c r="AC526" s="39"/>
      <c r="AD526" s="39"/>
      <c r="AE526" s="39"/>
      <c r="AR526" s="238" t="s">
        <v>175</v>
      </c>
      <c r="AT526" s="238" t="s">
        <v>170</v>
      </c>
      <c r="AU526" s="238" t="s">
        <v>82</v>
      </c>
      <c r="AY526" s="18" t="s">
        <v>167</v>
      </c>
      <c r="BE526" s="239">
        <f>IF(N526="základní",J526,0)</f>
        <v>0</v>
      </c>
      <c r="BF526" s="239">
        <f>IF(N526="snížená",J526,0)</f>
        <v>0</v>
      </c>
      <c r="BG526" s="239">
        <f>IF(N526="zákl. přenesená",J526,0)</f>
        <v>0</v>
      </c>
      <c r="BH526" s="239">
        <f>IF(N526="sníž. přenesená",J526,0)</f>
        <v>0</v>
      </c>
      <c r="BI526" s="239">
        <f>IF(N526="nulová",J526,0)</f>
        <v>0</v>
      </c>
      <c r="BJ526" s="18" t="s">
        <v>80</v>
      </c>
      <c r="BK526" s="239">
        <f>ROUND(I526*H526,2)</f>
        <v>0</v>
      </c>
      <c r="BL526" s="18" t="s">
        <v>175</v>
      </c>
      <c r="BM526" s="238" t="s">
        <v>616</v>
      </c>
    </row>
    <row r="527" s="2" customFormat="1" ht="33" customHeight="1">
      <c r="A527" s="39"/>
      <c r="B527" s="40"/>
      <c r="C527" s="227" t="s">
        <v>617</v>
      </c>
      <c r="D527" s="227" t="s">
        <v>170</v>
      </c>
      <c r="E527" s="228" t="s">
        <v>618</v>
      </c>
      <c r="F527" s="229" t="s">
        <v>619</v>
      </c>
      <c r="G527" s="230" t="s">
        <v>219</v>
      </c>
      <c r="H527" s="231">
        <v>59.036000000000001</v>
      </c>
      <c r="I527" s="232"/>
      <c r="J527" s="233">
        <f>ROUND(I527*H527,2)</f>
        <v>0</v>
      </c>
      <c r="K527" s="229" t="s">
        <v>174</v>
      </c>
      <c r="L527" s="45"/>
      <c r="M527" s="234" t="s">
        <v>1</v>
      </c>
      <c r="N527" s="235" t="s">
        <v>38</v>
      </c>
      <c r="O527" s="92"/>
      <c r="P527" s="236">
        <f>O527*H527</f>
        <v>0</v>
      </c>
      <c r="Q527" s="236">
        <v>0</v>
      </c>
      <c r="R527" s="236">
        <f>Q527*H527</f>
        <v>0</v>
      </c>
      <c r="S527" s="236">
        <v>0</v>
      </c>
      <c r="T527" s="237">
        <f>S527*H527</f>
        <v>0</v>
      </c>
      <c r="U527" s="39"/>
      <c r="V527" s="39"/>
      <c r="W527" s="39"/>
      <c r="X527" s="39"/>
      <c r="Y527" s="39"/>
      <c r="Z527" s="39"/>
      <c r="AA527" s="39"/>
      <c r="AB527" s="39"/>
      <c r="AC527" s="39"/>
      <c r="AD527" s="39"/>
      <c r="AE527" s="39"/>
      <c r="AR527" s="238" t="s">
        <v>175</v>
      </c>
      <c r="AT527" s="238" t="s">
        <v>170</v>
      </c>
      <c r="AU527" s="238" t="s">
        <v>82</v>
      </c>
      <c r="AY527" s="18" t="s">
        <v>167</v>
      </c>
      <c r="BE527" s="239">
        <f>IF(N527="základní",J527,0)</f>
        <v>0</v>
      </c>
      <c r="BF527" s="239">
        <f>IF(N527="snížená",J527,0)</f>
        <v>0</v>
      </c>
      <c r="BG527" s="239">
        <f>IF(N527="zákl. přenesená",J527,0)</f>
        <v>0</v>
      </c>
      <c r="BH527" s="239">
        <f>IF(N527="sníž. přenesená",J527,0)</f>
        <v>0</v>
      </c>
      <c r="BI527" s="239">
        <f>IF(N527="nulová",J527,0)</f>
        <v>0</v>
      </c>
      <c r="BJ527" s="18" t="s">
        <v>80</v>
      </c>
      <c r="BK527" s="239">
        <f>ROUND(I527*H527,2)</f>
        <v>0</v>
      </c>
      <c r="BL527" s="18" t="s">
        <v>175</v>
      </c>
      <c r="BM527" s="238" t="s">
        <v>620</v>
      </c>
    </row>
    <row r="528" s="14" customFormat="1">
      <c r="A528" s="14"/>
      <c r="B528" s="251"/>
      <c r="C528" s="252"/>
      <c r="D528" s="242" t="s">
        <v>177</v>
      </c>
      <c r="E528" s="252"/>
      <c r="F528" s="254" t="s">
        <v>621</v>
      </c>
      <c r="G528" s="252"/>
      <c r="H528" s="255">
        <v>59.036000000000001</v>
      </c>
      <c r="I528" s="256"/>
      <c r="J528" s="252"/>
      <c r="K528" s="252"/>
      <c r="L528" s="257"/>
      <c r="M528" s="258"/>
      <c r="N528" s="259"/>
      <c r="O528" s="259"/>
      <c r="P528" s="259"/>
      <c r="Q528" s="259"/>
      <c r="R528" s="259"/>
      <c r="S528" s="259"/>
      <c r="T528" s="260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T528" s="261" t="s">
        <v>177</v>
      </c>
      <c r="AU528" s="261" t="s">
        <v>82</v>
      </c>
      <c r="AV528" s="14" t="s">
        <v>82</v>
      </c>
      <c r="AW528" s="14" t="s">
        <v>4</v>
      </c>
      <c r="AX528" s="14" t="s">
        <v>80</v>
      </c>
      <c r="AY528" s="261" t="s">
        <v>167</v>
      </c>
    </row>
    <row r="529" s="2" customFormat="1" ht="24.15" customHeight="1">
      <c r="A529" s="39"/>
      <c r="B529" s="40"/>
      <c r="C529" s="227" t="s">
        <v>622</v>
      </c>
      <c r="D529" s="227" t="s">
        <v>170</v>
      </c>
      <c r="E529" s="228" t="s">
        <v>623</v>
      </c>
      <c r="F529" s="229" t="s">
        <v>624</v>
      </c>
      <c r="G529" s="230" t="s">
        <v>219</v>
      </c>
      <c r="H529" s="231">
        <v>29.518000000000001</v>
      </c>
      <c r="I529" s="232"/>
      <c r="J529" s="233">
        <f>ROUND(I529*H529,2)</f>
        <v>0</v>
      </c>
      <c r="K529" s="229" t="s">
        <v>174</v>
      </c>
      <c r="L529" s="45"/>
      <c r="M529" s="234" t="s">
        <v>1</v>
      </c>
      <c r="N529" s="235" t="s">
        <v>38</v>
      </c>
      <c r="O529" s="92"/>
      <c r="P529" s="236">
        <f>O529*H529</f>
        <v>0</v>
      </c>
      <c r="Q529" s="236">
        <v>0</v>
      </c>
      <c r="R529" s="236">
        <f>Q529*H529</f>
        <v>0</v>
      </c>
      <c r="S529" s="236">
        <v>0</v>
      </c>
      <c r="T529" s="237">
        <f>S529*H529</f>
        <v>0</v>
      </c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R529" s="238" t="s">
        <v>175</v>
      </c>
      <c r="AT529" s="238" t="s">
        <v>170</v>
      </c>
      <c r="AU529" s="238" t="s">
        <v>82</v>
      </c>
      <c r="AY529" s="18" t="s">
        <v>167</v>
      </c>
      <c r="BE529" s="239">
        <f>IF(N529="základní",J529,0)</f>
        <v>0</v>
      </c>
      <c r="BF529" s="239">
        <f>IF(N529="snížená",J529,0)</f>
        <v>0</v>
      </c>
      <c r="BG529" s="239">
        <f>IF(N529="zákl. přenesená",J529,0)</f>
        <v>0</v>
      </c>
      <c r="BH529" s="239">
        <f>IF(N529="sníž. přenesená",J529,0)</f>
        <v>0</v>
      </c>
      <c r="BI529" s="239">
        <f>IF(N529="nulová",J529,0)</f>
        <v>0</v>
      </c>
      <c r="BJ529" s="18" t="s">
        <v>80</v>
      </c>
      <c r="BK529" s="239">
        <f>ROUND(I529*H529,2)</f>
        <v>0</v>
      </c>
      <c r="BL529" s="18" t="s">
        <v>175</v>
      </c>
      <c r="BM529" s="238" t="s">
        <v>625</v>
      </c>
    </row>
    <row r="530" s="2" customFormat="1" ht="24.15" customHeight="1">
      <c r="A530" s="39"/>
      <c r="B530" s="40"/>
      <c r="C530" s="227" t="s">
        <v>626</v>
      </c>
      <c r="D530" s="227" t="s">
        <v>170</v>
      </c>
      <c r="E530" s="228" t="s">
        <v>627</v>
      </c>
      <c r="F530" s="229" t="s">
        <v>628</v>
      </c>
      <c r="G530" s="230" t="s">
        <v>219</v>
      </c>
      <c r="H530" s="231">
        <v>265.66199999999998</v>
      </c>
      <c r="I530" s="232"/>
      <c r="J530" s="233">
        <f>ROUND(I530*H530,2)</f>
        <v>0</v>
      </c>
      <c r="K530" s="229" t="s">
        <v>174</v>
      </c>
      <c r="L530" s="45"/>
      <c r="M530" s="234" t="s">
        <v>1</v>
      </c>
      <c r="N530" s="235" t="s">
        <v>38</v>
      </c>
      <c r="O530" s="92"/>
      <c r="P530" s="236">
        <f>O530*H530</f>
        <v>0</v>
      </c>
      <c r="Q530" s="236">
        <v>0</v>
      </c>
      <c r="R530" s="236">
        <f>Q530*H530</f>
        <v>0</v>
      </c>
      <c r="S530" s="236">
        <v>0</v>
      </c>
      <c r="T530" s="237">
        <f>S530*H530</f>
        <v>0</v>
      </c>
      <c r="U530" s="39"/>
      <c r="V530" s="39"/>
      <c r="W530" s="39"/>
      <c r="X530" s="39"/>
      <c r="Y530" s="39"/>
      <c r="Z530" s="39"/>
      <c r="AA530" s="39"/>
      <c r="AB530" s="39"/>
      <c r="AC530" s="39"/>
      <c r="AD530" s="39"/>
      <c r="AE530" s="39"/>
      <c r="AR530" s="238" t="s">
        <v>175</v>
      </c>
      <c r="AT530" s="238" t="s">
        <v>170</v>
      </c>
      <c r="AU530" s="238" t="s">
        <v>82</v>
      </c>
      <c r="AY530" s="18" t="s">
        <v>167</v>
      </c>
      <c r="BE530" s="239">
        <f>IF(N530="základní",J530,0)</f>
        <v>0</v>
      </c>
      <c r="BF530" s="239">
        <f>IF(N530="snížená",J530,0)</f>
        <v>0</v>
      </c>
      <c r="BG530" s="239">
        <f>IF(N530="zákl. přenesená",J530,0)</f>
        <v>0</v>
      </c>
      <c r="BH530" s="239">
        <f>IF(N530="sníž. přenesená",J530,0)</f>
        <v>0</v>
      </c>
      <c r="BI530" s="239">
        <f>IF(N530="nulová",J530,0)</f>
        <v>0</v>
      </c>
      <c r="BJ530" s="18" t="s">
        <v>80</v>
      </c>
      <c r="BK530" s="239">
        <f>ROUND(I530*H530,2)</f>
        <v>0</v>
      </c>
      <c r="BL530" s="18" t="s">
        <v>175</v>
      </c>
      <c r="BM530" s="238" t="s">
        <v>629</v>
      </c>
    </row>
    <row r="531" s="14" customFormat="1">
      <c r="A531" s="14"/>
      <c r="B531" s="251"/>
      <c r="C531" s="252"/>
      <c r="D531" s="242" t="s">
        <v>177</v>
      </c>
      <c r="E531" s="252"/>
      <c r="F531" s="254" t="s">
        <v>630</v>
      </c>
      <c r="G531" s="252"/>
      <c r="H531" s="255">
        <v>265.66199999999998</v>
      </c>
      <c r="I531" s="256"/>
      <c r="J531" s="252"/>
      <c r="K531" s="252"/>
      <c r="L531" s="257"/>
      <c r="M531" s="258"/>
      <c r="N531" s="259"/>
      <c r="O531" s="259"/>
      <c r="P531" s="259"/>
      <c r="Q531" s="259"/>
      <c r="R531" s="259"/>
      <c r="S531" s="259"/>
      <c r="T531" s="260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261" t="s">
        <v>177</v>
      </c>
      <c r="AU531" s="261" t="s">
        <v>82</v>
      </c>
      <c r="AV531" s="14" t="s">
        <v>82</v>
      </c>
      <c r="AW531" s="14" t="s">
        <v>4</v>
      </c>
      <c r="AX531" s="14" t="s">
        <v>80</v>
      </c>
      <c r="AY531" s="261" t="s">
        <v>167</v>
      </c>
    </row>
    <row r="532" s="2" customFormat="1" ht="44.25" customHeight="1">
      <c r="A532" s="39"/>
      <c r="B532" s="40"/>
      <c r="C532" s="227" t="s">
        <v>631</v>
      </c>
      <c r="D532" s="227" t="s">
        <v>170</v>
      </c>
      <c r="E532" s="228" t="s">
        <v>632</v>
      </c>
      <c r="F532" s="229" t="s">
        <v>633</v>
      </c>
      <c r="G532" s="230" t="s">
        <v>219</v>
      </c>
      <c r="H532" s="231">
        <v>26.460999999999999</v>
      </c>
      <c r="I532" s="232"/>
      <c r="J532" s="233">
        <f>ROUND(I532*H532,2)</f>
        <v>0</v>
      </c>
      <c r="K532" s="229" t="s">
        <v>174</v>
      </c>
      <c r="L532" s="45"/>
      <c r="M532" s="234" t="s">
        <v>1</v>
      </c>
      <c r="N532" s="235" t="s">
        <v>38</v>
      </c>
      <c r="O532" s="92"/>
      <c r="P532" s="236">
        <f>O532*H532</f>
        <v>0</v>
      </c>
      <c r="Q532" s="236">
        <v>0</v>
      </c>
      <c r="R532" s="236">
        <f>Q532*H532</f>
        <v>0</v>
      </c>
      <c r="S532" s="236">
        <v>0</v>
      </c>
      <c r="T532" s="237">
        <f>S532*H532</f>
        <v>0</v>
      </c>
      <c r="U532" s="39"/>
      <c r="V532" s="39"/>
      <c r="W532" s="39"/>
      <c r="X532" s="39"/>
      <c r="Y532" s="39"/>
      <c r="Z532" s="39"/>
      <c r="AA532" s="39"/>
      <c r="AB532" s="39"/>
      <c r="AC532" s="39"/>
      <c r="AD532" s="39"/>
      <c r="AE532" s="39"/>
      <c r="AR532" s="238" t="s">
        <v>175</v>
      </c>
      <c r="AT532" s="238" t="s">
        <v>170</v>
      </c>
      <c r="AU532" s="238" t="s">
        <v>82</v>
      </c>
      <c r="AY532" s="18" t="s">
        <v>167</v>
      </c>
      <c r="BE532" s="239">
        <f>IF(N532="základní",J532,0)</f>
        <v>0</v>
      </c>
      <c r="BF532" s="239">
        <f>IF(N532="snížená",J532,0)</f>
        <v>0</v>
      </c>
      <c r="BG532" s="239">
        <f>IF(N532="zákl. přenesená",J532,0)</f>
        <v>0</v>
      </c>
      <c r="BH532" s="239">
        <f>IF(N532="sníž. přenesená",J532,0)</f>
        <v>0</v>
      </c>
      <c r="BI532" s="239">
        <f>IF(N532="nulová",J532,0)</f>
        <v>0</v>
      </c>
      <c r="BJ532" s="18" t="s">
        <v>80</v>
      </c>
      <c r="BK532" s="239">
        <f>ROUND(I532*H532,2)</f>
        <v>0</v>
      </c>
      <c r="BL532" s="18" t="s">
        <v>175</v>
      </c>
      <c r="BM532" s="238" t="s">
        <v>634</v>
      </c>
    </row>
    <row r="533" s="12" customFormat="1" ht="22.8" customHeight="1">
      <c r="A533" s="12"/>
      <c r="B533" s="211"/>
      <c r="C533" s="212"/>
      <c r="D533" s="213" t="s">
        <v>72</v>
      </c>
      <c r="E533" s="225" t="s">
        <v>635</v>
      </c>
      <c r="F533" s="225" t="s">
        <v>636</v>
      </c>
      <c r="G533" s="212"/>
      <c r="H533" s="212"/>
      <c r="I533" s="215"/>
      <c r="J533" s="226">
        <f>BK533</f>
        <v>0</v>
      </c>
      <c r="K533" s="212"/>
      <c r="L533" s="217"/>
      <c r="M533" s="218"/>
      <c r="N533" s="219"/>
      <c r="O533" s="219"/>
      <c r="P533" s="220">
        <f>P534</f>
        <v>0</v>
      </c>
      <c r="Q533" s="219"/>
      <c r="R533" s="220">
        <f>R534</f>
        <v>0</v>
      </c>
      <c r="S533" s="219"/>
      <c r="T533" s="221">
        <f>T534</f>
        <v>0</v>
      </c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R533" s="222" t="s">
        <v>80</v>
      </c>
      <c r="AT533" s="223" t="s">
        <v>72</v>
      </c>
      <c r="AU533" s="223" t="s">
        <v>80</v>
      </c>
      <c r="AY533" s="222" t="s">
        <v>167</v>
      </c>
      <c r="BK533" s="224">
        <f>BK534</f>
        <v>0</v>
      </c>
    </row>
    <row r="534" s="2" customFormat="1" ht="21.75" customHeight="1">
      <c r="A534" s="39"/>
      <c r="B534" s="40"/>
      <c r="C534" s="227" t="s">
        <v>637</v>
      </c>
      <c r="D534" s="227" t="s">
        <v>170</v>
      </c>
      <c r="E534" s="228" t="s">
        <v>638</v>
      </c>
      <c r="F534" s="229" t="s">
        <v>639</v>
      </c>
      <c r="G534" s="230" t="s">
        <v>219</v>
      </c>
      <c r="H534" s="231">
        <v>11.932</v>
      </c>
      <c r="I534" s="232"/>
      <c r="J534" s="233">
        <f>ROUND(I534*H534,2)</f>
        <v>0</v>
      </c>
      <c r="K534" s="229" t="s">
        <v>174</v>
      </c>
      <c r="L534" s="45"/>
      <c r="M534" s="234" t="s">
        <v>1</v>
      </c>
      <c r="N534" s="235" t="s">
        <v>38</v>
      </c>
      <c r="O534" s="92"/>
      <c r="P534" s="236">
        <f>O534*H534</f>
        <v>0</v>
      </c>
      <c r="Q534" s="236">
        <v>0</v>
      </c>
      <c r="R534" s="236">
        <f>Q534*H534</f>
        <v>0</v>
      </c>
      <c r="S534" s="236">
        <v>0</v>
      </c>
      <c r="T534" s="237">
        <f>S534*H534</f>
        <v>0</v>
      </c>
      <c r="U534" s="39"/>
      <c r="V534" s="39"/>
      <c r="W534" s="39"/>
      <c r="X534" s="39"/>
      <c r="Y534" s="39"/>
      <c r="Z534" s="39"/>
      <c r="AA534" s="39"/>
      <c r="AB534" s="39"/>
      <c r="AC534" s="39"/>
      <c r="AD534" s="39"/>
      <c r="AE534" s="39"/>
      <c r="AR534" s="238" t="s">
        <v>175</v>
      </c>
      <c r="AT534" s="238" t="s">
        <v>170</v>
      </c>
      <c r="AU534" s="238" t="s">
        <v>82</v>
      </c>
      <c r="AY534" s="18" t="s">
        <v>167</v>
      </c>
      <c r="BE534" s="239">
        <f>IF(N534="základní",J534,0)</f>
        <v>0</v>
      </c>
      <c r="BF534" s="239">
        <f>IF(N534="snížená",J534,0)</f>
        <v>0</v>
      </c>
      <c r="BG534" s="239">
        <f>IF(N534="zákl. přenesená",J534,0)</f>
        <v>0</v>
      </c>
      <c r="BH534" s="239">
        <f>IF(N534="sníž. přenesená",J534,0)</f>
        <v>0</v>
      </c>
      <c r="BI534" s="239">
        <f>IF(N534="nulová",J534,0)</f>
        <v>0</v>
      </c>
      <c r="BJ534" s="18" t="s">
        <v>80</v>
      </c>
      <c r="BK534" s="239">
        <f>ROUND(I534*H534,2)</f>
        <v>0</v>
      </c>
      <c r="BL534" s="18" t="s">
        <v>175</v>
      </c>
      <c r="BM534" s="238" t="s">
        <v>640</v>
      </c>
    </row>
    <row r="535" s="12" customFormat="1" ht="25.92" customHeight="1">
      <c r="A535" s="12"/>
      <c r="B535" s="211"/>
      <c r="C535" s="212"/>
      <c r="D535" s="213" t="s">
        <v>72</v>
      </c>
      <c r="E535" s="214" t="s">
        <v>641</v>
      </c>
      <c r="F535" s="214" t="s">
        <v>642</v>
      </c>
      <c r="G535" s="212"/>
      <c r="H535" s="212"/>
      <c r="I535" s="215"/>
      <c r="J535" s="216">
        <f>BK535</f>
        <v>0</v>
      </c>
      <c r="K535" s="212"/>
      <c r="L535" s="217"/>
      <c r="M535" s="218"/>
      <c r="N535" s="219"/>
      <c r="O535" s="219"/>
      <c r="P535" s="220">
        <f>P536+P562+P596+P605+P625+P731+P739+P775+P780+P803+P868+P886</f>
        <v>0</v>
      </c>
      <c r="Q535" s="219"/>
      <c r="R535" s="220">
        <f>R536+R562+R596+R605+R625+R731+R739+R775+R780+R803+R868+R886</f>
        <v>7.8880179799999999</v>
      </c>
      <c r="S535" s="219"/>
      <c r="T535" s="221">
        <f>T536+T562+T596+T605+T625+T731+T739+T775+T780+T803+T868+T886</f>
        <v>1.1642134500000001</v>
      </c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R535" s="222" t="s">
        <v>82</v>
      </c>
      <c r="AT535" s="223" t="s">
        <v>72</v>
      </c>
      <c r="AU535" s="223" t="s">
        <v>73</v>
      </c>
      <c r="AY535" s="222" t="s">
        <v>167</v>
      </c>
      <c r="BK535" s="224">
        <f>BK536+BK562+BK596+BK605+BK625+BK731+BK739+BK775+BK780+BK803+BK868+BK886</f>
        <v>0</v>
      </c>
    </row>
    <row r="536" s="12" customFormat="1" ht="22.8" customHeight="1">
      <c r="A536" s="12"/>
      <c r="B536" s="211"/>
      <c r="C536" s="212"/>
      <c r="D536" s="213" t="s">
        <v>72</v>
      </c>
      <c r="E536" s="225" t="s">
        <v>643</v>
      </c>
      <c r="F536" s="225" t="s">
        <v>644</v>
      </c>
      <c r="G536" s="212"/>
      <c r="H536" s="212"/>
      <c r="I536" s="215"/>
      <c r="J536" s="226">
        <f>BK536</f>
        <v>0</v>
      </c>
      <c r="K536" s="212"/>
      <c r="L536" s="217"/>
      <c r="M536" s="218"/>
      <c r="N536" s="219"/>
      <c r="O536" s="219"/>
      <c r="P536" s="220">
        <f>SUM(P537:P561)</f>
        <v>0</v>
      </c>
      <c r="Q536" s="219"/>
      <c r="R536" s="220">
        <f>SUM(R537:R561)</f>
        <v>0.64165760999999999</v>
      </c>
      <c r="S536" s="219"/>
      <c r="T536" s="221">
        <f>SUM(T537:T561)</f>
        <v>0</v>
      </c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R536" s="222" t="s">
        <v>82</v>
      </c>
      <c r="AT536" s="223" t="s">
        <v>72</v>
      </c>
      <c r="AU536" s="223" t="s">
        <v>80</v>
      </c>
      <c r="AY536" s="222" t="s">
        <v>167</v>
      </c>
      <c r="BK536" s="224">
        <f>SUM(BK537:BK561)</f>
        <v>0</v>
      </c>
    </row>
    <row r="537" s="2" customFormat="1" ht="33" customHeight="1">
      <c r="A537" s="39"/>
      <c r="B537" s="40"/>
      <c r="C537" s="227" t="s">
        <v>645</v>
      </c>
      <c r="D537" s="227" t="s">
        <v>170</v>
      </c>
      <c r="E537" s="228" t="s">
        <v>646</v>
      </c>
      <c r="F537" s="229" t="s">
        <v>647</v>
      </c>
      <c r="G537" s="230" t="s">
        <v>195</v>
      </c>
      <c r="H537" s="231">
        <v>41.100000000000001</v>
      </c>
      <c r="I537" s="232"/>
      <c r="J537" s="233">
        <f>ROUND(I537*H537,2)</f>
        <v>0</v>
      </c>
      <c r="K537" s="229" t="s">
        <v>174</v>
      </c>
      <c r="L537" s="45"/>
      <c r="M537" s="234" t="s">
        <v>1</v>
      </c>
      <c r="N537" s="235" t="s">
        <v>38</v>
      </c>
      <c r="O537" s="92"/>
      <c r="P537" s="236">
        <f>O537*H537</f>
        <v>0</v>
      </c>
      <c r="Q537" s="236">
        <v>0.0047299999999999998</v>
      </c>
      <c r="R537" s="236">
        <f>Q537*H537</f>
        <v>0.19440299999999999</v>
      </c>
      <c r="S537" s="236">
        <v>0</v>
      </c>
      <c r="T537" s="237">
        <f>S537*H537</f>
        <v>0</v>
      </c>
      <c r="U537" s="39"/>
      <c r="V537" s="39"/>
      <c r="W537" s="39"/>
      <c r="X537" s="39"/>
      <c r="Y537" s="39"/>
      <c r="Z537" s="39"/>
      <c r="AA537" s="39"/>
      <c r="AB537" s="39"/>
      <c r="AC537" s="39"/>
      <c r="AD537" s="39"/>
      <c r="AE537" s="39"/>
      <c r="AR537" s="238" t="s">
        <v>308</v>
      </c>
      <c r="AT537" s="238" t="s">
        <v>170</v>
      </c>
      <c r="AU537" s="238" t="s">
        <v>82</v>
      </c>
      <c r="AY537" s="18" t="s">
        <v>167</v>
      </c>
      <c r="BE537" s="239">
        <f>IF(N537="základní",J537,0)</f>
        <v>0</v>
      </c>
      <c r="BF537" s="239">
        <f>IF(N537="snížená",J537,0)</f>
        <v>0</v>
      </c>
      <c r="BG537" s="239">
        <f>IF(N537="zákl. přenesená",J537,0)</f>
        <v>0</v>
      </c>
      <c r="BH537" s="239">
        <f>IF(N537="sníž. přenesená",J537,0)</f>
        <v>0</v>
      </c>
      <c r="BI537" s="239">
        <f>IF(N537="nulová",J537,0)</f>
        <v>0</v>
      </c>
      <c r="BJ537" s="18" t="s">
        <v>80</v>
      </c>
      <c r="BK537" s="239">
        <f>ROUND(I537*H537,2)</f>
        <v>0</v>
      </c>
      <c r="BL537" s="18" t="s">
        <v>308</v>
      </c>
      <c r="BM537" s="238" t="s">
        <v>648</v>
      </c>
    </row>
    <row r="538" s="13" customFormat="1">
      <c r="A538" s="13"/>
      <c r="B538" s="240"/>
      <c r="C538" s="241"/>
      <c r="D538" s="242" t="s">
        <v>177</v>
      </c>
      <c r="E538" s="243" t="s">
        <v>1</v>
      </c>
      <c r="F538" s="244" t="s">
        <v>270</v>
      </c>
      <c r="G538" s="241"/>
      <c r="H538" s="243" t="s">
        <v>1</v>
      </c>
      <c r="I538" s="245"/>
      <c r="J538" s="241"/>
      <c r="K538" s="241"/>
      <c r="L538" s="246"/>
      <c r="M538" s="247"/>
      <c r="N538" s="248"/>
      <c r="O538" s="248"/>
      <c r="P538" s="248"/>
      <c r="Q538" s="248"/>
      <c r="R538" s="248"/>
      <c r="S538" s="248"/>
      <c r="T538" s="249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50" t="s">
        <v>177</v>
      </c>
      <c r="AU538" s="250" t="s">
        <v>82</v>
      </c>
      <c r="AV538" s="13" t="s">
        <v>80</v>
      </c>
      <c r="AW538" s="13" t="s">
        <v>30</v>
      </c>
      <c r="AX538" s="13" t="s">
        <v>73</v>
      </c>
      <c r="AY538" s="250" t="s">
        <v>167</v>
      </c>
    </row>
    <row r="539" s="14" customFormat="1">
      <c r="A539" s="14"/>
      <c r="B539" s="251"/>
      <c r="C539" s="252"/>
      <c r="D539" s="242" t="s">
        <v>177</v>
      </c>
      <c r="E539" s="253" t="s">
        <v>1</v>
      </c>
      <c r="F539" s="254" t="s">
        <v>649</v>
      </c>
      <c r="G539" s="252"/>
      <c r="H539" s="255">
        <v>1.29</v>
      </c>
      <c r="I539" s="256"/>
      <c r="J539" s="252"/>
      <c r="K539" s="252"/>
      <c r="L539" s="257"/>
      <c r="M539" s="258"/>
      <c r="N539" s="259"/>
      <c r="O539" s="259"/>
      <c r="P539" s="259"/>
      <c r="Q539" s="259"/>
      <c r="R539" s="259"/>
      <c r="S539" s="259"/>
      <c r="T539" s="260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61" t="s">
        <v>177</v>
      </c>
      <c r="AU539" s="261" t="s">
        <v>82</v>
      </c>
      <c r="AV539" s="14" t="s">
        <v>82</v>
      </c>
      <c r="AW539" s="14" t="s">
        <v>30</v>
      </c>
      <c r="AX539" s="14" t="s">
        <v>73</v>
      </c>
      <c r="AY539" s="261" t="s">
        <v>167</v>
      </c>
    </row>
    <row r="540" s="13" customFormat="1">
      <c r="A540" s="13"/>
      <c r="B540" s="240"/>
      <c r="C540" s="241"/>
      <c r="D540" s="242" t="s">
        <v>177</v>
      </c>
      <c r="E540" s="243" t="s">
        <v>1</v>
      </c>
      <c r="F540" s="244" t="s">
        <v>272</v>
      </c>
      <c r="G540" s="241"/>
      <c r="H540" s="243" t="s">
        <v>1</v>
      </c>
      <c r="I540" s="245"/>
      <c r="J540" s="241"/>
      <c r="K540" s="241"/>
      <c r="L540" s="246"/>
      <c r="M540" s="247"/>
      <c r="N540" s="248"/>
      <c r="O540" s="248"/>
      <c r="P540" s="248"/>
      <c r="Q540" s="248"/>
      <c r="R540" s="248"/>
      <c r="S540" s="248"/>
      <c r="T540" s="249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50" t="s">
        <v>177</v>
      </c>
      <c r="AU540" s="250" t="s">
        <v>82</v>
      </c>
      <c r="AV540" s="13" t="s">
        <v>80</v>
      </c>
      <c r="AW540" s="13" t="s">
        <v>30</v>
      </c>
      <c r="AX540" s="13" t="s">
        <v>73</v>
      </c>
      <c r="AY540" s="250" t="s">
        <v>167</v>
      </c>
    </row>
    <row r="541" s="14" customFormat="1">
      <c r="A541" s="14"/>
      <c r="B541" s="251"/>
      <c r="C541" s="252"/>
      <c r="D541" s="242" t="s">
        <v>177</v>
      </c>
      <c r="E541" s="253" t="s">
        <v>1</v>
      </c>
      <c r="F541" s="254" t="s">
        <v>650</v>
      </c>
      <c r="G541" s="252"/>
      <c r="H541" s="255">
        <v>2.96</v>
      </c>
      <c r="I541" s="256"/>
      <c r="J541" s="252"/>
      <c r="K541" s="252"/>
      <c r="L541" s="257"/>
      <c r="M541" s="258"/>
      <c r="N541" s="259"/>
      <c r="O541" s="259"/>
      <c r="P541" s="259"/>
      <c r="Q541" s="259"/>
      <c r="R541" s="259"/>
      <c r="S541" s="259"/>
      <c r="T541" s="260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T541" s="261" t="s">
        <v>177</v>
      </c>
      <c r="AU541" s="261" t="s">
        <v>82</v>
      </c>
      <c r="AV541" s="14" t="s">
        <v>82</v>
      </c>
      <c r="AW541" s="14" t="s">
        <v>30</v>
      </c>
      <c r="AX541" s="14" t="s">
        <v>73</v>
      </c>
      <c r="AY541" s="261" t="s">
        <v>167</v>
      </c>
    </row>
    <row r="542" s="13" customFormat="1">
      <c r="A542" s="13"/>
      <c r="B542" s="240"/>
      <c r="C542" s="241"/>
      <c r="D542" s="242" t="s">
        <v>177</v>
      </c>
      <c r="E542" s="243" t="s">
        <v>1</v>
      </c>
      <c r="F542" s="244" t="s">
        <v>209</v>
      </c>
      <c r="G542" s="241"/>
      <c r="H542" s="243" t="s">
        <v>1</v>
      </c>
      <c r="I542" s="245"/>
      <c r="J542" s="241"/>
      <c r="K542" s="241"/>
      <c r="L542" s="246"/>
      <c r="M542" s="247"/>
      <c r="N542" s="248"/>
      <c r="O542" s="248"/>
      <c r="P542" s="248"/>
      <c r="Q542" s="248"/>
      <c r="R542" s="248"/>
      <c r="S542" s="248"/>
      <c r="T542" s="249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50" t="s">
        <v>177</v>
      </c>
      <c r="AU542" s="250" t="s">
        <v>82</v>
      </c>
      <c r="AV542" s="13" t="s">
        <v>80</v>
      </c>
      <c r="AW542" s="13" t="s">
        <v>30</v>
      </c>
      <c r="AX542" s="13" t="s">
        <v>73</v>
      </c>
      <c r="AY542" s="250" t="s">
        <v>167</v>
      </c>
    </row>
    <row r="543" s="14" customFormat="1">
      <c r="A543" s="14"/>
      <c r="B543" s="251"/>
      <c r="C543" s="252"/>
      <c r="D543" s="242" t="s">
        <v>177</v>
      </c>
      <c r="E543" s="253" t="s">
        <v>1</v>
      </c>
      <c r="F543" s="254" t="s">
        <v>353</v>
      </c>
      <c r="G543" s="252"/>
      <c r="H543" s="255">
        <v>35.200000000000003</v>
      </c>
      <c r="I543" s="256"/>
      <c r="J543" s="252"/>
      <c r="K543" s="252"/>
      <c r="L543" s="257"/>
      <c r="M543" s="258"/>
      <c r="N543" s="259"/>
      <c r="O543" s="259"/>
      <c r="P543" s="259"/>
      <c r="Q543" s="259"/>
      <c r="R543" s="259"/>
      <c r="S543" s="259"/>
      <c r="T543" s="260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261" t="s">
        <v>177</v>
      </c>
      <c r="AU543" s="261" t="s">
        <v>82</v>
      </c>
      <c r="AV543" s="14" t="s">
        <v>82</v>
      </c>
      <c r="AW543" s="14" t="s">
        <v>30</v>
      </c>
      <c r="AX543" s="14" t="s">
        <v>73</v>
      </c>
      <c r="AY543" s="261" t="s">
        <v>167</v>
      </c>
    </row>
    <row r="544" s="13" customFormat="1">
      <c r="A544" s="13"/>
      <c r="B544" s="240"/>
      <c r="C544" s="241"/>
      <c r="D544" s="242" t="s">
        <v>177</v>
      </c>
      <c r="E544" s="243" t="s">
        <v>1</v>
      </c>
      <c r="F544" s="244" t="s">
        <v>278</v>
      </c>
      <c r="G544" s="241"/>
      <c r="H544" s="243" t="s">
        <v>1</v>
      </c>
      <c r="I544" s="245"/>
      <c r="J544" s="241"/>
      <c r="K544" s="241"/>
      <c r="L544" s="246"/>
      <c r="M544" s="247"/>
      <c r="N544" s="248"/>
      <c r="O544" s="248"/>
      <c r="P544" s="248"/>
      <c r="Q544" s="248"/>
      <c r="R544" s="248"/>
      <c r="S544" s="248"/>
      <c r="T544" s="249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50" t="s">
        <v>177</v>
      </c>
      <c r="AU544" s="250" t="s">
        <v>82</v>
      </c>
      <c r="AV544" s="13" t="s">
        <v>80</v>
      </c>
      <c r="AW544" s="13" t="s">
        <v>30</v>
      </c>
      <c r="AX544" s="13" t="s">
        <v>73</v>
      </c>
      <c r="AY544" s="250" t="s">
        <v>167</v>
      </c>
    </row>
    <row r="545" s="14" customFormat="1">
      <c r="A545" s="14"/>
      <c r="B545" s="251"/>
      <c r="C545" s="252"/>
      <c r="D545" s="242" t="s">
        <v>177</v>
      </c>
      <c r="E545" s="253" t="s">
        <v>1</v>
      </c>
      <c r="F545" s="254" t="s">
        <v>651</v>
      </c>
      <c r="G545" s="252"/>
      <c r="H545" s="255">
        <v>1.6499999999999999</v>
      </c>
      <c r="I545" s="256"/>
      <c r="J545" s="252"/>
      <c r="K545" s="252"/>
      <c r="L545" s="257"/>
      <c r="M545" s="258"/>
      <c r="N545" s="259"/>
      <c r="O545" s="259"/>
      <c r="P545" s="259"/>
      <c r="Q545" s="259"/>
      <c r="R545" s="259"/>
      <c r="S545" s="259"/>
      <c r="T545" s="260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61" t="s">
        <v>177</v>
      </c>
      <c r="AU545" s="261" t="s">
        <v>82</v>
      </c>
      <c r="AV545" s="14" t="s">
        <v>82</v>
      </c>
      <c r="AW545" s="14" t="s">
        <v>30</v>
      </c>
      <c r="AX545" s="14" t="s">
        <v>73</v>
      </c>
      <c r="AY545" s="261" t="s">
        <v>167</v>
      </c>
    </row>
    <row r="546" s="15" customFormat="1">
      <c r="A546" s="15"/>
      <c r="B546" s="262"/>
      <c r="C546" s="263"/>
      <c r="D546" s="242" t="s">
        <v>177</v>
      </c>
      <c r="E546" s="264" t="s">
        <v>1</v>
      </c>
      <c r="F546" s="265" t="s">
        <v>204</v>
      </c>
      <c r="G546" s="263"/>
      <c r="H546" s="266">
        <v>41.100000000000001</v>
      </c>
      <c r="I546" s="267"/>
      <c r="J546" s="263"/>
      <c r="K546" s="263"/>
      <c r="L546" s="268"/>
      <c r="M546" s="269"/>
      <c r="N546" s="270"/>
      <c r="O546" s="270"/>
      <c r="P546" s="270"/>
      <c r="Q546" s="270"/>
      <c r="R546" s="270"/>
      <c r="S546" s="270"/>
      <c r="T546" s="271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T546" s="272" t="s">
        <v>177</v>
      </c>
      <c r="AU546" s="272" t="s">
        <v>82</v>
      </c>
      <c r="AV546" s="15" t="s">
        <v>175</v>
      </c>
      <c r="AW546" s="15" t="s">
        <v>30</v>
      </c>
      <c r="AX546" s="15" t="s">
        <v>80</v>
      </c>
      <c r="AY546" s="272" t="s">
        <v>167</v>
      </c>
    </row>
    <row r="547" s="2" customFormat="1" ht="24.15" customHeight="1">
      <c r="A547" s="39"/>
      <c r="B547" s="40"/>
      <c r="C547" s="227" t="s">
        <v>652</v>
      </c>
      <c r="D547" s="227" t="s">
        <v>170</v>
      </c>
      <c r="E547" s="228" t="s">
        <v>653</v>
      </c>
      <c r="F547" s="229" t="s">
        <v>654</v>
      </c>
      <c r="G547" s="230" t="s">
        <v>195</v>
      </c>
      <c r="H547" s="231">
        <v>94.557000000000002</v>
      </c>
      <c r="I547" s="232"/>
      <c r="J547" s="233">
        <f>ROUND(I547*H547,2)</f>
        <v>0</v>
      </c>
      <c r="K547" s="229" t="s">
        <v>174</v>
      </c>
      <c r="L547" s="45"/>
      <c r="M547" s="234" t="s">
        <v>1</v>
      </c>
      <c r="N547" s="235" t="s">
        <v>38</v>
      </c>
      <c r="O547" s="92"/>
      <c r="P547" s="236">
        <f>O547*H547</f>
        <v>0</v>
      </c>
      <c r="Q547" s="236">
        <v>0.0047299999999999998</v>
      </c>
      <c r="R547" s="236">
        <f>Q547*H547</f>
        <v>0.44725461</v>
      </c>
      <c r="S547" s="236">
        <v>0</v>
      </c>
      <c r="T547" s="237">
        <f>S547*H547</f>
        <v>0</v>
      </c>
      <c r="U547" s="39"/>
      <c r="V547" s="39"/>
      <c r="W547" s="39"/>
      <c r="X547" s="39"/>
      <c r="Y547" s="39"/>
      <c r="Z547" s="39"/>
      <c r="AA547" s="39"/>
      <c r="AB547" s="39"/>
      <c r="AC547" s="39"/>
      <c r="AD547" s="39"/>
      <c r="AE547" s="39"/>
      <c r="AR547" s="238" t="s">
        <v>308</v>
      </c>
      <c r="AT547" s="238" t="s">
        <v>170</v>
      </c>
      <c r="AU547" s="238" t="s">
        <v>82</v>
      </c>
      <c r="AY547" s="18" t="s">
        <v>167</v>
      </c>
      <c r="BE547" s="239">
        <f>IF(N547="základní",J547,0)</f>
        <v>0</v>
      </c>
      <c r="BF547" s="239">
        <f>IF(N547="snížená",J547,0)</f>
        <v>0</v>
      </c>
      <c r="BG547" s="239">
        <f>IF(N547="zákl. přenesená",J547,0)</f>
        <v>0</v>
      </c>
      <c r="BH547" s="239">
        <f>IF(N547="sníž. přenesená",J547,0)</f>
        <v>0</v>
      </c>
      <c r="BI547" s="239">
        <f>IF(N547="nulová",J547,0)</f>
        <v>0</v>
      </c>
      <c r="BJ547" s="18" t="s">
        <v>80</v>
      </c>
      <c r="BK547" s="239">
        <f>ROUND(I547*H547,2)</f>
        <v>0</v>
      </c>
      <c r="BL547" s="18" t="s">
        <v>308</v>
      </c>
      <c r="BM547" s="238" t="s">
        <v>655</v>
      </c>
    </row>
    <row r="548" s="13" customFormat="1">
      <c r="A548" s="13"/>
      <c r="B548" s="240"/>
      <c r="C548" s="241"/>
      <c r="D548" s="242" t="s">
        <v>177</v>
      </c>
      <c r="E548" s="243" t="s">
        <v>1</v>
      </c>
      <c r="F548" s="244" t="s">
        <v>270</v>
      </c>
      <c r="G548" s="241"/>
      <c r="H548" s="243" t="s">
        <v>1</v>
      </c>
      <c r="I548" s="245"/>
      <c r="J548" s="241"/>
      <c r="K548" s="241"/>
      <c r="L548" s="246"/>
      <c r="M548" s="247"/>
      <c r="N548" s="248"/>
      <c r="O548" s="248"/>
      <c r="P548" s="248"/>
      <c r="Q548" s="248"/>
      <c r="R548" s="248"/>
      <c r="S548" s="248"/>
      <c r="T548" s="249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50" t="s">
        <v>177</v>
      </c>
      <c r="AU548" s="250" t="s">
        <v>82</v>
      </c>
      <c r="AV548" s="13" t="s">
        <v>80</v>
      </c>
      <c r="AW548" s="13" t="s">
        <v>30</v>
      </c>
      <c r="AX548" s="13" t="s">
        <v>73</v>
      </c>
      <c r="AY548" s="250" t="s">
        <v>167</v>
      </c>
    </row>
    <row r="549" s="14" customFormat="1">
      <c r="A549" s="14"/>
      <c r="B549" s="251"/>
      <c r="C549" s="252"/>
      <c r="D549" s="242" t="s">
        <v>177</v>
      </c>
      <c r="E549" s="253" t="s">
        <v>1</v>
      </c>
      <c r="F549" s="254" t="s">
        <v>656</v>
      </c>
      <c r="G549" s="252"/>
      <c r="H549" s="255">
        <v>7.6360000000000001</v>
      </c>
      <c r="I549" s="256"/>
      <c r="J549" s="252"/>
      <c r="K549" s="252"/>
      <c r="L549" s="257"/>
      <c r="M549" s="258"/>
      <c r="N549" s="259"/>
      <c r="O549" s="259"/>
      <c r="P549" s="259"/>
      <c r="Q549" s="259"/>
      <c r="R549" s="259"/>
      <c r="S549" s="259"/>
      <c r="T549" s="260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T549" s="261" t="s">
        <v>177</v>
      </c>
      <c r="AU549" s="261" t="s">
        <v>82</v>
      </c>
      <c r="AV549" s="14" t="s">
        <v>82</v>
      </c>
      <c r="AW549" s="14" t="s">
        <v>30</v>
      </c>
      <c r="AX549" s="14" t="s">
        <v>73</v>
      </c>
      <c r="AY549" s="261" t="s">
        <v>167</v>
      </c>
    </row>
    <row r="550" s="13" customFormat="1">
      <c r="A550" s="13"/>
      <c r="B550" s="240"/>
      <c r="C550" s="241"/>
      <c r="D550" s="242" t="s">
        <v>177</v>
      </c>
      <c r="E550" s="243" t="s">
        <v>1</v>
      </c>
      <c r="F550" s="244" t="s">
        <v>272</v>
      </c>
      <c r="G550" s="241"/>
      <c r="H550" s="243" t="s">
        <v>1</v>
      </c>
      <c r="I550" s="245"/>
      <c r="J550" s="241"/>
      <c r="K550" s="241"/>
      <c r="L550" s="246"/>
      <c r="M550" s="247"/>
      <c r="N550" s="248"/>
      <c r="O550" s="248"/>
      <c r="P550" s="248"/>
      <c r="Q550" s="248"/>
      <c r="R550" s="248"/>
      <c r="S550" s="248"/>
      <c r="T550" s="249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50" t="s">
        <v>177</v>
      </c>
      <c r="AU550" s="250" t="s">
        <v>82</v>
      </c>
      <c r="AV550" s="13" t="s">
        <v>80</v>
      </c>
      <c r="AW550" s="13" t="s">
        <v>30</v>
      </c>
      <c r="AX550" s="13" t="s">
        <v>73</v>
      </c>
      <c r="AY550" s="250" t="s">
        <v>167</v>
      </c>
    </row>
    <row r="551" s="14" customFormat="1">
      <c r="A551" s="14"/>
      <c r="B551" s="251"/>
      <c r="C551" s="252"/>
      <c r="D551" s="242" t="s">
        <v>177</v>
      </c>
      <c r="E551" s="253" t="s">
        <v>1</v>
      </c>
      <c r="F551" s="254" t="s">
        <v>657</v>
      </c>
      <c r="G551" s="252"/>
      <c r="H551" s="255">
        <v>11.119999999999999</v>
      </c>
      <c r="I551" s="256"/>
      <c r="J551" s="252"/>
      <c r="K551" s="252"/>
      <c r="L551" s="257"/>
      <c r="M551" s="258"/>
      <c r="N551" s="259"/>
      <c r="O551" s="259"/>
      <c r="P551" s="259"/>
      <c r="Q551" s="259"/>
      <c r="R551" s="259"/>
      <c r="S551" s="259"/>
      <c r="T551" s="260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61" t="s">
        <v>177</v>
      </c>
      <c r="AU551" s="261" t="s">
        <v>82</v>
      </c>
      <c r="AV551" s="14" t="s">
        <v>82</v>
      </c>
      <c r="AW551" s="14" t="s">
        <v>30</v>
      </c>
      <c r="AX551" s="14" t="s">
        <v>73</v>
      </c>
      <c r="AY551" s="261" t="s">
        <v>167</v>
      </c>
    </row>
    <row r="552" s="13" customFormat="1">
      <c r="A552" s="13"/>
      <c r="B552" s="240"/>
      <c r="C552" s="241"/>
      <c r="D552" s="242" t="s">
        <v>177</v>
      </c>
      <c r="E552" s="243" t="s">
        <v>1</v>
      </c>
      <c r="F552" s="244" t="s">
        <v>209</v>
      </c>
      <c r="G552" s="241"/>
      <c r="H552" s="243" t="s">
        <v>1</v>
      </c>
      <c r="I552" s="245"/>
      <c r="J552" s="241"/>
      <c r="K552" s="241"/>
      <c r="L552" s="246"/>
      <c r="M552" s="247"/>
      <c r="N552" s="248"/>
      <c r="O552" s="248"/>
      <c r="P552" s="248"/>
      <c r="Q552" s="248"/>
      <c r="R552" s="248"/>
      <c r="S552" s="248"/>
      <c r="T552" s="249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50" t="s">
        <v>177</v>
      </c>
      <c r="AU552" s="250" t="s">
        <v>82</v>
      </c>
      <c r="AV552" s="13" t="s">
        <v>80</v>
      </c>
      <c r="AW552" s="13" t="s">
        <v>30</v>
      </c>
      <c r="AX552" s="13" t="s">
        <v>73</v>
      </c>
      <c r="AY552" s="250" t="s">
        <v>167</v>
      </c>
    </row>
    <row r="553" s="14" customFormat="1">
      <c r="A553" s="14"/>
      <c r="B553" s="251"/>
      <c r="C553" s="252"/>
      <c r="D553" s="242" t="s">
        <v>177</v>
      </c>
      <c r="E553" s="253" t="s">
        <v>1</v>
      </c>
      <c r="F553" s="254" t="s">
        <v>658</v>
      </c>
      <c r="G553" s="252"/>
      <c r="H553" s="255">
        <v>40.872</v>
      </c>
      <c r="I553" s="256"/>
      <c r="J553" s="252"/>
      <c r="K553" s="252"/>
      <c r="L553" s="257"/>
      <c r="M553" s="258"/>
      <c r="N553" s="259"/>
      <c r="O553" s="259"/>
      <c r="P553" s="259"/>
      <c r="Q553" s="259"/>
      <c r="R553" s="259"/>
      <c r="S553" s="259"/>
      <c r="T553" s="260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T553" s="261" t="s">
        <v>177</v>
      </c>
      <c r="AU553" s="261" t="s">
        <v>82</v>
      </c>
      <c r="AV553" s="14" t="s">
        <v>82</v>
      </c>
      <c r="AW553" s="14" t="s">
        <v>30</v>
      </c>
      <c r="AX553" s="14" t="s">
        <v>73</v>
      </c>
      <c r="AY553" s="261" t="s">
        <v>167</v>
      </c>
    </row>
    <row r="554" s="14" customFormat="1">
      <c r="A554" s="14"/>
      <c r="B554" s="251"/>
      <c r="C554" s="252"/>
      <c r="D554" s="242" t="s">
        <v>177</v>
      </c>
      <c r="E554" s="253" t="s">
        <v>1</v>
      </c>
      <c r="F554" s="254" t="s">
        <v>659</v>
      </c>
      <c r="G554" s="252"/>
      <c r="H554" s="255">
        <v>9.3580000000000005</v>
      </c>
      <c r="I554" s="256"/>
      <c r="J554" s="252"/>
      <c r="K554" s="252"/>
      <c r="L554" s="257"/>
      <c r="M554" s="258"/>
      <c r="N554" s="259"/>
      <c r="O554" s="259"/>
      <c r="P554" s="259"/>
      <c r="Q554" s="259"/>
      <c r="R554" s="259"/>
      <c r="S554" s="259"/>
      <c r="T554" s="260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261" t="s">
        <v>177</v>
      </c>
      <c r="AU554" s="261" t="s">
        <v>82</v>
      </c>
      <c r="AV554" s="14" t="s">
        <v>82</v>
      </c>
      <c r="AW554" s="14" t="s">
        <v>30</v>
      </c>
      <c r="AX554" s="14" t="s">
        <v>73</v>
      </c>
      <c r="AY554" s="261" t="s">
        <v>167</v>
      </c>
    </row>
    <row r="555" s="13" customFormat="1">
      <c r="A555" s="13"/>
      <c r="B555" s="240"/>
      <c r="C555" s="241"/>
      <c r="D555" s="242" t="s">
        <v>177</v>
      </c>
      <c r="E555" s="243" t="s">
        <v>1</v>
      </c>
      <c r="F555" s="244" t="s">
        <v>259</v>
      </c>
      <c r="G555" s="241"/>
      <c r="H555" s="243" t="s">
        <v>1</v>
      </c>
      <c r="I555" s="245"/>
      <c r="J555" s="241"/>
      <c r="K555" s="241"/>
      <c r="L555" s="246"/>
      <c r="M555" s="247"/>
      <c r="N555" s="248"/>
      <c r="O555" s="248"/>
      <c r="P555" s="248"/>
      <c r="Q555" s="248"/>
      <c r="R555" s="248"/>
      <c r="S555" s="248"/>
      <c r="T555" s="249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50" t="s">
        <v>177</v>
      </c>
      <c r="AU555" s="250" t="s">
        <v>82</v>
      </c>
      <c r="AV555" s="13" t="s">
        <v>80</v>
      </c>
      <c r="AW555" s="13" t="s">
        <v>30</v>
      </c>
      <c r="AX555" s="13" t="s">
        <v>73</v>
      </c>
      <c r="AY555" s="250" t="s">
        <v>167</v>
      </c>
    </row>
    <row r="556" s="14" customFormat="1">
      <c r="A556" s="14"/>
      <c r="B556" s="251"/>
      <c r="C556" s="252"/>
      <c r="D556" s="242" t="s">
        <v>177</v>
      </c>
      <c r="E556" s="253" t="s">
        <v>1</v>
      </c>
      <c r="F556" s="254" t="s">
        <v>660</v>
      </c>
      <c r="G556" s="252"/>
      <c r="H556" s="255">
        <v>15.249000000000001</v>
      </c>
      <c r="I556" s="256"/>
      <c r="J556" s="252"/>
      <c r="K556" s="252"/>
      <c r="L556" s="257"/>
      <c r="M556" s="258"/>
      <c r="N556" s="259"/>
      <c r="O556" s="259"/>
      <c r="P556" s="259"/>
      <c r="Q556" s="259"/>
      <c r="R556" s="259"/>
      <c r="S556" s="259"/>
      <c r="T556" s="260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61" t="s">
        <v>177</v>
      </c>
      <c r="AU556" s="261" t="s">
        <v>82</v>
      </c>
      <c r="AV556" s="14" t="s">
        <v>82</v>
      </c>
      <c r="AW556" s="14" t="s">
        <v>30</v>
      </c>
      <c r="AX556" s="14" t="s">
        <v>73</v>
      </c>
      <c r="AY556" s="261" t="s">
        <v>167</v>
      </c>
    </row>
    <row r="557" s="14" customFormat="1">
      <c r="A557" s="14"/>
      <c r="B557" s="251"/>
      <c r="C557" s="252"/>
      <c r="D557" s="242" t="s">
        <v>177</v>
      </c>
      <c r="E557" s="253" t="s">
        <v>1</v>
      </c>
      <c r="F557" s="254" t="s">
        <v>260</v>
      </c>
      <c r="G557" s="252"/>
      <c r="H557" s="255">
        <v>0.67100000000000004</v>
      </c>
      <c r="I557" s="256"/>
      <c r="J557" s="252"/>
      <c r="K557" s="252"/>
      <c r="L557" s="257"/>
      <c r="M557" s="258"/>
      <c r="N557" s="259"/>
      <c r="O557" s="259"/>
      <c r="P557" s="259"/>
      <c r="Q557" s="259"/>
      <c r="R557" s="259"/>
      <c r="S557" s="259"/>
      <c r="T557" s="260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T557" s="261" t="s">
        <v>177</v>
      </c>
      <c r="AU557" s="261" t="s">
        <v>82</v>
      </c>
      <c r="AV557" s="14" t="s">
        <v>82</v>
      </c>
      <c r="AW557" s="14" t="s">
        <v>30</v>
      </c>
      <c r="AX557" s="14" t="s">
        <v>73</v>
      </c>
      <c r="AY557" s="261" t="s">
        <v>167</v>
      </c>
    </row>
    <row r="558" s="13" customFormat="1">
      <c r="A558" s="13"/>
      <c r="B558" s="240"/>
      <c r="C558" s="241"/>
      <c r="D558" s="242" t="s">
        <v>177</v>
      </c>
      <c r="E558" s="243" t="s">
        <v>1</v>
      </c>
      <c r="F558" s="244" t="s">
        <v>278</v>
      </c>
      <c r="G558" s="241"/>
      <c r="H558" s="243" t="s">
        <v>1</v>
      </c>
      <c r="I558" s="245"/>
      <c r="J558" s="241"/>
      <c r="K558" s="241"/>
      <c r="L558" s="246"/>
      <c r="M558" s="247"/>
      <c r="N558" s="248"/>
      <c r="O558" s="248"/>
      <c r="P558" s="248"/>
      <c r="Q558" s="248"/>
      <c r="R558" s="248"/>
      <c r="S558" s="248"/>
      <c r="T558" s="249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50" t="s">
        <v>177</v>
      </c>
      <c r="AU558" s="250" t="s">
        <v>82</v>
      </c>
      <c r="AV558" s="13" t="s">
        <v>80</v>
      </c>
      <c r="AW558" s="13" t="s">
        <v>30</v>
      </c>
      <c r="AX558" s="13" t="s">
        <v>73</v>
      </c>
      <c r="AY558" s="250" t="s">
        <v>167</v>
      </c>
    </row>
    <row r="559" s="14" customFormat="1">
      <c r="A559" s="14"/>
      <c r="B559" s="251"/>
      <c r="C559" s="252"/>
      <c r="D559" s="242" t="s">
        <v>177</v>
      </c>
      <c r="E559" s="253" t="s">
        <v>1</v>
      </c>
      <c r="F559" s="254" t="s">
        <v>661</v>
      </c>
      <c r="G559" s="252"/>
      <c r="H559" s="255">
        <v>9.6509999999999998</v>
      </c>
      <c r="I559" s="256"/>
      <c r="J559" s="252"/>
      <c r="K559" s="252"/>
      <c r="L559" s="257"/>
      <c r="M559" s="258"/>
      <c r="N559" s="259"/>
      <c r="O559" s="259"/>
      <c r="P559" s="259"/>
      <c r="Q559" s="259"/>
      <c r="R559" s="259"/>
      <c r="S559" s="259"/>
      <c r="T559" s="260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61" t="s">
        <v>177</v>
      </c>
      <c r="AU559" s="261" t="s">
        <v>82</v>
      </c>
      <c r="AV559" s="14" t="s">
        <v>82</v>
      </c>
      <c r="AW559" s="14" t="s">
        <v>30</v>
      </c>
      <c r="AX559" s="14" t="s">
        <v>73</v>
      </c>
      <c r="AY559" s="261" t="s">
        <v>167</v>
      </c>
    </row>
    <row r="560" s="15" customFormat="1">
      <c r="A560" s="15"/>
      <c r="B560" s="262"/>
      <c r="C560" s="263"/>
      <c r="D560" s="242" t="s">
        <v>177</v>
      </c>
      <c r="E560" s="264" t="s">
        <v>1</v>
      </c>
      <c r="F560" s="265" t="s">
        <v>204</v>
      </c>
      <c r="G560" s="263"/>
      <c r="H560" s="266">
        <v>94.557000000000002</v>
      </c>
      <c r="I560" s="267"/>
      <c r="J560" s="263"/>
      <c r="K560" s="263"/>
      <c r="L560" s="268"/>
      <c r="M560" s="269"/>
      <c r="N560" s="270"/>
      <c r="O560" s="270"/>
      <c r="P560" s="270"/>
      <c r="Q560" s="270"/>
      <c r="R560" s="270"/>
      <c r="S560" s="270"/>
      <c r="T560" s="271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T560" s="272" t="s">
        <v>177</v>
      </c>
      <c r="AU560" s="272" t="s">
        <v>82</v>
      </c>
      <c r="AV560" s="15" t="s">
        <v>175</v>
      </c>
      <c r="AW560" s="15" t="s">
        <v>30</v>
      </c>
      <c r="AX560" s="15" t="s">
        <v>80</v>
      </c>
      <c r="AY560" s="272" t="s">
        <v>167</v>
      </c>
    </row>
    <row r="561" s="2" customFormat="1" ht="33" customHeight="1">
      <c r="A561" s="39"/>
      <c r="B561" s="40"/>
      <c r="C561" s="227" t="s">
        <v>662</v>
      </c>
      <c r="D561" s="227" t="s">
        <v>170</v>
      </c>
      <c r="E561" s="228" t="s">
        <v>663</v>
      </c>
      <c r="F561" s="229" t="s">
        <v>664</v>
      </c>
      <c r="G561" s="230" t="s">
        <v>219</v>
      </c>
      <c r="H561" s="231">
        <v>0.64200000000000002</v>
      </c>
      <c r="I561" s="232"/>
      <c r="J561" s="233">
        <f>ROUND(I561*H561,2)</f>
        <v>0</v>
      </c>
      <c r="K561" s="229" t="s">
        <v>174</v>
      </c>
      <c r="L561" s="45"/>
      <c r="M561" s="234" t="s">
        <v>1</v>
      </c>
      <c r="N561" s="235" t="s">
        <v>38</v>
      </c>
      <c r="O561" s="92"/>
      <c r="P561" s="236">
        <f>O561*H561</f>
        <v>0</v>
      </c>
      <c r="Q561" s="236">
        <v>0</v>
      </c>
      <c r="R561" s="236">
        <f>Q561*H561</f>
        <v>0</v>
      </c>
      <c r="S561" s="236">
        <v>0</v>
      </c>
      <c r="T561" s="237">
        <f>S561*H561</f>
        <v>0</v>
      </c>
      <c r="U561" s="39"/>
      <c r="V561" s="39"/>
      <c r="W561" s="39"/>
      <c r="X561" s="39"/>
      <c r="Y561" s="39"/>
      <c r="Z561" s="39"/>
      <c r="AA561" s="39"/>
      <c r="AB561" s="39"/>
      <c r="AC561" s="39"/>
      <c r="AD561" s="39"/>
      <c r="AE561" s="39"/>
      <c r="AR561" s="238" t="s">
        <v>308</v>
      </c>
      <c r="AT561" s="238" t="s">
        <v>170</v>
      </c>
      <c r="AU561" s="238" t="s">
        <v>82</v>
      </c>
      <c r="AY561" s="18" t="s">
        <v>167</v>
      </c>
      <c r="BE561" s="239">
        <f>IF(N561="základní",J561,0)</f>
        <v>0</v>
      </c>
      <c r="BF561" s="239">
        <f>IF(N561="snížená",J561,0)</f>
        <v>0</v>
      </c>
      <c r="BG561" s="239">
        <f>IF(N561="zákl. přenesená",J561,0)</f>
        <v>0</v>
      </c>
      <c r="BH561" s="239">
        <f>IF(N561="sníž. přenesená",J561,0)</f>
        <v>0</v>
      </c>
      <c r="BI561" s="239">
        <f>IF(N561="nulová",J561,0)</f>
        <v>0</v>
      </c>
      <c r="BJ561" s="18" t="s">
        <v>80</v>
      </c>
      <c r="BK561" s="239">
        <f>ROUND(I561*H561,2)</f>
        <v>0</v>
      </c>
      <c r="BL561" s="18" t="s">
        <v>308</v>
      </c>
      <c r="BM561" s="238" t="s">
        <v>665</v>
      </c>
    </row>
    <row r="562" s="12" customFormat="1" ht="22.8" customHeight="1">
      <c r="A562" s="12"/>
      <c r="B562" s="211"/>
      <c r="C562" s="212"/>
      <c r="D562" s="213" t="s">
        <v>72</v>
      </c>
      <c r="E562" s="225" t="s">
        <v>666</v>
      </c>
      <c r="F562" s="225" t="s">
        <v>667</v>
      </c>
      <c r="G562" s="212"/>
      <c r="H562" s="212"/>
      <c r="I562" s="215"/>
      <c r="J562" s="226">
        <f>BK562</f>
        <v>0</v>
      </c>
      <c r="K562" s="212"/>
      <c r="L562" s="217"/>
      <c r="M562" s="218"/>
      <c r="N562" s="219"/>
      <c r="O562" s="219"/>
      <c r="P562" s="220">
        <f>SUM(P563:P595)</f>
        <v>0</v>
      </c>
      <c r="Q562" s="219"/>
      <c r="R562" s="220">
        <f>SUM(R563:R595)</f>
        <v>0.032257499999999995</v>
      </c>
      <c r="S562" s="219"/>
      <c r="T562" s="221">
        <f>SUM(T563:T595)</f>
        <v>0.28634999999999999</v>
      </c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R562" s="222" t="s">
        <v>82</v>
      </c>
      <c r="AT562" s="223" t="s">
        <v>72</v>
      </c>
      <c r="AU562" s="223" t="s">
        <v>80</v>
      </c>
      <c r="AY562" s="222" t="s">
        <v>167</v>
      </c>
      <c r="BK562" s="224">
        <f>SUM(BK563:BK595)</f>
        <v>0</v>
      </c>
    </row>
    <row r="563" s="2" customFormat="1" ht="24.15" customHeight="1">
      <c r="A563" s="39"/>
      <c r="B563" s="40"/>
      <c r="C563" s="227" t="s">
        <v>668</v>
      </c>
      <c r="D563" s="227" t="s">
        <v>170</v>
      </c>
      <c r="E563" s="228" t="s">
        <v>669</v>
      </c>
      <c r="F563" s="229" t="s">
        <v>670</v>
      </c>
      <c r="G563" s="230" t="s">
        <v>195</v>
      </c>
      <c r="H563" s="231">
        <v>19.09</v>
      </c>
      <c r="I563" s="232"/>
      <c r="J563" s="233">
        <f>ROUND(I563*H563,2)</f>
        <v>0</v>
      </c>
      <c r="K563" s="229" t="s">
        <v>174</v>
      </c>
      <c r="L563" s="45"/>
      <c r="M563" s="234" t="s">
        <v>1</v>
      </c>
      <c r="N563" s="235" t="s">
        <v>38</v>
      </c>
      <c r="O563" s="92"/>
      <c r="P563" s="236">
        <f>O563*H563</f>
        <v>0</v>
      </c>
      <c r="Q563" s="236">
        <v>0</v>
      </c>
      <c r="R563" s="236">
        <f>Q563*H563</f>
        <v>0</v>
      </c>
      <c r="S563" s="236">
        <v>0.014999999999999999</v>
      </c>
      <c r="T563" s="237">
        <f>S563*H563</f>
        <v>0.28634999999999999</v>
      </c>
      <c r="U563" s="39"/>
      <c r="V563" s="39"/>
      <c r="W563" s="39"/>
      <c r="X563" s="39"/>
      <c r="Y563" s="39"/>
      <c r="Z563" s="39"/>
      <c r="AA563" s="39"/>
      <c r="AB563" s="39"/>
      <c r="AC563" s="39"/>
      <c r="AD563" s="39"/>
      <c r="AE563" s="39"/>
      <c r="AR563" s="238" t="s">
        <v>308</v>
      </c>
      <c r="AT563" s="238" t="s">
        <v>170</v>
      </c>
      <c r="AU563" s="238" t="s">
        <v>82</v>
      </c>
      <c r="AY563" s="18" t="s">
        <v>167</v>
      </c>
      <c r="BE563" s="239">
        <f>IF(N563="základní",J563,0)</f>
        <v>0</v>
      </c>
      <c r="BF563" s="239">
        <f>IF(N563="snížená",J563,0)</f>
        <v>0</v>
      </c>
      <c r="BG563" s="239">
        <f>IF(N563="zákl. přenesená",J563,0)</f>
        <v>0</v>
      </c>
      <c r="BH563" s="239">
        <f>IF(N563="sníž. přenesená",J563,0)</f>
        <v>0</v>
      </c>
      <c r="BI563" s="239">
        <f>IF(N563="nulová",J563,0)</f>
        <v>0</v>
      </c>
      <c r="BJ563" s="18" t="s">
        <v>80</v>
      </c>
      <c r="BK563" s="239">
        <f>ROUND(I563*H563,2)</f>
        <v>0</v>
      </c>
      <c r="BL563" s="18" t="s">
        <v>308</v>
      </c>
      <c r="BM563" s="238" t="s">
        <v>671</v>
      </c>
    </row>
    <row r="564" s="13" customFormat="1">
      <c r="A564" s="13"/>
      <c r="B564" s="240"/>
      <c r="C564" s="241"/>
      <c r="D564" s="242" t="s">
        <v>177</v>
      </c>
      <c r="E564" s="243" t="s">
        <v>1</v>
      </c>
      <c r="F564" s="244" t="s">
        <v>672</v>
      </c>
      <c r="G564" s="241"/>
      <c r="H564" s="243" t="s">
        <v>1</v>
      </c>
      <c r="I564" s="245"/>
      <c r="J564" s="241"/>
      <c r="K564" s="241"/>
      <c r="L564" s="246"/>
      <c r="M564" s="247"/>
      <c r="N564" s="248"/>
      <c r="O564" s="248"/>
      <c r="P564" s="248"/>
      <c r="Q564" s="248"/>
      <c r="R564" s="248"/>
      <c r="S564" s="248"/>
      <c r="T564" s="249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50" t="s">
        <v>177</v>
      </c>
      <c r="AU564" s="250" t="s">
        <v>82</v>
      </c>
      <c r="AV564" s="13" t="s">
        <v>80</v>
      </c>
      <c r="AW564" s="13" t="s">
        <v>30</v>
      </c>
      <c r="AX564" s="13" t="s">
        <v>73</v>
      </c>
      <c r="AY564" s="250" t="s">
        <v>167</v>
      </c>
    </row>
    <row r="565" s="13" customFormat="1">
      <c r="A565" s="13"/>
      <c r="B565" s="240"/>
      <c r="C565" s="241"/>
      <c r="D565" s="242" t="s">
        <v>177</v>
      </c>
      <c r="E565" s="243" t="s">
        <v>1</v>
      </c>
      <c r="F565" s="244" t="s">
        <v>673</v>
      </c>
      <c r="G565" s="241"/>
      <c r="H565" s="243" t="s">
        <v>1</v>
      </c>
      <c r="I565" s="245"/>
      <c r="J565" s="241"/>
      <c r="K565" s="241"/>
      <c r="L565" s="246"/>
      <c r="M565" s="247"/>
      <c r="N565" s="248"/>
      <c r="O565" s="248"/>
      <c r="P565" s="248"/>
      <c r="Q565" s="248"/>
      <c r="R565" s="248"/>
      <c r="S565" s="248"/>
      <c r="T565" s="249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50" t="s">
        <v>177</v>
      </c>
      <c r="AU565" s="250" t="s">
        <v>82</v>
      </c>
      <c r="AV565" s="13" t="s">
        <v>80</v>
      </c>
      <c r="AW565" s="13" t="s">
        <v>30</v>
      </c>
      <c r="AX565" s="13" t="s">
        <v>73</v>
      </c>
      <c r="AY565" s="250" t="s">
        <v>167</v>
      </c>
    </row>
    <row r="566" s="13" customFormat="1">
      <c r="A566" s="13"/>
      <c r="B566" s="240"/>
      <c r="C566" s="241"/>
      <c r="D566" s="242" t="s">
        <v>177</v>
      </c>
      <c r="E566" s="243" t="s">
        <v>1</v>
      </c>
      <c r="F566" s="244" t="s">
        <v>674</v>
      </c>
      <c r="G566" s="241"/>
      <c r="H566" s="243" t="s">
        <v>1</v>
      </c>
      <c r="I566" s="245"/>
      <c r="J566" s="241"/>
      <c r="K566" s="241"/>
      <c r="L566" s="246"/>
      <c r="M566" s="247"/>
      <c r="N566" s="248"/>
      <c r="O566" s="248"/>
      <c r="P566" s="248"/>
      <c r="Q566" s="248"/>
      <c r="R566" s="248"/>
      <c r="S566" s="248"/>
      <c r="T566" s="249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50" t="s">
        <v>177</v>
      </c>
      <c r="AU566" s="250" t="s">
        <v>82</v>
      </c>
      <c r="AV566" s="13" t="s">
        <v>80</v>
      </c>
      <c r="AW566" s="13" t="s">
        <v>30</v>
      </c>
      <c r="AX566" s="13" t="s">
        <v>73</v>
      </c>
      <c r="AY566" s="250" t="s">
        <v>167</v>
      </c>
    </row>
    <row r="567" s="13" customFormat="1">
      <c r="A567" s="13"/>
      <c r="B567" s="240"/>
      <c r="C567" s="241"/>
      <c r="D567" s="242" t="s">
        <v>177</v>
      </c>
      <c r="E567" s="243" t="s">
        <v>1</v>
      </c>
      <c r="F567" s="244" t="s">
        <v>209</v>
      </c>
      <c r="G567" s="241"/>
      <c r="H567" s="243" t="s">
        <v>1</v>
      </c>
      <c r="I567" s="245"/>
      <c r="J567" s="241"/>
      <c r="K567" s="241"/>
      <c r="L567" s="246"/>
      <c r="M567" s="247"/>
      <c r="N567" s="248"/>
      <c r="O567" s="248"/>
      <c r="P567" s="248"/>
      <c r="Q567" s="248"/>
      <c r="R567" s="248"/>
      <c r="S567" s="248"/>
      <c r="T567" s="249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50" t="s">
        <v>177</v>
      </c>
      <c r="AU567" s="250" t="s">
        <v>82</v>
      </c>
      <c r="AV567" s="13" t="s">
        <v>80</v>
      </c>
      <c r="AW567" s="13" t="s">
        <v>30</v>
      </c>
      <c r="AX567" s="13" t="s">
        <v>73</v>
      </c>
      <c r="AY567" s="250" t="s">
        <v>167</v>
      </c>
    </row>
    <row r="568" s="14" customFormat="1">
      <c r="A568" s="14"/>
      <c r="B568" s="251"/>
      <c r="C568" s="252"/>
      <c r="D568" s="242" t="s">
        <v>177</v>
      </c>
      <c r="E568" s="253" t="s">
        <v>1</v>
      </c>
      <c r="F568" s="254" t="s">
        <v>675</v>
      </c>
      <c r="G568" s="252"/>
      <c r="H568" s="255">
        <v>4.0999999999999996</v>
      </c>
      <c r="I568" s="256"/>
      <c r="J568" s="252"/>
      <c r="K568" s="252"/>
      <c r="L568" s="257"/>
      <c r="M568" s="258"/>
      <c r="N568" s="259"/>
      <c r="O568" s="259"/>
      <c r="P568" s="259"/>
      <c r="Q568" s="259"/>
      <c r="R568" s="259"/>
      <c r="S568" s="259"/>
      <c r="T568" s="260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T568" s="261" t="s">
        <v>177</v>
      </c>
      <c r="AU568" s="261" t="s">
        <v>82</v>
      </c>
      <c r="AV568" s="14" t="s">
        <v>82</v>
      </c>
      <c r="AW568" s="14" t="s">
        <v>30</v>
      </c>
      <c r="AX568" s="14" t="s">
        <v>73</v>
      </c>
      <c r="AY568" s="261" t="s">
        <v>167</v>
      </c>
    </row>
    <row r="569" s="13" customFormat="1">
      <c r="A569" s="13"/>
      <c r="B569" s="240"/>
      <c r="C569" s="241"/>
      <c r="D569" s="242" t="s">
        <v>177</v>
      </c>
      <c r="E569" s="243" t="s">
        <v>1</v>
      </c>
      <c r="F569" s="244" t="s">
        <v>259</v>
      </c>
      <c r="G569" s="241"/>
      <c r="H569" s="243" t="s">
        <v>1</v>
      </c>
      <c r="I569" s="245"/>
      <c r="J569" s="241"/>
      <c r="K569" s="241"/>
      <c r="L569" s="246"/>
      <c r="M569" s="247"/>
      <c r="N569" s="248"/>
      <c r="O569" s="248"/>
      <c r="P569" s="248"/>
      <c r="Q569" s="248"/>
      <c r="R569" s="248"/>
      <c r="S569" s="248"/>
      <c r="T569" s="249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50" t="s">
        <v>177</v>
      </c>
      <c r="AU569" s="250" t="s">
        <v>82</v>
      </c>
      <c r="AV569" s="13" t="s">
        <v>80</v>
      </c>
      <c r="AW569" s="13" t="s">
        <v>30</v>
      </c>
      <c r="AX569" s="13" t="s">
        <v>73</v>
      </c>
      <c r="AY569" s="250" t="s">
        <v>167</v>
      </c>
    </row>
    <row r="570" s="14" customFormat="1">
      <c r="A570" s="14"/>
      <c r="B570" s="251"/>
      <c r="C570" s="252"/>
      <c r="D570" s="242" t="s">
        <v>177</v>
      </c>
      <c r="E570" s="253" t="s">
        <v>1</v>
      </c>
      <c r="F570" s="254" t="s">
        <v>676</v>
      </c>
      <c r="G570" s="252"/>
      <c r="H570" s="255">
        <v>1.3100000000000001</v>
      </c>
      <c r="I570" s="256"/>
      <c r="J570" s="252"/>
      <c r="K570" s="252"/>
      <c r="L570" s="257"/>
      <c r="M570" s="258"/>
      <c r="N570" s="259"/>
      <c r="O570" s="259"/>
      <c r="P570" s="259"/>
      <c r="Q570" s="259"/>
      <c r="R570" s="259"/>
      <c r="S570" s="259"/>
      <c r="T570" s="260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T570" s="261" t="s">
        <v>177</v>
      </c>
      <c r="AU570" s="261" t="s">
        <v>82</v>
      </c>
      <c r="AV570" s="14" t="s">
        <v>82</v>
      </c>
      <c r="AW570" s="14" t="s">
        <v>30</v>
      </c>
      <c r="AX570" s="14" t="s">
        <v>73</v>
      </c>
      <c r="AY570" s="261" t="s">
        <v>167</v>
      </c>
    </row>
    <row r="571" s="13" customFormat="1">
      <c r="A571" s="13"/>
      <c r="B571" s="240"/>
      <c r="C571" s="241"/>
      <c r="D571" s="242" t="s">
        <v>177</v>
      </c>
      <c r="E571" s="243" t="s">
        <v>1</v>
      </c>
      <c r="F571" s="244" t="s">
        <v>278</v>
      </c>
      <c r="G571" s="241"/>
      <c r="H571" s="243" t="s">
        <v>1</v>
      </c>
      <c r="I571" s="245"/>
      <c r="J571" s="241"/>
      <c r="K571" s="241"/>
      <c r="L571" s="246"/>
      <c r="M571" s="247"/>
      <c r="N571" s="248"/>
      <c r="O571" s="248"/>
      <c r="P571" s="248"/>
      <c r="Q571" s="248"/>
      <c r="R571" s="248"/>
      <c r="S571" s="248"/>
      <c r="T571" s="249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250" t="s">
        <v>177</v>
      </c>
      <c r="AU571" s="250" t="s">
        <v>82</v>
      </c>
      <c r="AV571" s="13" t="s">
        <v>80</v>
      </c>
      <c r="AW571" s="13" t="s">
        <v>30</v>
      </c>
      <c r="AX571" s="13" t="s">
        <v>73</v>
      </c>
      <c r="AY571" s="250" t="s">
        <v>167</v>
      </c>
    </row>
    <row r="572" s="14" customFormat="1">
      <c r="A572" s="14"/>
      <c r="B572" s="251"/>
      <c r="C572" s="252"/>
      <c r="D572" s="242" t="s">
        <v>177</v>
      </c>
      <c r="E572" s="253" t="s">
        <v>1</v>
      </c>
      <c r="F572" s="254" t="s">
        <v>677</v>
      </c>
      <c r="G572" s="252"/>
      <c r="H572" s="255">
        <v>4.5899999999999999</v>
      </c>
      <c r="I572" s="256"/>
      <c r="J572" s="252"/>
      <c r="K572" s="252"/>
      <c r="L572" s="257"/>
      <c r="M572" s="258"/>
      <c r="N572" s="259"/>
      <c r="O572" s="259"/>
      <c r="P572" s="259"/>
      <c r="Q572" s="259"/>
      <c r="R572" s="259"/>
      <c r="S572" s="259"/>
      <c r="T572" s="260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T572" s="261" t="s">
        <v>177</v>
      </c>
      <c r="AU572" s="261" t="s">
        <v>82</v>
      </c>
      <c r="AV572" s="14" t="s">
        <v>82</v>
      </c>
      <c r="AW572" s="14" t="s">
        <v>30</v>
      </c>
      <c r="AX572" s="14" t="s">
        <v>73</v>
      </c>
      <c r="AY572" s="261" t="s">
        <v>167</v>
      </c>
    </row>
    <row r="573" s="13" customFormat="1">
      <c r="A573" s="13"/>
      <c r="B573" s="240"/>
      <c r="C573" s="241"/>
      <c r="D573" s="242" t="s">
        <v>177</v>
      </c>
      <c r="E573" s="243" t="s">
        <v>1</v>
      </c>
      <c r="F573" s="244" t="s">
        <v>256</v>
      </c>
      <c r="G573" s="241"/>
      <c r="H573" s="243" t="s">
        <v>1</v>
      </c>
      <c r="I573" s="245"/>
      <c r="J573" s="241"/>
      <c r="K573" s="241"/>
      <c r="L573" s="246"/>
      <c r="M573" s="247"/>
      <c r="N573" s="248"/>
      <c r="O573" s="248"/>
      <c r="P573" s="248"/>
      <c r="Q573" s="248"/>
      <c r="R573" s="248"/>
      <c r="S573" s="248"/>
      <c r="T573" s="249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50" t="s">
        <v>177</v>
      </c>
      <c r="AU573" s="250" t="s">
        <v>82</v>
      </c>
      <c r="AV573" s="13" t="s">
        <v>80</v>
      </c>
      <c r="AW573" s="13" t="s">
        <v>30</v>
      </c>
      <c r="AX573" s="13" t="s">
        <v>73</v>
      </c>
      <c r="AY573" s="250" t="s">
        <v>167</v>
      </c>
    </row>
    <row r="574" s="14" customFormat="1">
      <c r="A574" s="14"/>
      <c r="B574" s="251"/>
      <c r="C574" s="252"/>
      <c r="D574" s="242" t="s">
        <v>177</v>
      </c>
      <c r="E574" s="253" t="s">
        <v>1</v>
      </c>
      <c r="F574" s="254" t="s">
        <v>678</v>
      </c>
      <c r="G574" s="252"/>
      <c r="H574" s="255">
        <v>4.0499999999999998</v>
      </c>
      <c r="I574" s="256"/>
      <c r="J574" s="252"/>
      <c r="K574" s="252"/>
      <c r="L574" s="257"/>
      <c r="M574" s="258"/>
      <c r="N574" s="259"/>
      <c r="O574" s="259"/>
      <c r="P574" s="259"/>
      <c r="Q574" s="259"/>
      <c r="R574" s="259"/>
      <c r="S574" s="259"/>
      <c r="T574" s="260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T574" s="261" t="s">
        <v>177</v>
      </c>
      <c r="AU574" s="261" t="s">
        <v>82</v>
      </c>
      <c r="AV574" s="14" t="s">
        <v>82</v>
      </c>
      <c r="AW574" s="14" t="s">
        <v>30</v>
      </c>
      <c r="AX574" s="14" t="s">
        <v>73</v>
      </c>
      <c r="AY574" s="261" t="s">
        <v>167</v>
      </c>
    </row>
    <row r="575" s="13" customFormat="1">
      <c r="A575" s="13"/>
      <c r="B575" s="240"/>
      <c r="C575" s="241"/>
      <c r="D575" s="242" t="s">
        <v>177</v>
      </c>
      <c r="E575" s="243" t="s">
        <v>1</v>
      </c>
      <c r="F575" s="244" t="s">
        <v>201</v>
      </c>
      <c r="G575" s="241"/>
      <c r="H575" s="243" t="s">
        <v>1</v>
      </c>
      <c r="I575" s="245"/>
      <c r="J575" s="241"/>
      <c r="K575" s="241"/>
      <c r="L575" s="246"/>
      <c r="M575" s="247"/>
      <c r="N575" s="248"/>
      <c r="O575" s="248"/>
      <c r="P575" s="248"/>
      <c r="Q575" s="248"/>
      <c r="R575" s="248"/>
      <c r="S575" s="248"/>
      <c r="T575" s="249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50" t="s">
        <v>177</v>
      </c>
      <c r="AU575" s="250" t="s">
        <v>82</v>
      </c>
      <c r="AV575" s="13" t="s">
        <v>80</v>
      </c>
      <c r="AW575" s="13" t="s">
        <v>30</v>
      </c>
      <c r="AX575" s="13" t="s">
        <v>73</v>
      </c>
      <c r="AY575" s="250" t="s">
        <v>167</v>
      </c>
    </row>
    <row r="576" s="14" customFormat="1">
      <c r="A576" s="14"/>
      <c r="B576" s="251"/>
      <c r="C576" s="252"/>
      <c r="D576" s="242" t="s">
        <v>177</v>
      </c>
      <c r="E576" s="253" t="s">
        <v>1</v>
      </c>
      <c r="F576" s="254" t="s">
        <v>679</v>
      </c>
      <c r="G576" s="252"/>
      <c r="H576" s="255">
        <v>5.04</v>
      </c>
      <c r="I576" s="256"/>
      <c r="J576" s="252"/>
      <c r="K576" s="252"/>
      <c r="L576" s="257"/>
      <c r="M576" s="258"/>
      <c r="N576" s="259"/>
      <c r="O576" s="259"/>
      <c r="P576" s="259"/>
      <c r="Q576" s="259"/>
      <c r="R576" s="259"/>
      <c r="S576" s="259"/>
      <c r="T576" s="260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T576" s="261" t="s">
        <v>177</v>
      </c>
      <c r="AU576" s="261" t="s">
        <v>82</v>
      </c>
      <c r="AV576" s="14" t="s">
        <v>82</v>
      </c>
      <c r="AW576" s="14" t="s">
        <v>30</v>
      </c>
      <c r="AX576" s="14" t="s">
        <v>73</v>
      </c>
      <c r="AY576" s="261" t="s">
        <v>167</v>
      </c>
    </row>
    <row r="577" s="15" customFormat="1">
      <c r="A577" s="15"/>
      <c r="B577" s="262"/>
      <c r="C577" s="263"/>
      <c r="D577" s="242" t="s">
        <v>177</v>
      </c>
      <c r="E577" s="264" t="s">
        <v>1</v>
      </c>
      <c r="F577" s="265" t="s">
        <v>204</v>
      </c>
      <c r="G577" s="263"/>
      <c r="H577" s="266">
        <v>19.09</v>
      </c>
      <c r="I577" s="267"/>
      <c r="J577" s="263"/>
      <c r="K577" s="263"/>
      <c r="L577" s="268"/>
      <c r="M577" s="269"/>
      <c r="N577" s="270"/>
      <c r="O577" s="270"/>
      <c r="P577" s="270"/>
      <c r="Q577" s="270"/>
      <c r="R577" s="270"/>
      <c r="S577" s="270"/>
      <c r="T577" s="271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T577" s="272" t="s">
        <v>177</v>
      </c>
      <c r="AU577" s="272" t="s">
        <v>82</v>
      </c>
      <c r="AV577" s="15" t="s">
        <v>175</v>
      </c>
      <c r="AW577" s="15" t="s">
        <v>30</v>
      </c>
      <c r="AX577" s="15" t="s">
        <v>80</v>
      </c>
      <c r="AY577" s="272" t="s">
        <v>167</v>
      </c>
    </row>
    <row r="578" s="2" customFormat="1" ht="24.15" customHeight="1">
      <c r="A578" s="39"/>
      <c r="B578" s="40"/>
      <c r="C578" s="227" t="s">
        <v>680</v>
      </c>
      <c r="D578" s="227" t="s">
        <v>170</v>
      </c>
      <c r="E578" s="228" t="s">
        <v>681</v>
      </c>
      <c r="F578" s="229" t="s">
        <v>682</v>
      </c>
      <c r="G578" s="230" t="s">
        <v>195</v>
      </c>
      <c r="H578" s="231">
        <v>18.443000000000001</v>
      </c>
      <c r="I578" s="232"/>
      <c r="J578" s="233">
        <f>ROUND(I578*H578,2)</f>
        <v>0</v>
      </c>
      <c r="K578" s="229" t="s">
        <v>174</v>
      </c>
      <c r="L578" s="45"/>
      <c r="M578" s="234" t="s">
        <v>1</v>
      </c>
      <c r="N578" s="235" t="s">
        <v>38</v>
      </c>
      <c r="O578" s="92"/>
      <c r="P578" s="236">
        <f>O578*H578</f>
        <v>0</v>
      </c>
      <c r="Q578" s="236">
        <v>0.00029999999999999997</v>
      </c>
      <c r="R578" s="236">
        <f>Q578*H578</f>
        <v>0.0055329000000000003</v>
      </c>
      <c r="S578" s="236">
        <v>0</v>
      </c>
      <c r="T578" s="237">
        <f>S578*H578</f>
        <v>0</v>
      </c>
      <c r="U578" s="39"/>
      <c r="V578" s="39"/>
      <c r="W578" s="39"/>
      <c r="X578" s="39"/>
      <c r="Y578" s="39"/>
      <c r="Z578" s="39"/>
      <c r="AA578" s="39"/>
      <c r="AB578" s="39"/>
      <c r="AC578" s="39"/>
      <c r="AD578" s="39"/>
      <c r="AE578" s="39"/>
      <c r="AR578" s="238" t="s">
        <v>308</v>
      </c>
      <c r="AT578" s="238" t="s">
        <v>170</v>
      </c>
      <c r="AU578" s="238" t="s">
        <v>82</v>
      </c>
      <c r="AY578" s="18" t="s">
        <v>167</v>
      </c>
      <c r="BE578" s="239">
        <f>IF(N578="základní",J578,0)</f>
        <v>0</v>
      </c>
      <c r="BF578" s="239">
        <f>IF(N578="snížená",J578,0)</f>
        <v>0</v>
      </c>
      <c r="BG578" s="239">
        <f>IF(N578="zákl. přenesená",J578,0)</f>
        <v>0</v>
      </c>
      <c r="BH578" s="239">
        <f>IF(N578="sníž. přenesená",J578,0)</f>
        <v>0</v>
      </c>
      <c r="BI578" s="239">
        <f>IF(N578="nulová",J578,0)</f>
        <v>0</v>
      </c>
      <c r="BJ578" s="18" t="s">
        <v>80</v>
      </c>
      <c r="BK578" s="239">
        <f>ROUND(I578*H578,2)</f>
        <v>0</v>
      </c>
      <c r="BL578" s="18" t="s">
        <v>308</v>
      </c>
      <c r="BM578" s="238" t="s">
        <v>683</v>
      </c>
    </row>
    <row r="579" s="13" customFormat="1">
      <c r="A579" s="13"/>
      <c r="B579" s="240"/>
      <c r="C579" s="241"/>
      <c r="D579" s="242" t="s">
        <v>177</v>
      </c>
      <c r="E579" s="243" t="s">
        <v>1</v>
      </c>
      <c r="F579" s="244" t="s">
        <v>684</v>
      </c>
      <c r="G579" s="241"/>
      <c r="H579" s="243" t="s">
        <v>1</v>
      </c>
      <c r="I579" s="245"/>
      <c r="J579" s="241"/>
      <c r="K579" s="241"/>
      <c r="L579" s="246"/>
      <c r="M579" s="247"/>
      <c r="N579" s="248"/>
      <c r="O579" s="248"/>
      <c r="P579" s="248"/>
      <c r="Q579" s="248"/>
      <c r="R579" s="248"/>
      <c r="S579" s="248"/>
      <c r="T579" s="249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250" t="s">
        <v>177</v>
      </c>
      <c r="AU579" s="250" t="s">
        <v>82</v>
      </c>
      <c r="AV579" s="13" t="s">
        <v>80</v>
      </c>
      <c r="AW579" s="13" t="s">
        <v>30</v>
      </c>
      <c r="AX579" s="13" t="s">
        <v>73</v>
      </c>
      <c r="AY579" s="250" t="s">
        <v>167</v>
      </c>
    </row>
    <row r="580" s="13" customFormat="1">
      <c r="A580" s="13"/>
      <c r="B580" s="240"/>
      <c r="C580" s="241"/>
      <c r="D580" s="242" t="s">
        <v>177</v>
      </c>
      <c r="E580" s="243" t="s">
        <v>1</v>
      </c>
      <c r="F580" s="244" t="s">
        <v>252</v>
      </c>
      <c r="G580" s="241"/>
      <c r="H580" s="243" t="s">
        <v>1</v>
      </c>
      <c r="I580" s="245"/>
      <c r="J580" s="241"/>
      <c r="K580" s="241"/>
      <c r="L580" s="246"/>
      <c r="M580" s="247"/>
      <c r="N580" s="248"/>
      <c r="O580" s="248"/>
      <c r="P580" s="248"/>
      <c r="Q580" s="248"/>
      <c r="R580" s="248"/>
      <c r="S580" s="248"/>
      <c r="T580" s="249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50" t="s">
        <v>177</v>
      </c>
      <c r="AU580" s="250" t="s">
        <v>82</v>
      </c>
      <c r="AV580" s="13" t="s">
        <v>80</v>
      </c>
      <c r="AW580" s="13" t="s">
        <v>30</v>
      </c>
      <c r="AX580" s="13" t="s">
        <v>73</v>
      </c>
      <c r="AY580" s="250" t="s">
        <v>167</v>
      </c>
    </row>
    <row r="581" s="14" customFormat="1">
      <c r="A581" s="14"/>
      <c r="B581" s="251"/>
      <c r="C581" s="252"/>
      <c r="D581" s="242" t="s">
        <v>177</v>
      </c>
      <c r="E581" s="253" t="s">
        <v>1</v>
      </c>
      <c r="F581" s="254" t="s">
        <v>685</v>
      </c>
      <c r="G581" s="252"/>
      <c r="H581" s="255">
        <v>3.762</v>
      </c>
      <c r="I581" s="256"/>
      <c r="J581" s="252"/>
      <c r="K581" s="252"/>
      <c r="L581" s="257"/>
      <c r="M581" s="258"/>
      <c r="N581" s="259"/>
      <c r="O581" s="259"/>
      <c r="P581" s="259"/>
      <c r="Q581" s="259"/>
      <c r="R581" s="259"/>
      <c r="S581" s="259"/>
      <c r="T581" s="260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61" t="s">
        <v>177</v>
      </c>
      <c r="AU581" s="261" t="s">
        <v>82</v>
      </c>
      <c r="AV581" s="14" t="s">
        <v>82</v>
      </c>
      <c r="AW581" s="14" t="s">
        <v>30</v>
      </c>
      <c r="AX581" s="14" t="s">
        <v>73</v>
      </c>
      <c r="AY581" s="261" t="s">
        <v>167</v>
      </c>
    </row>
    <row r="582" s="13" customFormat="1">
      <c r="A582" s="13"/>
      <c r="B582" s="240"/>
      <c r="C582" s="241"/>
      <c r="D582" s="242" t="s">
        <v>177</v>
      </c>
      <c r="E582" s="243" t="s">
        <v>1</v>
      </c>
      <c r="F582" s="244" t="s">
        <v>256</v>
      </c>
      <c r="G582" s="241"/>
      <c r="H582" s="243" t="s">
        <v>1</v>
      </c>
      <c r="I582" s="245"/>
      <c r="J582" s="241"/>
      <c r="K582" s="241"/>
      <c r="L582" s="246"/>
      <c r="M582" s="247"/>
      <c r="N582" s="248"/>
      <c r="O582" s="248"/>
      <c r="P582" s="248"/>
      <c r="Q582" s="248"/>
      <c r="R582" s="248"/>
      <c r="S582" s="248"/>
      <c r="T582" s="249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50" t="s">
        <v>177</v>
      </c>
      <c r="AU582" s="250" t="s">
        <v>82</v>
      </c>
      <c r="AV582" s="13" t="s">
        <v>80</v>
      </c>
      <c r="AW582" s="13" t="s">
        <v>30</v>
      </c>
      <c r="AX582" s="13" t="s">
        <v>73</v>
      </c>
      <c r="AY582" s="250" t="s">
        <v>167</v>
      </c>
    </row>
    <row r="583" s="14" customFormat="1">
      <c r="A583" s="14"/>
      <c r="B583" s="251"/>
      <c r="C583" s="252"/>
      <c r="D583" s="242" t="s">
        <v>177</v>
      </c>
      <c r="E583" s="253" t="s">
        <v>1</v>
      </c>
      <c r="F583" s="254" t="s">
        <v>686</v>
      </c>
      <c r="G583" s="252"/>
      <c r="H583" s="255">
        <v>4.5110000000000001</v>
      </c>
      <c r="I583" s="256"/>
      <c r="J583" s="252"/>
      <c r="K583" s="252"/>
      <c r="L583" s="257"/>
      <c r="M583" s="258"/>
      <c r="N583" s="259"/>
      <c r="O583" s="259"/>
      <c r="P583" s="259"/>
      <c r="Q583" s="259"/>
      <c r="R583" s="259"/>
      <c r="S583" s="259"/>
      <c r="T583" s="260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261" t="s">
        <v>177</v>
      </c>
      <c r="AU583" s="261" t="s">
        <v>82</v>
      </c>
      <c r="AV583" s="14" t="s">
        <v>82</v>
      </c>
      <c r="AW583" s="14" t="s">
        <v>30</v>
      </c>
      <c r="AX583" s="14" t="s">
        <v>73</v>
      </c>
      <c r="AY583" s="261" t="s">
        <v>167</v>
      </c>
    </row>
    <row r="584" s="13" customFormat="1">
      <c r="A584" s="13"/>
      <c r="B584" s="240"/>
      <c r="C584" s="241"/>
      <c r="D584" s="242" t="s">
        <v>177</v>
      </c>
      <c r="E584" s="243" t="s">
        <v>1</v>
      </c>
      <c r="F584" s="244" t="s">
        <v>259</v>
      </c>
      <c r="G584" s="241"/>
      <c r="H584" s="243" t="s">
        <v>1</v>
      </c>
      <c r="I584" s="245"/>
      <c r="J584" s="241"/>
      <c r="K584" s="241"/>
      <c r="L584" s="246"/>
      <c r="M584" s="247"/>
      <c r="N584" s="248"/>
      <c r="O584" s="248"/>
      <c r="P584" s="248"/>
      <c r="Q584" s="248"/>
      <c r="R584" s="248"/>
      <c r="S584" s="248"/>
      <c r="T584" s="249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50" t="s">
        <v>177</v>
      </c>
      <c r="AU584" s="250" t="s">
        <v>82</v>
      </c>
      <c r="AV584" s="13" t="s">
        <v>80</v>
      </c>
      <c r="AW584" s="13" t="s">
        <v>30</v>
      </c>
      <c r="AX584" s="13" t="s">
        <v>73</v>
      </c>
      <c r="AY584" s="250" t="s">
        <v>167</v>
      </c>
    </row>
    <row r="585" s="14" customFormat="1">
      <c r="A585" s="14"/>
      <c r="B585" s="251"/>
      <c r="C585" s="252"/>
      <c r="D585" s="242" t="s">
        <v>177</v>
      </c>
      <c r="E585" s="253" t="s">
        <v>1</v>
      </c>
      <c r="F585" s="254" t="s">
        <v>687</v>
      </c>
      <c r="G585" s="252"/>
      <c r="H585" s="255">
        <v>4.2699999999999996</v>
      </c>
      <c r="I585" s="256"/>
      <c r="J585" s="252"/>
      <c r="K585" s="252"/>
      <c r="L585" s="257"/>
      <c r="M585" s="258"/>
      <c r="N585" s="259"/>
      <c r="O585" s="259"/>
      <c r="P585" s="259"/>
      <c r="Q585" s="259"/>
      <c r="R585" s="259"/>
      <c r="S585" s="259"/>
      <c r="T585" s="260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61" t="s">
        <v>177</v>
      </c>
      <c r="AU585" s="261" t="s">
        <v>82</v>
      </c>
      <c r="AV585" s="14" t="s">
        <v>82</v>
      </c>
      <c r="AW585" s="14" t="s">
        <v>30</v>
      </c>
      <c r="AX585" s="14" t="s">
        <v>73</v>
      </c>
      <c r="AY585" s="261" t="s">
        <v>167</v>
      </c>
    </row>
    <row r="586" s="13" customFormat="1">
      <c r="A586" s="13"/>
      <c r="B586" s="240"/>
      <c r="C586" s="241"/>
      <c r="D586" s="242" t="s">
        <v>177</v>
      </c>
      <c r="E586" s="243" t="s">
        <v>1</v>
      </c>
      <c r="F586" s="244" t="s">
        <v>278</v>
      </c>
      <c r="G586" s="241"/>
      <c r="H586" s="243" t="s">
        <v>1</v>
      </c>
      <c r="I586" s="245"/>
      <c r="J586" s="241"/>
      <c r="K586" s="241"/>
      <c r="L586" s="246"/>
      <c r="M586" s="247"/>
      <c r="N586" s="248"/>
      <c r="O586" s="248"/>
      <c r="P586" s="248"/>
      <c r="Q586" s="248"/>
      <c r="R586" s="248"/>
      <c r="S586" s="248"/>
      <c r="T586" s="249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50" t="s">
        <v>177</v>
      </c>
      <c r="AU586" s="250" t="s">
        <v>82</v>
      </c>
      <c r="AV586" s="13" t="s">
        <v>80</v>
      </c>
      <c r="AW586" s="13" t="s">
        <v>30</v>
      </c>
      <c r="AX586" s="13" t="s">
        <v>73</v>
      </c>
      <c r="AY586" s="250" t="s">
        <v>167</v>
      </c>
    </row>
    <row r="587" s="14" customFormat="1">
      <c r="A587" s="14"/>
      <c r="B587" s="251"/>
      <c r="C587" s="252"/>
      <c r="D587" s="242" t="s">
        <v>177</v>
      </c>
      <c r="E587" s="253" t="s">
        <v>1</v>
      </c>
      <c r="F587" s="254" t="s">
        <v>651</v>
      </c>
      <c r="G587" s="252"/>
      <c r="H587" s="255">
        <v>1.6499999999999999</v>
      </c>
      <c r="I587" s="256"/>
      <c r="J587" s="252"/>
      <c r="K587" s="252"/>
      <c r="L587" s="257"/>
      <c r="M587" s="258"/>
      <c r="N587" s="259"/>
      <c r="O587" s="259"/>
      <c r="P587" s="259"/>
      <c r="Q587" s="259"/>
      <c r="R587" s="259"/>
      <c r="S587" s="259"/>
      <c r="T587" s="260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61" t="s">
        <v>177</v>
      </c>
      <c r="AU587" s="261" t="s">
        <v>82</v>
      </c>
      <c r="AV587" s="14" t="s">
        <v>82</v>
      </c>
      <c r="AW587" s="14" t="s">
        <v>30</v>
      </c>
      <c r="AX587" s="14" t="s">
        <v>73</v>
      </c>
      <c r="AY587" s="261" t="s">
        <v>167</v>
      </c>
    </row>
    <row r="588" s="13" customFormat="1">
      <c r="A588" s="13"/>
      <c r="B588" s="240"/>
      <c r="C588" s="241"/>
      <c r="D588" s="242" t="s">
        <v>177</v>
      </c>
      <c r="E588" s="243" t="s">
        <v>1</v>
      </c>
      <c r="F588" s="244" t="s">
        <v>270</v>
      </c>
      <c r="G588" s="241"/>
      <c r="H588" s="243" t="s">
        <v>1</v>
      </c>
      <c r="I588" s="245"/>
      <c r="J588" s="241"/>
      <c r="K588" s="241"/>
      <c r="L588" s="246"/>
      <c r="M588" s="247"/>
      <c r="N588" s="248"/>
      <c r="O588" s="248"/>
      <c r="P588" s="248"/>
      <c r="Q588" s="248"/>
      <c r="R588" s="248"/>
      <c r="S588" s="248"/>
      <c r="T588" s="249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50" t="s">
        <v>177</v>
      </c>
      <c r="AU588" s="250" t="s">
        <v>82</v>
      </c>
      <c r="AV588" s="13" t="s">
        <v>80</v>
      </c>
      <c r="AW588" s="13" t="s">
        <v>30</v>
      </c>
      <c r="AX588" s="13" t="s">
        <v>73</v>
      </c>
      <c r="AY588" s="250" t="s">
        <v>167</v>
      </c>
    </row>
    <row r="589" s="14" customFormat="1">
      <c r="A589" s="14"/>
      <c r="B589" s="251"/>
      <c r="C589" s="252"/>
      <c r="D589" s="242" t="s">
        <v>177</v>
      </c>
      <c r="E589" s="253" t="s">
        <v>1</v>
      </c>
      <c r="F589" s="254" t="s">
        <v>649</v>
      </c>
      <c r="G589" s="252"/>
      <c r="H589" s="255">
        <v>1.29</v>
      </c>
      <c r="I589" s="256"/>
      <c r="J589" s="252"/>
      <c r="K589" s="252"/>
      <c r="L589" s="257"/>
      <c r="M589" s="258"/>
      <c r="N589" s="259"/>
      <c r="O589" s="259"/>
      <c r="P589" s="259"/>
      <c r="Q589" s="259"/>
      <c r="R589" s="259"/>
      <c r="S589" s="259"/>
      <c r="T589" s="260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T589" s="261" t="s">
        <v>177</v>
      </c>
      <c r="AU589" s="261" t="s">
        <v>82</v>
      </c>
      <c r="AV589" s="14" t="s">
        <v>82</v>
      </c>
      <c r="AW589" s="14" t="s">
        <v>30</v>
      </c>
      <c r="AX589" s="14" t="s">
        <v>73</v>
      </c>
      <c r="AY589" s="261" t="s">
        <v>167</v>
      </c>
    </row>
    <row r="590" s="13" customFormat="1">
      <c r="A590" s="13"/>
      <c r="B590" s="240"/>
      <c r="C590" s="241"/>
      <c r="D590" s="242" t="s">
        <v>177</v>
      </c>
      <c r="E590" s="243" t="s">
        <v>1</v>
      </c>
      <c r="F590" s="244" t="s">
        <v>272</v>
      </c>
      <c r="G590" s="241"/>
      <c r="H590" s="243" t="s">
        <v>1</v>
      </c>
      <c r="I590" s="245"/>
      <c r="J590" s="241"/>
      <c r="K590" s="241"/>
      <c r="L590" s="246"/>
      <c r="M590" s="247"/>
      <c r="N590" s="248"/>
      <c r="O590" s="248"/>
      <c r="P590" s="248"/>
      <c r="Q590" s="248"/>
      <c r="R590" s="248"/>
      <c r="S590" s="248"/>
      <c r="T590" s="249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50" t="s">
        <v>177</v>
      </c>
      <c r="AU590" s="250" t="s">
        <v>82</v>
      </c>
      <c r="AV590" s="13" t="s">
        <v>80</v>
      </c>
      <c r="AW590" s="13" t="s">
        <v>30</v>
      </c>
      <c r="AX590" s="13" t="s">
        <v>73</v>
      </c>
      <c r="AY590" s="250" t="s">
        <v>167</v>
      </c>
    </row>
    <row r="591" s="14" customFormat="1">
      <c r="A591" s="14"/>
      <c r="B591" s="251"/>
      <c r="C591" s="252"/>
      <c r="D591" s="242" t="s">
        <v>177</v>
      </c>
      <c r="E591" s="253" t="s">
        <v>1</v>
      </c>
      <c r="F591" s="254" t="s">
        <v>650</v>
      </c>
      <c r="G591" s="252"/>
      <c r="H591" s="255">
        <v>2.96</v>
      </c>
      <c r="I591" s="256"/>
      <c r="J591" s="252"/>
      <c r="K591" s="252"/>
      <c r="L591" s="257"/>
      <c r="M591" s="258"/>
      <c r="N591" s="259"/>
      <c r="O591" s="259"/>
      <c r="P591" s="259"/>
      <c r="Q591" s="259"/>
      <c r="R591" s="259"/>
      <c r="S591" s="259"/>
      <c r="T591" s="260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61" t="s">
        <v>177</v>
      </c>
      <c r="AU591" s="261" t="s">
        <v>82</v>
      </c>
      <c r="AV591" s="14" t="s">
        <v>82</v>
      </c>
      <c r="AW591" s="14" t="s">
        <v>30</v>
      </c>
      <c r="AX591" s="14" t="s">
        <v>73</v>
      </c>
      <c r="AY591" s="261" t="s">
        <v>167</v>
      </c>
    </row>
    <row r="592" s="15" customFormat="1">
      <c r="A592" s="15"/>
      <c r="B592" s="262"/>
      <c r="C592" s="263"/>
      <c r="D592" s="242" t="s">
        <v>177</v>
      </c>
      <c r="E592" s="264" t="s">
        <v>1</v>
      </c>
      <c r="F592" s="265" t="s">
        <v>204</v>
      </c>
      <c r="G592" s="263"/>
      <c r="H592" s="266">
        <v>18.443000000000001</v>
      </c>
      <c r="I592" s="267"/>
      <c r="J592" s="263"/>
      <c r="K592" s="263"/>
      <c r="L592" s="268"/>
      <c r="M592" s="269"/>
      <c r="N592" s="270"/>
      <c r="O592" s="270"/>
      <c r="P592" s="270"/>
      <c r="Q592" s="270"/>
      <c r="R592" s="270"/>
      <c r="S592" s="270"/>
      <c r="T592" s="271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T592" s="272" t="s">
        <v>177</v>
      </c>
      <c r="AU592" s="272" t="s">
        <v>82</v>
      </c>
      <c r="AV592" s="15" t="s">
        <v>175</v>
      </c>
      <c r="AW592" s="15" t="s">
        <v>30</v>
      </c>
      <c r="AX592" s="15" t="s">
        <v>80</v>
      </c>
      <c r="AY592" s="272" t="s">
        <v>167</v>
      </c>
    </row>
    <row r="593" s="2" customFormat="1" ht="24.15" customHeight="1">
      <c r="A593" s="39"/>
      <c r="B593" s="40"/>
      <c r="C593" s="273" t="s">
        <v>688</v>
      </c>
      <c r="D593" s="273" t="s">
        <v>225</v>
      </c>
      <c r="E593" s="274" t="s">
        <v>689</v>
      </c>
      <c r="F593" s="275" t="s">
        <v>690</v>
      </c>
      <c r="G593" s="276" t="s">
        <v>195</v>
      </c>
      <c r="H593" s="277">
        <v>19.088999999999999</v>
      </c>
      <c r="I593" s="278"/>
      <c r="J593" s="279">
        <f>ROUND(I593*H593,2)</f>
        <v>0</v>
      </c>
      <c r="K593" s="275" t="s">
        <v>1</v>
      </c>
      <c r="L593" s="280"/>
      <c r="M593" s="281" t="s">
        <v>1</v>
      </c>
      <c r="N593" s="282" t="s">
        <v>38</v>
      </c>
      <c r="O593" s="92"/>
      <c r="P593" s="236">
        <f>O593*H593</f>
        <v>0</v>
      </c>
      <c r="Q593" s="236">
        <v>0.0014</v>
      </c>
      <c r="R593" s="236">
        <f>Q593*H593</f>
        <v>0.026724599999999998</v>
      </c>
      <c r="S593" s="236">
        <v>0</v>
      </c>
      <c r="T593" s="237">
        <f>S593*H593</f>
        <v>0</v>
      </c>
      <c r="U593" s="39"/>
      <c r="V593" s="39"/>
      <c r="W593" s="39"/>
      <c r="X593" s="39"/>
      <c r="Y593" s="39"/>
      <c r="Z593" s="39"/>
      <c r="AA593" s="39"/>
      <c r="AB593" s="39"/>
      <c r="AC593" s="39"/>
      <c r="AD593" s="39"/>
      <c r="AE593" s="39"/>
      <c r="AR593" s="238" t="s">
        <v>408</v>
      </c>
      <c r="AT593" s="238" t="s">
        <v>225</v>
      </c>
      <c r="AU593" s="238" t="s">
        <v>82</v>
      </c>
      <c r="AY593" s="18" t="s">
        <v>167</v>
      </c>
      <c r="BE593" s="239">
        <f>IF(N593="základní",J593,0)</f>
        <v>0</v>
      </c>
      <c r="BF593" s="239">
        <f>IF(N593="snížená",J593,0)</f>
        <v>0</v>
      </c>
      <c r="BG593" s="239">
        <f>IF(N593="zákl. přenesená",J593,0)</f>
        <v>0</v>
      </c>
      <c r="BH593" s="239">
        <f>IF(N593="sníž. přenesená",J593,0)</f>
        <v>0</v>
      </c>
      <c r="BI593" s="239">
        <f>IF(N593="nulová",J593,0)</f>
        <v>0</v>
      </c>
      <c r="BJ593" s="18" t="s">
        <v>80</v>
      </c>
      <c r="BK593" s="239">
        <f>ROUND(I593*H593,2)</f>
        <v>0</v>
      </c>
      <c r="BL593" s="18" t="s">
        <v>308</v>
      </c>
      <c r="BM593" s="238" t="s">
        <v>691</v>
      </c>
    </row>
    <row r="594" s="14" customFormat="1">
      <c r="A594" s="14"/>
      <c r="B594" s="251"/>
      <c r="C594" s="252"/>
      <c r="D594" s="242" t="s">
        <v>177</v>
      </c>
      <c r="E594" s="253" t="s">
        <v>1</v>
      </c>
      <c r="F594" s="254" t="s">
        <v>692</v>
      </c>
      <c r="G594" s="252"/>
      <c r="H594" s="255">
        <v>19.088999999999999</v>
      </c>
      <c r="I594" s="256"/>
      <c r="J594" s="252"/>
      <c r="K594" s="252"/>
      <c r="L594" s="257"/>
      <c r="M594" s="258"/>
      <c r="N594" s="259"/>
      <c r="O594" s="259"/>
      <c r="P594" s="259"/>
      <c r="Q594" s="259"/>
      <c r="R594" s="259"/>
      <c r="S594" s="259"/>
      <c r="T594" s="260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T594" s="261" t="s">
        <v>177</v>
      </c>
      <c r="AU594" s="261" t="s">
        <v>82</v>
      </c>
      <c r="AV594" s="14" t="s">
        <v>82</v>
      </c>
      <c r="AW594" s="14" t="s">
        <v>30</v>
      </c>
      <c r="AX594" s="14" t="s">
        <v>80</v>
      </c>
      <c r="AY594" s="261" t="s">
        <v>167</v>
      </c>
    </row>
    <row r="595" s="2" customFormat="1" ht="24.15" customHeight="1">
      <c r="A595" s="39"/>
      <c r="B595" s="40"/>
      <c r="C595" s="227" t="s">
        <v>693</v>
      </c>
      <c r="D595" s="227" t="s">
        <v>170</v>
      </c>
      <c r="E595" s="228" t="s">
        <v>694</v>
      </c>
      <c r="F595" s="229" t="s">
        <v>695</v>
      </c>
      <c r="G595" s="230" t="s">
        <v>219</v>
      </c>
      <c r="H595" s="231">
        <v>0.032000000000000001</v>
      </c>
      <c r="I595" s="232"/>
      <c r="J595" s="233">
        <f>ROUND(I595*H595,2)</f>
        <v>0</v>
      </c>
      <c r="K595" s="229" t="s">
        <v>174</v>
      </c>
      <c r="L595" s="45"/>
      <c r="M595" s="234" t="s">
        <v>1</v>
      </c>
      <c r="N595" s="235" t="s">
        <v>38</v>
      </c>
      <c r="O595" s="92"/>
      <c r="P595" s="236">
        <f>O595*H595</f>
        <v>0</v>
      </c>
      <c r="Q595" s="236">
        <v>0</v>
      </c>
      <c r="R595" s="236">
        <f>Q595*H595</f>
        <v>0</v>
      </c>
      <c r="S595" s="236">
        <v>0</v>
      </c>
      <c r="T595" s="237">
        <f>S595*H595</f>
        <v>0</v>
      </c>
      <c r="U595" s="39"/>
      <c r="V595" s="39"/>
      <c r="W595" s="39"/>
      <c r="X595" s="39"/>
      <c r="Y595" s="39"/>
      <c r="Z595" s="39"/>
      <c r="AA595" s="39"/>
      <c r="AB595" s="39"/>
      <c r="AC595" s="39"/>
      <c r="AD595" s="39"/>
      <c r="AE595" s="39"/>
      <c r="AR595" s="238" t="s">
        <v>308</v>
      </c>
      <c r="AT595" s="238" t="s">
        <v>170</v>
      </c>
      <c r="AU595" s="238" t="s">
        <v>82</v>
      </c>
      <c r="AY595" s="18" t="s">
        <v>167</v>
      </c>
      <c r="BE595" s="239">
        <f>IF(N595="základní",J595,0)</f>
        <v>0</v>
      </c>
      <c r="BF595" s="239">
        <f>IF(N595="snížená",J595,0)</f>
        <v>0</v>
      </c>
      <c r="BG595" s="239">
        <f>IF(N595="zákl. přenesená",J595,0)</f>
        <v>0</v>
      </c>
      <c r="BH595" s="239">
        <f>IF(N595="sníž. přenesená",J595,0)</f>
        <v>0</v>
      </c>
      <c r="BI595" s="239">
        <f>IF(N595="nulová",J595,0)</f>
        <v>0</v>
      </c>
      <c r="BJ595" s="18" t="s">
        <v>80</v>
      </c>
      <c r="BK595" s="239">
        <f>ROUND(I595*H595,2)</f>
        <v>0</v>
      </c>
      <c r="BL595" s="18" t="s">
        <v>308</v>
      </c>
      <c r="BM595" s="238" t="s">
        <v>696</v>
      </c>
    </row>
    <row r="596" s="12" customFormat="1" ht="22.8" customHeight="1">
      <c r="A596" s="12"/>
      <c r="B596" s="211"/>
      <c r="C596" s="212"/>
      <c r="D596" s="213" t="s">
        <v>72</v>
      </c>
      <c r="E596" s="225" t="s">
        <v>697</v>
      </c>
      <c r="F596" s="225" t="s">
        <v>698</v>
      </c>
      <c r="G596" s="212"/>
      <c r="H596" s="212"/>
      <c r="I596" s="215"/>
      <c r="J596" s="226">
        <f>BK596</f>
        <v>0</v>
      </c>
      <c r="K596" s="212"/>
      <c r="L596" s="217"/>
      <c r="M596" s="218"/>
      <c r="N596" s="219"/>
      <c r="O596" s="219"/>
      <c r="P596" s="220">
        <f>SUM(P597:P604)</f>
        <v>0</v>
      </c>
      <c r="Q596" s="219"/>
      <c r="R596" s="220">
        <f>SUM(R597:R604)</f>
        <v>0</v>
      </c>
      <c r="S596" s="219"/>
      <c r="T596" s="221">
        <f>SUM(T597:T604)</f>
        <v>0.18169000000000002</v>
      </c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R596" s="222" t="s">
        <v>82</v>
      </c>
      <c r="AT596" s="223" t="s">
        <v>72</v>
      </c>
      <c r="AU596" s="223" t="s">
        <v>80</v>
      </c>
      <c r="AY596" s="222" t="s">
        <v>167</v>
      </c>
      <c r="BK596" s="224">
        <f>SUM(BK597:BK604)</f>
        <v>0</v>
      </c>
    </row>
    <row r="597" s="2" customFormat="1" ht="16.5" customHeight="1">
      <c r="A597" s="39"/>
      <c r="B597" s="40"/>
      <c r="C597" s="227" t="s">
        <v>699</v>
      </c>
      <c r="D597" s="227" t="s">
        <v>170</v>
      </c>
      <c r="E597" s="228" t="s">
        <v>700</v>
      </c>
      <c r="F597" s="229" t="s">
        <v>701</v>
      </c>
      <c r="G597" s="230" t="s">
        <v>702</v>
      </c>
      <c r="H597" s="231">
        <v>1</v>
      </c>
      <c r="I597" s="232"/>
      <c r="J597" s="233">
        <f>ROUND(I597*H597,2)</f>
        <v>0</v>
      </c>
      <c r="K597" s="229" t="s">
        <v>174</v>
      </c>
      <c r="L597" s="45"/>
      <c r="M597" s="234" t="s">
        <v>1</v>
      </c>
      <c r="N597" s="235" t="s">
        <v>38</v>
      </c>
      <c r="O597" s="92"/>
      <c r="P597" s="236">
        <f>O597*H597</f>
        <v>0</v>
      </c>
      <c r="Q597" s="236">
        <v>0</v>
      </c>
      <c r="R597" s="236">
        <f>Q597*H597</f>
        <v>0</v>
      </c>
      <c r="S597" s="236">
        <v>0.01933</v>
      </c>
      <c r="T597" s="237">
        <f>S597*H597</f>
        <v>0.01933</v>
      </c>
      <c r="U597" s="39"/>
      <c r="V597" s="39"/>
      <c r="W597" s="39"/>
      <c r="X597" s="39"/>
      <c r="Y597" s="39"/>
      <c r="Z597" s="39"/>
      <c r="AA597" s="39"/>
      <c r="AB597" s="39"/>
      <c r="AC597" s="39"/>
      <c r="AD597" s="39"/>
      <c r="AE597" s="39"/>
      <c r="AR597" s="238" t="s">
        <v>308</v>
      </c>
      <c r="AT597" s="238" t="s">
        <v>170</v>
      </c>
      <c r="AU597" s="238" t="s">
        <v>82</v>
      </c>
      <c r="AY597" s="18" t="s">
        <v>167</v>
      </c>
      <c r="BE597" s="239">
        <f>IF(N597="základní",J597,0)</f>
        <v>0</v>
      </c>
      <c r="BF597" s="239">
        <f>IF(N597="snížená",J597,0)</f>
        <v>0</v>
      </c>
      <c r="BG597" s="239">
        <f>IF(N597="zákl. přenesená",J597,0)</f>
        <v>0</v>
      </c>
      <c r="BH597" s="239">
        <f>IF(N597="sníž. přenesená",J597,0)</f>
        <v>0</v>
      </c>
      <c r="BI597" s="239">
        <f>IF(N597="nulová",J597,0)</f>
        <v>0</v>
      </c>
      <c r="BJ597" s="18" t="s">
        <v>80</v>
      </c>
      <c r="BK597" s="239">
        <f>ROUND(I597*H597,2)</f>
        <v>0</v>
      </c>
      <c r="BL597" s="18" t="s">
        <v>308</v>
      </c>
      <c r="BM597" s="238" t="s">
        <v>703</v>
      </c>
    </row>
    <row r="598" s="2" customFormat="1" ht="16.5" customHeight="1">
      <c r="A598" s="39"/>
      <c r="B598" s="40"/>
      <c r="C598" s="227" t="s">
        <v>704</v>
      </c>
      <c r="D598" s="227" t="s">
        <v>170</v>
      </c>
      <c r="E598" s="228" t="s">
        <v>705</v>
      </c>
      <c r="F598" s="229" t="s">
        <v>706</v>
      </c>
      <c r="G598" s="230" t="s">
        <v>702</v>
      </c>
      <c r="H598" s="231">
        <v>5</v>
      </c>
      <c r="I598" s="232"/>
      <c r="J598" s="233">
        <f>ROUND(I598*H598,2)</f>
        <v>0</v>
      </c>
      <c r="K598" s="229" t="s">
        <v>174</v>
      </c>
      <c r="L598" s="45"/>
      <c r="M598" s="234" t="s">
        <v>1</v>
      </c>
      <c r="N598" s="235" t="s">
        <v>38</v>
      </c>
      <c r="O598" s="92"/>
      <c r="P598" s="236">
        <f>O598*H598</f>
        <v>0</v>
      </c>
      <c r="Q598" s="236">
        <v>0</v>
      </c>
      <c r="R598" s="236">
        <f>Q598*H598</f>
        <v>0</v>
      </c>
      <c r="S598" s="236">
        <v>0.019460000000000002</v>
      </c>
      <c r="T598" s="237">
        <f>S598*H598</f>
        <v>0.097300000000000011</v>
      </c>
      <c r="U598" s="39"/>
      <c r="V598" s="39"/>
      <c r="W598" s="39"/>
      <c r="X598" s="39"/>
      <c r="Y598" s="39"/>
      <c r="Z598" s="39"/>
      <c r="AA598" s="39"/>
      <c r="AB598" s="39"/>
      <c r="AC598" s="39"/>
      <c r="AD598" s="39"/>
      <c r="AE598" s="39"/>
      <c r="AR598" s="238" t="s">
        <v>308</v>
      </c>
      <c r="AT598" s="238" t="s">
        <v>170</v>
      </c>
      <c r="AU598" s="238" t="s">
        <v>82</v>
      </c>
      <c r="AY598" s="18" t="s">
        <v>167</v>
      </c>
      <c r="BE598" s="239">
        <f>IF(N598="základní",J598,0)</f>
        <v>0</v>
      </c>
      <c r="BF598" s="239">
        <f>IF(N598="snížená",J598,0)</f>
        <v>0</v>
      </c>
      <c r="BG598" s="239">
        <f>IF(N598="zákl. přenesená",J598,0)</f>
        <v>0</v>
      </c>
      <c r="BH598" s="239">
        <f>IF(N598="sníž. přenesená",J598,0)</f>
        <v>0</v>
      </c>
      <c r="BI598" s="239">
        <f>IF(N598="nulová",J598,0)</f>
        <v>0</v>
      </c>
      <c r="BJ598" s="18" t="s">
        <v>80</v>
      </c>
      <c r="BK598" s="239">
        <f>ROUND(I598*H598,2)</f>
        <v>0</v>
      </c>
      <c r="BL598" s="18" t="s">
        <v>308</v>
      </c>
      <c r="BM598" s="238" t="s">
        <v>707</v>
      </c>
    </row>
    <row r="599" s="2" customFormat="1" ht="21.75" customHeight="1">
      <c r="A599" s="39"/>
      <c r="B599" s="40"/>
      <c r="C599" s="227" t="s">
        <v>708</v>
      </c>
      <c r="D599" s="227" t="s">
        <v>170</v>
      </c>
      <c r="E599" s="228" t="s">
        <v>709</v>
      </c>
      <c r="F599" s="229" t="s">
        <v>710</v>
      </c>
      <c r="G599" s="230" t="s">
        <v>702</v>
      </c>
      <c r="H599" s="231">
        <v>1</v>
      </c>
      <c r="I599" s="232"/>
      <c r="J599" s="233">
        <f>ROUND(I599*H599,2)</f>
        <v>0</v>
      </c>
      <c r="K599" s="229" t="s">
        <v>174</v>
      </c>
      <c r="L599" s="45"/>
      <c r="M599" s="234" t="s">
        <v>1</v>
      </c>
      <c r="N599" s="235" t="s">
        <v>38</v>
      </c>
      <c r="O599" s="92"/>
      <c r="P599" s="236">
        <f>O599*H599</f>
        <v>0</v>
      </c>
      <c r="Q599" s="236">
        <v>0</v>
      </c>
      <c r="R599" s="236">
        <f>Q599*H599</f>
        <v>0</v>
      </c>
      <c r="S599" s="236">
        <v>0.024500000000000001</v>
      </c>
      <c r="T599" s="237">
        <f>S599*H599</f>
        <v>0.024500000000000001</v>
      </c>
      <c r="U599" s="39"/>
      <c r="V599" s="39"/>
      <c r="W599" s="39"/>
      <c r="X599" s="39"/>
      <c r="Y599" s="39"/>
      <c r="Z599" s="39"/>
      <c r="AA599" s="39"/>
      <c r="AB599" s="39"/>
      <c r="AC599" s="39"/>
      <c r="AD599" s="39"/>
      <c r="AE599" s="39"/>
      <c r="AR599" s="238" t="s">
        <v>308</v>
      </c>
      <c r="AT599" s="238" t="s">
        <v>170</v>
      </c>
      <c r="AU599" s="238" t="s">
        <v>82</v>
      </c>
      <c r="AY599" s="18" t="s">
        <v>167</v>
      </c>
      <c r="BE599" s="239">
        <f>IF(N599="základní",J599,0)</f>
        <v>0</v>
      </c>
      <c r="BF599" s="239">
        <f>IF(N599="snížená",J599,0)</f>
        <v>0</v>
      </c>
      <c r="BG599" s="239">
        <f>IF(N599="zákl. přenesená",J599,0)</f>
        <v>0</v>
      </c>
      <c r="BH599" s="239">
        <f>IF(N599="sníž. přenesená",J599,0)</f>
        <v>0</v>
      </c>
      <c r="BI599" s="239">
        <f>IF(N599="nulová",J599,0)</f>
        <v>0</v>
      </c>
      <c r="BJ599" s="18" t="s">
        <v>80</v>
      </c>
      <c r="BK599" s="239">
        <f>ROUND(I599*H599,2)</f>
        <v>0</v>
      </c>
      <c r="BL599" s="18" t="s">
        <v>308</v>
      </c>
      <c r="BM599" s="238" t="s">
        <v>711</v>
      </c>
    </row>
    <row r="600" s="2" customFormat="1" ht="16.5" customHeight="1">
      <c r="A600" s="39"/>
      <c r="B600" s="40"/>
      <c r="C600" s="227" t="s">
        <v>712</v>
      </c>
      <c r="D600" s="227" t="s">
        <v>170</v>
      </c>
      <c r="E600" s="228" t="s">
        <v>713</v>
      </c>
      <c r="F600" s="229" t="s">
        <v>714</v>
      </c>
      <c r="G600" s="230" t="s">
        <v>702</v>
      </c>
      <c r="H600" s="231">
        <v>1</v>
      </c>
      <c r="I600" s="232"/>
      <c r="J600" s="233">
        <f>ROUND(I600*H600,2)</f>
        <v>0</v>
      </c>
      <c r="K600" s="229" t="s">
        <v>174</v>
      </c>
      <c r="L600" s="45"/>
      <c r="M600" s="234" t="s">
        <v>1</v>
      </c>
      <c r="N600" s="235" t="s">
        <v>38</v>
      </c>
      <c r="O600" s="92"/>
      <c r="P600" s="236">
        <f>O600*H600</f>
        <v>0</v>
      </c>
      <c r="Q600" s="236">
        <v>0</v>
      </c>
      <c r="R600" s="236">
        <f>Q600*H600</f>
        <v>0</v>
      </c>
      <c r="S600" s="236">
        <v>0.034700000000000002</v>
      </c>
      <c r="T600" s="237">
        <f>S600*H600</f>
        <v>0.034700000000000002</v>
      </c>
      <c r="U600" s="39"/>
      <c r="V600" s="39"/>
      <c r="W600" s="39"/>
      <c r="X600" s="39"/>
      <c r="Y600" s="39"/>
      <c r="Z600" s="39"/>
      <c r="AA600" s="39"/>
      <c r="AB600" s="39"/>
      <c r="AC600" s="39"/>
      <c r="AD600" s="39"/>
      <c r="AE600" s="39"/>
      <c r="AR600" s="238" t="s">
        <v>308</v>
      </c>
      <c r="AT600" s="238" t="s">
        <v>170</v>
      </c>
      <c r="AU600" s="238" t="s">
        <v>82</v>
      </c>
      <c r="AY600" s="18" t="s">
        <v>167</v>
      </c>
      <c r="BE600" s="239">
        <f>IF(N600="základní",J600,0)</f>
        <v>0</v>
      </c>
      <c r="BF600" s="239">
        <f>IF(N600="snížená",J600,0)</f>
        <v>0</v>
      </c>
      <c r="BG600" s="239">
        <f>IF(N600="zákl. přenesená",J600,0)</f>
        <v>0</v>
      </c>
      <c r="BH600" s="239">
        <f>IF(N600="sníž. přenesená",J600,0)</f>
        <v>0</v>
      </c>
      <c r="BI600" s="239">
        <f>IF(N600="nulová",J600,0)</f>
        <v>0</v>
      </c>
      <c r="BJ600" s="18" t="s">
        <v>80</v>
      </c>
      <c r="BK600" s="239">
        <f>ROUND(I600*H600,2)</f>
        <v>0</v>
      </c>
      <c r="BL600" s="18" t="s">
        <v>308</v>
      </c>
      <c r="BM600" s="238" t="s">
        <v>715</v>
      </c>
    </row>
    <row r="601" s="2" customFormat="1" ht="16.5" customHeight="1">
      <c r="A601" s="39"/>
      <c r="B601" s="40"/>
      <c r="C601" s="227" t="s">
        <v>716</v>
      </c>
      <c r="D601" s="227" t="s">
        <v>170</v>
      </c>
      <c r="E601" s="228" t="s">
        <v>717</v>
      </c>
      <c r="F601" s="229" t="s">
        <v>718</v>
      </c>
      <c r="G601" s="230" t="s">
        <v>702</v>
      </c>
      <c r="H601" s="231">
        <v>1</v>
      </c>
      <c r="I601" s="232"/>
      <c r="J601" s="233">
        <f>ROUND(I601*H601,2)</f>
        <v>0</v>
      </c>
      <c r="K601" s="229" t="s">
        <v>174</v>
      </c>
      <c r="L601" s="45"/>
      <c r="M601" s="234" t="s">
        <v>1</v>
      </c>
      <c r="N601" s="235" t="s">
        <v>38</v>
      </c>
      <c r="O601" s="92"/>
      <c r="P601" s="236">
        <f>O601*H601</f>
        <v>0</v>
      </c>
      <c r="Q601" s="236">
        <v>0</v>
      </c>
      <c r="R601" s="236">
        <f>Q601*H601</f>
        <v>0</v>
      </c>
      <c r="S601" s="236">
        <v>0.00156</v>
      </c>
      <c r="T601" s="237">
        <f>S601*H601</f>
        <v>0.00156</v>
      </c>
      <c r="U601" s="39"/>
      <c r="V601" s="39"/>
      <c r="W601" s="39"/>
      <c r="X601" s="39"/>
      <c r="Y601" s="39"/>
      <c r="Z601" s="39"/>
      <c r="AA601" s="39"/>
      <c r="AB601" s="39"/>
      <c r="AC601" s="39"/>
      <c r="AD601" s="39"/>
      <c r="AE601" s="39"/>
      <c r="AR601" s="238" t="s">
        <v>308</v>
      </c>
      <c r="AT601" s="238" t="s">
        <v>170</v>
      </c>
      <c r="AU601" s="238" t="s">
        <v>82</v>
      </c>
      <c r="AY601" s="18" t="s">
        <v>167</v>
      </c>
      <c r="BE601" s="239">
        <f>IF(N601="základní",J601,0)</f>
        <v>0</v>
      </c>
      <c r="BF601" s="239">
        <f>IF(N601="snížená",J601,0)</f>
        <v>0</v>
      </c>
      <c r="BG601" s="239">
        <f>IF(N601="zákl. přenesená",J601,0)</f>
        <v>0</v>
      </c>
      <c r="BH601" s="239">
        <f>IF(N601="sníž. přenesená",J601,0)</f>
        <v>0</v>
      </c>
      <c r="BI601" s="239">
        <f>IF(N601="nulová",J601,0)</f>
        <v>0</v>
      </c>
      <c r="BJ601" s="18" t="s">
        <v>80</v>
      </c>
      <c r="BK601" s="239">
        <f>ROUND(I601*H601,2)</f>
        <v>0</v>
      </c>
      <c r="BL601" s="18" t="s">
        <v>308</v>
      </c>
      <c r="BM601" s="238" t="s">
        <v>719</v>
      </c>
    </row>
    <row r="602" s="13" customFormat="1">
      <c r="A602" s="13"/>
      <c r="B602" s="240"/>
      <c r="C602" s="241"/>
      <c r="D602" s="242" t="s">
        <v>177</v>
      </c>
      <c r="E602" s="243" t="s">
        <v>1</v>
      </c>
      <c r="F602" s="244" t="s">
        <v>720</v>
      </c>
      <c r="G602" s="241"/>
      <c r="H602" s="243" t="s">
        <v>1</v>
      </c>
      <c r="I602" s="245"/>
      <c r="J602" s="241"/>
      <c r="K602" s="241"/>
      <c r="L602" s="246"/>
      <c r="M602" s="247"/>
      <c r="N602" s="248"/>
      <c r="O602" s="248"/>
      <c r="P602" s="248"/>
      <c r="Q602" s="248"/>
      <c r="R602" s="248"/>
      <c r="S602" s="248"/>
      <c r="T602" s="249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50" t="s">
        <v>177</v>
      </c>
      <c r="AU602" s="250" t="s">
        <v>82</v>
      </c>
      <c r="AV602" s="13" t="s">
        <v>80</v>
      </c>
      <c r="AW602" s="13" t="s">
        <v>30</v>
      </c>
      <c r="AX602" s="13" t="s">
        <v>73</v>
      </c>
      <c r="AY602" s="250" t="s">
        <v>167</v>
      </c>
    </row>
    <row r="603" s="14" customFormat="1">
      <c r="A603" s="14"/>
      <c r="B603" s="251"/>
      <c r="C603" s="252"/>
      <c r="D603" s="242" t="s">
        <v>177</v>
      </c>
      <c r="E603" s="253" t="s">
        <v>1</v>
      </c>
      <c r="F603" s="254" t="s">
        <v>80</v>
      </c>
      <c r="G603" s="252"/>
      <c r="H603" s="255">
        <v>1</v>
      </c>
      <c r="I603" s="256"/>
      <c r="J603" s="252"/>
      <c r="K603" s="252"/>
      <c r="L603" s="257"/>
      <c r="M603" s="258"/>
      <c r="N603" s="259"/>
      <c r="O603" s="259"/>
      <c r="P603" s="259"/>
      <c r="Q603" s="259"/>
      <c r="R603" s="259"/>
      <c r="S603" s="259"/>
      <c r="T603" s="260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T603" s="261" t="s">
        <v>177</v>
      </c>
      <c r="AU603" s="261" t="s">
        <v>82</v>
      </c>
      <c r="AV603" s="14" t="s">
        <v>82</v>
      </c>
      <c r="AW603" s="14" t="s">
        <v>30</v>
      </c>
      <c r="AX603" s="14" t="s">
        <v>80</v>
      </c>
      <c r="AY603" s="261" t="s">
        <v>167</v>
      </c>
    </row>
    <row r="604" s="2" customFormat="1" ht="16.5" customHeight="1">
      <c r="A604" s="39"/>
      <c r="B604" s="40"/>
      <c r="C604" s="227" t="s">
        <v>721</v>
      </c>
      <c r="D604" s="227" t="s">
        <v>170</v>
      </c>
      <c r="E604" s="228" t="s">
        <v>722</v>
      </c>
      <c r="F604" s="229" t="s">
        <v>723</v>
      </c>
      <c r="G604" s="230" t="s">
        <v>702</v>
      </c>
      <c r="H604" s="231">
        <v>5</v>
      </c>
      <c r="I604" s="232"/>
      <c r="J604" s="233">
        <f>ROUND(I604*H604,2)</f>
        <v>0</v>
      </c>
      <c r="K604" s="229" t="s">
        <v>174</v>
      </c>
      <c r="L604" s="45"/>
      <c r="M604" s="234" t="s">
        <v>1</v>
      </c>
      <c r="N604" s="235" t="s">
        <v>38</v>
      </c>
      <c r="O604" s="92"/>
      <c r="P604" s="236">
        <f>O604*H604</f>
        <v>0</v>
      </c>
      <c r="Q604" s="236">
        <v>0</v>
      </c>
      <c r="R604" s="236">
        <f>Q604*H604</f>
        <v>0</v>
      </c>
      <c r="S604" s="236">
        <v>0.00085999999999999998</v>
      </c>
      <c r="T604" s="237">
        <f>S604*H604</f>
        <v>0.0043</v>
      </c>
      <c r="U604" s="39"/>
      <c r="V604" s="39"/>
      <c r="W604" s="39"/>
      <c r="X604" s="39"/>
      <c r="Y604" s="39"/>
      <c r="Z604" s="39"/>
      <c r="AA604" s="39"/>
      <c r="AB604" s="39"/>
      <c r="AC604" s="39"/>
      <c r="AD604" s="39"/>
      <c r="AE604" s="39"/>
      <c r="AR604" s="238" t="s">
        <v>308</v>
      </c>
      <c r="AT604" s="238" t="s">
        <v>170</v>
      </c>
      <c r="AU604" s="238" t="s">
        <v>82</v>
      </c>
      <c r="AY604" s="18" t="s">
        <v>167</v>
      </c>
      <c r="BE604" s="239">
        <f>IF(N604="základní",J604,0)</f>
        <v>0</v>
      </c>
      <c r="BF604" s="239">
        <f>IF(N604="snížená",J604,0)</f>
        <v>0</v>
      </c>
      <c r="BG604" s="239">
        <f>IF(N604="zákl. přenesená",J604,0)</f>
        <v>0</v>
      </c>
      <c r="BH604" s="239">
        <f>IF(N604="sníž. přenesená",J604,0)</f>
        <v>0</v>
      </c>
      <c r="BI604" s="239">
        <f>IF(N604="nulová",J604,0)</f>
        <v>0</v>
      </c>
      <c r="BJ604" s="18" t="s">
        <v>80</v>
      </c>
      <c r="BK604" s="239">
        <f>ROUND(I604*H604,2)</f>
        <v>0</v>
      </c>
      <c r="BL604" s="18" t="s">
        <v>308</v>
      </c>
      <c r="BM604" s="238" t="s">
        <v>724</v>
      </c>
    </row>
    <row r="605" s="12" customFormat="1" ht="22.8" customHeight="1">
      <c r="A605" s="12"/>
      <c r="B605" s="211"/>
      <c r="C605" s="212"/>
      <c r="D605" s="213" t="s">
        <v>72</v>
      </c>
      <c r="E605" s="225" t="s">
        <v>725</v>
      </c>
      <c r="F605" s="225" t="s">
        <v>726</v>
      </c>
      <c r="G605" s="212"/>
      <c r="H605" s="212"/>
      <c r="I605" s="215"/>
      <c r="J605" s="226">
        <f>BK605</f>
        <v>0</v>
      </c>
      <c r="K605" s="212"/>
      <c r="L605" s="217"/>
      <c r="M605" s="218"/>
      <c r="N605" s="219"/>
      <c r="O605" s="219"/>
      <c r="P605" s="220">
        <f>SUM(P606:P624)</f>
        <v>0</v>
      </c>
      <c r="Q605" s="219"/>
      <c r="R605" s="220">
        <f>SUM(R606:R624)</f>
        <v>0.11900000000000001</v>
      </c>
      <c r="S605" s="219"/>
      <c r="T605" s="221">
        <f>SUM(T606:T624)</f>
        <v>0</v>
      </c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R605" s="222" t="s">
        <v>82</v>
      </c>
      <c r="AT605" s="223" t="s">
        <v>72</v>
      </c>
      <c r="AU605" s="223" t="s">
        <v>80</v>
      </c>
      <c r="AY605" s="222" t="s">
        <v>167</v>
      </c>
      <c r="BK605" s="224">
        <f>SUM(BK606:BK624)</f>
        <v>0</v>
      </c>
    </row>
    <row r="606" s="2" customFormat="1" ht="33" customHeight="1">
      <c r="A606" s="39"/>
      <c r="B606" s="40"/>
      <c r="C606" s="227" t="s">
        <v>727</v>
      </c>
      <c r="D606" s="227" t="s">
        <v>170</v>
      </c>
      <c r="E606" s="228" t="s">
        <v>728</v>
      </c>
      <c r="F606" s="229" t="s">
        <v>729</v>
      </c>
      <c r="G606" s="230" t="s">
        <v>173</v>
      </c>
      <c r="H606" s="231">
        <v>34</v>
      </c>
      <c r="I606" s="232"/>
      <c r="J606" s="233">
        <f>ROUND(I606*H606,2)</f>
        <v>0</v>
      </c>
      <c r="K606" s="229" t="s">
        <v>174</v>
      </c>
      <c r="L606" s="45"/>
      <c r="M606" s="234" t="s">
        <v>1</v>
      </c>
      <c r="N606" s="235" t="s">
        <v>38</v>
      </c>
      <c r="O606" s="92"/>
      <c r="P606" s="236">
        <f>O606*H606</f>
        <v>0</v>
      </c>
      <c r="Q606" s="236">
        <v>0.0035000000000000001</v>
      </c>
      <c r="R606" s="236">
        <f>Q606*H606</f>
        <v>0.11900000000000001</v>
      </c>
      <c r="S606" s="236">
        <v>0</v>
      </c>
      <c r="T606" s="237">
        <f>S606*H606</f>
        <v>0</v>
      </c>
      <c r="U606" s="39"/>
      <c r="V606" s="39"/>
      <c r="W606" s="39"/>
      <c r="X606" s="39"/>
      <c r="Y606" s="39"/>
      <c r="Z606" s="39"/>
      <c r="AA606" s="39"/>
      <c r="AB606" s="39"/>
      <c r="AC606" s="39"/>
      <c r="AD606" s="39"/>
      <c r="AE606" s="39"/>
      <c r="AR606" s="238" t="s">
        <v>308</v>
      </c>
      <c r="AT606" s="238" t="s">
        <v>170</v>
      </c>
      <c r="AU606" s="238" t="s">
        <v>82</v>
      </c>
      <c r="AY606" s="18" t="s">
        <v>167</v>
      </c>
      <c r="BE606" s="239">
        <f>IF(N606="základní",J606,0)</f>
        <v>0</v>
      </c>
      <c r="BF606" s="239">
        <f>IF(N606="snížená",J606,0)</f>
        <v>0</v>
      </c>
      <c r="BG606" s="239">
        <f>IF(N606="zákl. přenesená",J606,0)</f>
        <v>0</v>
      </c>
      <c r="BH606" s="239">
        <f>IF(N606="sníž. přenesená",J606,0)</f>
        <v>0</v>
      </c>
      <c r="BI606" s="239">
        <f>IF(N606="nulová",J606,0)</f>
        <v>0</v>
      </c>
      <c r="BJ606" s="18" t="s">
        <v>80</v>
      </c>
      <c r="BK606" s="239">
        <f>ROUND(I606*H606,2)</f>
        <v>0</v>
      </c>
      <c r="BL606" s="18" t="s">
        <v>308</v>
      </c>
      <c r="BM606" s="238" t="s">
        <v>730</v>
      </c>
    </row>
    <row r="607" s="13" customFormat="1">
      <c r="A607" s="13"/>
      <c r="B607" s="240"/>
      <c r="C607" s="241"/>
      <c r="D607" s="242" t="s">
        <v>177</v>
      </c>
      <c r="E607" s="243" t="s">
        <v>1</v>
      </c>
      <c r="F607" s="244" t="s">
        <v>237</v>
      </c>
      <c r="G607" s="241"/>
      <c r="H607" s="243" t="s">
        <v>1</v>
      </c>
      <c r="I607" s="245"/>
      <c r="J607" s="241"/>
      <c r="K607" s="241"/>
      <c r="L607" s="246"/>
      <c r="M607" s="247"/>
      <c r="N607" s="248"/>
      <c r="O607" s="248"/>
      <c r="P607" s="248"/>
      <c r="Q607" s="248"/>
      <c r="R607" s="248"/>
      <c r="S607" s="248"/>
      <c r="T607" s="249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250" t="s">
        <v>177</v>
      </c>
      <c r="AU607" s="250" t="s">
        <v>82</v>
      </c>
      <c r="AV607" s="13" t="s">
        <v>80</v>
      </c>
      <c r="AW607" s="13" t="s">
        <v>30</v>
      </c>
      <c r="AX607" s="13" t="s">
        <v>73</v>
      </c>
      <c r="AY607" s="250" t="s">
        <v>167</v>
      </c>
    </row>
    <row r="608" s="13" customFormat="1">
      <c r="A608" s="13"/>
      <c r="B608" s="240"/>
      <c r="C608" s="241"/>
      <c r="D608" s="242" t="s">
        <v>177</v>
      </c>
      <c r="E608" s="243" t="s">
        <v>1</v>
      </c>
      <c r="F608" s="244" t="s">
        <v>238</v>
      </c>
      <c r="G608" s="241"/>
      <c r="H608" s="243" t="s">
        <v>1</v>
      </c>
      <c r="I608" s="245"/>
      <c r="J608" s="241"/>
      <c r="K608" s="241"/>
      <c r="L608" s="246"/>
      <c r="M608" s="247"/>
      <c r="N608" s="248"/>
      <c r="O608" s="248"/>
      <c r="P608" s="248"/>
      <c r="Q608" s="248"/>
      <c r="R608" s="248"/>
      <c r="S608" s="248"/>
      <c r="T608" s="249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250" t="s">
        <v>177</v>
      </c>
      <c r="AU608" s="250" t="s">
        <v>82</v>
      </c>
      <c r="AV608" s="13" t="s">
        <v>80</v>
      </c>
      <c r="AW608" s="13" t="s">
        <v>30</v>
      </c>
      <c r="AX608" s="13" t="s">
        <v>73</v>
      </c>
      <c r="AY608" s="250" t="s">
        <v>167</v>
      </c>
    </row>
    <row r="609" s="14" customFormat="1">
      <c r="A609" s="14"/>
      <c r="B609" s="251"/>
      <c r="C609" s="252"/>
      <c r="D609" s="242" t="s">
        <v>177</v>
      </c>
      <c r="E609" s="253" t="s">
        <v>1</v>
      </c>
      <c r="F609" s="254" t="s">
        <v>239</v>
      </c>
      <c r="G609" s="252"/>
      <c r="H609" s="255">
        <v>11</v>
      </c>
      <c r="I609" s="256"/>
      <c r="J609" s="252"/>
      <c r="K609" s="252"/>
      <c r="L609" s="257"/>
      <c r="M609" s="258"/>
      <c r="N609" s="259"/>
      <c r="O609" s="259"/>
      <c r="P609" s="259"/>
      <c r="Q609" s="259"/>
      <c r="R609" s="259"/>
      <c r="S609" s="259"/>
      <c r="T609" s="260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T609" s="261" t="s">
        <v>177</v>
      </c>
      <c r="AU609" s="261" t="s">
        <v>82</v>
      </c>
      <c r="AV609" s="14" t="s">
        <v>82</v>
      </c>
      <c r="AW609" s="14" t="s">
        <v>30</v>
      </c>
      <c r="AX609" s="14" t="s">
        <v>73</v>
      </c>
      <c r="AY609" s="261" t="s">
        <v>167</v>
      </c>
    </row>
    <row r="610" s="13" customFormat="1">
      <c r="A610" s="13"/>
      <c r="B610" s="240"/>
      <c r="C610" s="241"/>
      <c r="D610" s="242" t="s">
        <v>177</v>
      </c>
      <c r="E610" s="243" t="s">
        <v>1</v>
      </c>
      <c r="F610" s="244" t="s">
        <v>240</v>
      </c>
      <c r="G610" s="241"/>
      <c r="H610" s="243" t="s">
        <v>1</v>
      </c>
      <c r="I610" s="245"/>
      <c r="J610" s="241"/>
      <c r="K610" s="241"/>
      <c r="L610" s="246"/>
      <c r="M610" s="247"/>
      <c r="N610" s="248"/>
      <c r="O610" s="248"/>
      <c r="P610" s="248"/>
      <c r="Q610" s="248"/>
      <c r="R610" s="248"/>
      <c r="S610" s="248"/>
      <c r="T610" s="249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50" t="s">
        <v>177</v>
      </c>
      <c r="AU610" s="250" t="s">
        <v>82</v>
      </c>
      <c r="AV610" s="13" t="s">
        <v>80</v>
      </c>
      <c r="AW610" s="13" t="s">
        <v>30</v>
      </c>
      <c r="AX610" s="13" t="s">
        <v>73</v>
      </c>
      <c r="AY610" s="250" t="s">
        <v>167</v>
      </c>
    </row>
    <row r="611" s="14" customFormat="1">
      <c r="A611" s="14"/>
      <c r="B611" s="251"/>
      <c r="C611" s="252"/>
      <c r="D611" s="242" t="s">
        <v>177</v>
      </c>
      <c r="E611" s="253" t="s">
        <v>1</v>
      </c>
      <c r="F611" s="254" t="s">
        <v>80</v>
      </c>
      <c r="G611" s="252"/>
      <c r="H611" s="255">
        <v>1</v>
      </c>
      <c r="I611" s="256"/>
      <c r="J611" s="252"/>
      <c r="K611" s="252"/>
      <c r="L611" s="257"/>
      <c r="M611" s="258"/>
      <c r="N611" s="259"/>
      <c r="O611" s="259"/>
      <c r="P611" s="259"/>
      <c r="Q611" s="259"/>
      <c r="R611" s="259"/>
      <c r="S611" s="259"/>
      <c r="T611" s="260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T611" s="261" t="s">
        <v>177</v>
      </c>
      <c r="AU611" s="261" t="s">
        <v>82</v>
      </c>
      <c r="AV611" s="14" t="s">
        <v>82</v>
      </c>
      <c r="AW611" s="14" t="s">
        <v>30</v>
      </c>
      <c r="AX611" s="14" t="s">
        <v>73</v>
      </c>
      <c r="AY611" s="261" t="s">
        <v>167</v>
      </c>
    </row>
    <row r="612" s="13" customFormat="1">
      <c r="A612" s="13"/>
      <c r="B612" s="240"/>
      <c r="C612" s="241"/>
      <c r="D612" s="242" t="s">
        <v>177</v>
      </c>
      <c r="E612" s="243" t="s">
        <v>1</v>
      </c>
      <c r="F612" s="244" t="s">
        <v>241</v>
      </c>
      <c r="G612" s="241"/>
      <c r="H612" s="243" t="s">
        <v>1</v>
      </c>
      <c r="I612" s="245"/>
      <c r="J612" s="241"/>
      <c r="K612" s="241"/>
      <c r="L612" s="246"/>
      <c r="M612" s="247"/>
      <c r="N612" s="248"/>
      <c r="O612" s="248"/>
      <c r="P612" s="248"/>
      <c r="Q612" s="248"/>
      <c r="R612" s="248"/>
      <c r="S612" s="248"/>
      <c r="T612" s="249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250" t="s">
        <v>177</v>
      </c>
      <c r="AU612" s="250" t="s">
        <v>82</v>
      </c>
      <c r="AV612" s="13" t="s">
        <v>80</v>
      </c>
      <c r="AW612" s="13" t="s">
        <v>30</v>
      </c>
      <c r="AX612" s="13" t="s">
        <v>73</v>
      </c>
      <c r="AY612" s="250" t="s">
        <v>167</v>
      </c>
    </row>
    <row r="613" s="14" customFormat="1">
      <c r="A613" s="14"/>
      <c r="B613" s="251"/>
      <c r="C613" s="252"/>
      <c r="D613" s="242" t="s">
        <v>177</v>
      </c>
      <c r="E613" s="253" t="s">
        <v>1</v>
      </c>
      <c r="F613" s="254" t="s">
        <v>82</v>
      </c>
      <c r="G613" s="252"/>
      <c r="H613" s="255">
        <v>2</v>
      </c>
      <c r="I613" s="256"/>
      <c r="J613" s="252"/>
      <c r="K613" s="252"/>
      <c r="L613" s="257"/>
      <c r="M613" s="258"/>
      <c r="N613" s="259"/>
      <c r="O613" s="259"/>
      <c r="P613" s="259"/>
      <c r="Q613" s="259"/>
      <c r="R613" s="259"/>
      <c r="S613" s="259"/>
      <c r="T613" s="260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261" t="s">
        <v>177</v>
      </c>
      <c r="AU613" s="261" t="s">
        <v>82</v>
      </c>
      <c r="AV613" s="14" t="s">
        <v>82</v>
      </c>
      <c r="AW613" s="14" t="s">
        <v>30</v>
      </c>
      <c r="AX613" s="14" t="s">
        <v>73</v>
      </c>
      <c r="AY613" s="261" t="s">
        <v>167</v>
      </c>
    </row>
    <row r="614" s="13" customFormat="1">
      <c r="A614" s="13"/>
      <c r="B614" s="240"/>
      <c r="C614" s="241"/>
      <c r="D614" s="242" t="s">
        <v>177</v>
      </c>
      <c r="E614" s="243" t="s">
        <v>1</v>
      </c>
      <c r="F614" s="244" t="s">
        <v>242</v>
      </c>
      <c r="G614" s="241"/>
      <c r="H614" s="243" t="s">
        <v>1</v>
      </c>
      <c r="I614" s="245"/>
      <c r="J614" s="241"/>
      <c r="K614" s="241"/>
      <c r="L614" s="246"/>
      <c r="M614" s="247"/>
      <c r="N614" s="248"/>
      <c r="O614" s="248"/>
      <c r="P614" s="248"/>
      <c r="Q614" s="248"/>
      <c r="R614" s="248"/>
      <c r="S614" s="248"/>
      <c r="T614" s="249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250" t="s">
        <v>177</v>
      </c>
      <c r="AU614" s="250" t="s">
        <v>82</v>
      </c>
      <c r="AV614" s="13" t="s">
        <v>80</v>
      </c>
      <c r="AW614" s="13" t="s">
        <v>30</v>
      </c>
      <c r="AX614" s="13" t="s">
        <v>73</v>
      </c>
      <c r="AY614" s="250" t="s">
        <v>167</v>
      </c>
    </row>
    <row r="615" s="14" customFormat="1">
      <c r="A615" s="14"/>
      <c r="B615" s="251"/>
      <c r="C615" s="252"/>
      <c r="D615" s="242" t="s">
        <v>177</v>
      </c>
      <c r="E615" s="253" t="s">
        <v>1</v>
      </c>
      <c r="F615" s="254" t="s">
        <v>175</v>
      </c>
      <c r="G615" s="252"/>
      <c r="H615" s="255">
        <v>4</v>
      </c>
      <c r="I615" s="256"/>
      <c r="J615" s="252"/>
      <c r="K615" s="252"/>
      <c r="L615" s="257"/>
      <c r="M615" s="258"/>
      <c r="N615" s="259"/>
      <c r="O615" s="259"/>
      <c r="P615" s="259"/>
      <c r="Q615" s="259"/>
      <c r="R615" s="259"/>
      <c r="S615" s="259"/>
      <c r="T615" s="260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61" t="s">
        <v>177</v>
      </c>
      <c r="AU615" s="261" t="s">
        <v>82</v>
      </c>
      <c r="AV615" s="14" t="s">
        <v>82</v>
      </c>
      <c r="AW615" s="14" t="s">
        <v>30</v>
      </c>
      <c r="AX615" s="14" t="s">
        <v>73</v>
      </c>
      <c r="AY615" s="261" t="s">
        <v>167</v>
      </c>
    </row>
    <row r="616" s="13" customFormat="1">
      <c r="A616" s="13"/>
      <c r="B616" s="240"/>
      <c r="C616" s="241"/>
      <c r="D616" s="242" t="s">
        <v>177</v>
      </c>
      <c r="E616" s="243" t="s">
        <v>1</v>
      </c>
      <c r="F616" s="244" t="s">
        <v>243</v>
      </c>
      <c r="G616" s="241"/>
      <c r="H616" s="243" t="s">
        <v>1</v>
      </c>
      <c r="I616" s="245"/>
      <c r="J616" s="241"/>
      <c r="K616" s="241"/>
      <c r="L616" s="246"/>
      <c r="M616" s="247"/>
      <c r="N616" s="248"/>
      <c r="O616" s="248"/>
      <c r="P616" s="248"/>
      <c r="Q616" s="248"/>
      <c r="R616" s="248"/>
      <c r="S616" s="248"/>
      <c r="T616" s="249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50" t="s">
        <v>177</v>
      </c>
      <c r="AU616" s="250" t="s">
        <v>82</v>
      </c>
      <c r="AV616" s="13" t="s">
        <v>80</v>
      </c>
      <c r="AW616" s="13" t="s">
        <v>30</v>
      </c>
      <c r="AX616" s="13" t="s">
        <v>73</v>
      </c>
      <c r="AY616" s="250" t="s">
        <v>167</v>
      </c>
    </row>
    <row r="617" s="14" customFormat="1">
      <c r="A617" s="14"/>
      <c r="B617" s="251"/>
      <c r="C617" s="252"/>
      <c r="D617" s="242" t="s">
        <v>177</v>
      </c>
      <c r="E617" s="253" t="s">
        <v>1</v>
      </c>
      <c r="F617" s="254" t="s">
        <v>239</v>
      </c>
      <c r="G617" s="252"/>
      <c r="H617" s="255">
        <v>11</v>
      </c>
      <c r="I617" s="256"/>
      <c r="J617" s="252"/>
      <c r="K617" s="252"/>
      <c r="L617" s="257"/>
      <c r="M617" s="258"/>
      <c r="N617" s="259"/>
      <c r="O617" s="259"/>
      <c r="P617" s="259"/>
      <c r="Q617" s="259"/>
      <c r="R617" s="259"/>
      <c r="S617" s="259"/>
      <c r="T617" s="260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T617" s="261" t="s">
        <v>177</v>
      </c>
      <c r="AU617" s="261" t="s">
        <v>82</v>
      </c>
      <c r="AV617" s="14" t="s">
        <v>82</v>
      </c>
      <c r="AW617" s="14" t="s">
        <v>30</v>
      </c>
      <c r="AX617" s="14" t="s">
        <v>73</v>
      </c>
      <c r="AY617" s="261" t="s">
        <v>167</v>
      </c>
    </row>
    <row r="618" s="13" customFormat="1">
      <c r="A618" s="13"/>
      <c r="B618" s="240"/>
      <c r="C618" s="241"/>
      <c r="D618" s="242" t="s">
        <v>177</v>
      </c>
      <c r="E618" s="243" t="s">
        <v>1</v>
      </c>
      <c r="F618" s="244" t="s">
        <v>244</v>
      </c>
      <c r="G618" s="241"/>
      <c r="H618" s="243" t="s">
        <v>1</v>
      </c>
      <c r="I618" s="245"/>
      <c r="J618" s="241"/>
      <c r="K618" s="241"/>
      <c r="L618" s="246"/>
      <c r="M618" s="247"/>
      <c r="N618" s="248"/>
      <c r="O618" s="248"/>
      <c r="P618" s="248"/>
      <c r="Q618" s="248"/>
      <c r="R618" s="248"/>
      <c r="S618" s="248"/>
      <c r="T618" s="249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T618" s="250" t="s">
        <v>177</v>
      </c>
      <c r="AU618" s="250" t="s">
        <v>82</v>
      </c>
      <c r="AV618" s="13" t="s">
        <v>80</v>
      </c>
      <c r="AW618" s="13" t="s">
        <v>30</v>
      </c>
      <c r="AX618" s="13" t="s">
        <v>73</v>
      </c>
      <c r="AY618" s="250" t="s">
        <v>167</v>
      </c>
    </row>
    <row r="619" s="14" customFormat="1">
      <c r="A619" s="14"/>
      <c r="B619" s="251"/>
      <c r="C619" s="252"/>
      <c r="D619" s="242" t="s">
        <v>177</v>
      </c>
      <c r="E619" s="253" t="s">
        <v>1</v>
      </c>
      <c r="F619" s="254" t="s">
        <v>82</v>
      </c>
      <c r="G619" s="252"/>
      <c r="H619" s="255">
        <v>2</v>
      </c>
      <c r="I619" s="256"/>
      <c r="J619" s="252"/>
      <c r="K619" s="252"/>
      <c r="L619" s="257"/>
      <c r="M619" s="258"/>
      <c r="N619" s="259"/>
      <c r="O619" s="259"/>
      <c r="P619" s="259"/>
      <c r="Q619" s="259"/>
      <c r="R619" s="259"/>
      <c r="S619" s="259"/>
      <c r="T619" s="260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T619" s="261" t="s">
        <v>177</v>
      </c>
      <c r="AU619" s="261" t="s">
        <v>82</v>
      </c>
      <c r="AV619" s="14" t="s">
        <v>82</v>
      </c>
      <c r="AW619" s="14" t="s">
        <v>30</v>
      </c>
      <c r="AX619" s="14" t="s">
        <v>73</v>
      </c>
      <c r="AY619" s="261" t="s">
        <v>167</v>
      </c>
    </row>
    <row r="620" s="13" customFormat="1">
      <c r="A620" s="13"/>
      <c r="B620" s="240"/>
      <c r="C620" s="241"/>
      <c r="D620" s="242" t="s">
        <v>177</v>
      </c>
      <c r="E620" s="243" t="s">
        <v>1</v>
      </c>
      <c r="F620" s="244" t="s">
        <v>245</v>
      </c>
      <c r="G620" s="241"/>
      <c r="H620" s="243" t="s">
        <v>1</v>
      </c>
      <c r="I620" s="245"/>
      <c r="J620" s="241"/>
      <c r="K620" s="241"/>
      <c r="L620" s="246"/>
      <c r="M620" s="247"/>
      <c r="N620" s="248"/>
      <c r="O620" s="248"/>
      <c r="P620" s="248"/>
      <c r="Q620" s="248"/>
      <c r="R620" s="248"/>
      <c r="S620" s="248"/>
      <c r="T620" s="249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250" t="s">
        <v>177</v>
      </c>
      <c r="AU620" s="250" t="s">
        <v>82</v>
      </c>
      <c r="AV620" s="13" t="s">
        <v>80</v>
      </c>
      <c r="AW620" s="13" t="s">
        <v>30</v>
      </c>
      <c r="AX620" s="13" t="s">
        <v>73</v>
      </c>
      <c r="AY620" s="250" t="s">
        <v>167</v>
      </c>
    </row>
    <row r="621" s="14" customFormat="1">
      <c r="A621" s="14"/>
      <c r="B621" s="251"/>
      <c r="C621" s="252"/>
      <c r="D621" s="242" t="s">
        <v>177</v>
      </c>
      <c r="E621" s="253" t="s">
        <v>1</v>
      </c>
      <c r="F621" s="254" t="s">
        <v>82</v>
      </c>
      <c r="G621" s="252"/>
      <c r="H621" s="255">
        <v>2</v>
      </c>
      <c r="I621" s="256"/>
      <c r="J621" s="252"/>
      <c r="K621" s="252"/>
      <c r="L621" s="257"/>
      <c r="M621" s="258"/>
      <c r="N621" s="259"/>
      <c r="O621" s="259"/>
      <c r="P621" s="259"/>
      <c r="Q621" s="259"/>
      <c r="R621" s="259"/>
      <c r="S621" s="259"/>
      <c r="T621" s="260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261" t="s">
        <v>177</v>
      </c>
      <c r="AU621" s="261" t="s">
        <v>82</v>
      </c>
      <c r="AV621" s="14" t="s">
        <v>82</v>
      </c>
      <c r="AW621" s="14" t="s">
        <v>30</v>
      </c>
      <c r="AX621" s="14" t="s">
        <v>73</v>
      </c>
      <c r="AY621" s="261" t="s">
        <v>167</v>
      </c>
    </row>
    <row r="622" s="13" customFormat="1">
      <c r="A622" s="13"/>
      <c r="B622" s="240"/>
      <c r="C622" s="241"/>
      <c r="D622" s="242" t="s">
        <v>177</v>
      </c>
      <c r="E622" s="243" t="s">
        <v>1</v>
      </c>
      <c r="F622" s="244" t="s">
        <v>246</v>
      </c>
      <c r="G622" s="241"/>
      <c r="H622" s="243" t="s">
        <v>1</v>
      </c>
      <c r="I622" s="245"/>
      <c r="J622" s="241"/>
      <c r="K622" s="241"/>
      <c r="L622" s="246"/>
      <c r="M622" s="247"/>
      <c r="N622" s="248"/>
      <c r="O622" s="248"/>
      <c r="P622" s="248"/>
      <c r="Q622" s="248"/>
      <c r="R622" s="248"/>
      <c r="S622" s="248"/>
      <c r="T622" s="249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T622" s="250" t="s">
        <v>177</v>
      </c>
      <c r="AU622" s="250" t="s">
        <v>82</v>
      </c>
      <c r="AV622" s="13" t="s">
        <v>80</v>
      </c>
      <c r="AW622" s="13" t="s">
        <v>30</v>
      </c>
      <c r="AX622" s="13" t="s">
        <v>73</v>
      </c>
      <c r="AY622" s="250" t="s">
        <v>167</v>
      </c>
    </row>
    <row r="623" s="14" customFormat="1">
      <c r="A623" s="14"/>
      <c r="B623" s="251"/>
      <c r="C623" s="252"/>
      <c r="D623" s="242" t="s">
        <v>177</v>
      </c>
      <c r="E623" s="253" t="s">
        <v>1</v>
      </c>
      <c r="F623" s="254" t="s">
        <v>80</v>
      </c>
      <c r="G623" s="252"/>
      <c r="H623" s="255">
        <v>1</v>
      </c>
      <c r="I623" s="256"/>
      <c r="J623" s="252"/>
      <c r="K623" s="252"/>
      <c r="L623" s="257"/>
      <c r="M623" s="258"/>
      <c r="N623" s="259"/>
      <c r="O623" s="259"/>
      <c r="P623" s="259"/>
      <c r="Q623" s="259"/>
      <c r="R623" s="259"/>
      <c r="S623" s="259"/>
      <c r="T623" s="260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T623" s="261" t="s">
        <v>177</v>
      </c>
      <c r="AU623" s="261" t="s">
        <v>82</v>
      </c>
      <c r="AV623" s="14" t="s">
        <v>82</v>
      </c>
      <c r="AW623" s="14" t="s">
        <v>30</v>
      </c>
      <c r="AX623" s="14" t="s">
        <v>73</v>
      </c>
      <c r="AY623" s="261" t="s">
        <v>167</v>
      </c>
    </row>
    <row r="624" s="15" customFormat="1">
      <c r="A624" s="15"/>
      <c r="B624" s="262"/>
      <c r="C624" s="263"/>
      <c r="D624" s="242" t="s">
        <v>177</v>
      </c>
      <c r="E624" s="264" t="s">
        <v>1</v>
      </c>
      <c r="F624" s="265" t="s">
        <v>204</v>
      </c>
      <c r="G624" s="263"/>
      <c r="H624" s="266">
        <v>34</v>
      </c>
      <c r="I624" s="267"/>
      <c r="J624" s="263"/>
      <c r="K624" s="263"/>
      <c r="L624" s="268"/>
      <c r="M624" s="269"/>
      <c r="N624" s="270"/>
      <c r="O624" s="270"/>
      <c r="P624" s="270"/>
      <c r="Q624" s="270"/>
      <c r="R624" s="270"/>
      <c r="S624" s="270"/>
      <c r="T624" s="271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T624" s="272" t="s">
        <v>177</v>
      </c>
      <c r="AU624" s="272" t="s">
        <v>82</v>
      </c>
      <c r="AV624" s="15" t="s">
        <v>175</v>
      </c>
      <c r="AW624" s="15" t="s">
        <v>30</v>
      </c>
      <c r="AX624" s="15" t="s">
        <v>80</v>
      </c>
      <c r="AY624" s="272" t="s">
        <v>167</v>
      </c>
    </row>
    <row r="625" s="12" customFormat="1" ht="22.8" customHeight="1">
      <c r="A625" s="12"/>
      <c r="B625" s="211"/>
      <c r="C625" s="212"/>
      <c r="D625" s="213" t="s">
        <v>72</v>
      </c>
      <c r="E625" s="225" t="s">
        <v>731</v>
      </c>
      <c r="F625" s="225" t="s">
        <v>732</v>
      </c>
      <c r="G625" s="212"/>
      <c r="H625" s="212"/>
      <c r="I625" s="215"/>
      <c r="J625" s="226">
        <f>BK625</f>
        <v>0</v>
      </c>
      <c r="K625" s="212"/>
      <c r="L625" s="217"/>
      <c r="M625" s="218"/>
      <c r="N625" s="219"/>
      <c r="O625" s="219"/>
      <c r="P625" s="220">
        <f>SUM(P626:P730)</f>
        <v>0</v>
      </c>
      <c r="Q625" s="219"/>
      <c r="R625" s="220">
        <f>SUM(R626:R730)</f>
        <v>1.47308277</v>
      </c>
      <c r="S625" s="219"/>
      <c r="T625" s="221">
        <f>SUM(T626:T730)</f>
        <v>0.3293025</v>
      </c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R625" s="222" t="s">
        <v>82</v>
      </c>
      <c r="AT625" s="223" t="s">
        <v>72</v>
      </c>
      <c r="AU625" s="223" t="s">
        <v>80</v>
      </c>
      <c r="AY625" s="222" t="s">
        <v>167</v>
      </c>
      <c r="BK625" s="224">
        <f>SUM(BK626:BK730)</f>
        <v>0</v>
      </c>
    </row>
    <row r="626" s="2" customFormat="1" ht="24.15" customHeight="1">
      <c r="A626" s="39"/>
      <c r="B626" s="40"/>
      <c r="C626" s="227" t="s">
        <v>733</v>
      </c>
      <c r="D626" s="227" t="s">
        <v>170</v>
      </c>
      <c r="E626" s="228" t="s">
        <v>734</v>
      </c>
      <c r="F626" s="229" t="s">
        <v>735</v>
      </c>
      <c r="G626" s="230" t="s">
        <v>195</v>
      </c>
      <c r="H626" s="231">
        <v>25.006</v>
      </c>
      <c r="I626" s="232"/>
      <c r="J626" s="233">
        <f>ROUND(I626*H626,2)</f>
        <v>0</v>
      </c>
      <c r="K626" s="229" t="s">
        <v>174</v>
      </c>
      <c r="L626" s="45"/>
      <c r="M626" s="234" t="s">
        <v>1</v>
      </c>
      <c r="N626" s="235" t="s">
        <v>38</v>
      </c>
      <c r="O626" s="92"/>
      <c r="P626" s="236">
        <f>O626*H626</f>
        <v>0</v>
      </c>
      <c r="Q626" s="236">
        <v>0.02614</v>
      </c>
      <c r="R626" s="236">
        <f>Q626*H626</f>
        <v>0.65365684000000002</v>
      </c>
      <c r="S626" s="236">
        <v>0</v>
      </c>
      <c r="T626" s="237">
        <f>S626*H626</f>
        <v>0</v>
      </c>
      <c r="U626" s="39"/>
      <c r="V626" s="39"/>
      <c r="W626" s="39"/>
      <c r="X626" s="39"/>
      <c r="Y626" s="39"/>
      <c r="Z626" s="39"/>
      <c r="AA626" s="39"/>
      <c r="AB626" s="39"/>
      <c r="AC626" s="39"/>
      <c r="AD626" s="39"/>
      <c r="AE626" s="39"/>
      <c r="AR626" s="238" t="s">
        <v>308</v>
      </c>
      <c r="AT626" s="238" t="s">
        <v>170</v>
      </c>
      <c r="AU626" s="238" t="s">
        <v>82</v>
      </c>
      <c r="AY626" s="18" t="s">
        <v>167</v>
      </c>
      <c r="BE626" s="239">
        <f>IF(N626="základní",J626,0)</f>
        <v>0</v>
      </c>
      <c r="BF626" s="239">
        <f>IF(N626="snížená",J626,0)</f>
        <v>0</v>
      </c>
      <c r="BG626" s="239">
        <f>IF(N626="zákl. přenesená",J626,0)</f>
        <v>0</v>
      </c>
      <c r="BH626" s="239">
        <f>IF(N626="sníž. přenesená",J626,0)</f>
        <v>0</v>
      </c>
      <c r="BI626" s="239">
        <f>IF(N626="nulová",J626,0)</f>
        <v>0</v>
      </c>
      <c r="BJ626" s="18" t="s">
        <v>80</v>
      </c>
      <c r="BK626" s="239">
        <f>ROUND(I626*H626,2)</f>
        <v>0</v>
      </c>
      <c r="BL626" s="18" t="s">
        <v>308</v>
      </c>
      <c r="BM626" s="238" t="s">
        <v>736</v>
      </c>
    </row>
    <row r="627" s="13" customFormat="1">
      <c r="A627" s="13"/>
      <c r="B627" s="240"/>
      <c r="C627" s="241"/>
      <c r="D627" s="242" t="s">
        <v>177</v>
      </c>
      <c r="E627" s="243" t="s">
        <v>1</v>
      </c>
      <c r="F627" s="244" t="s">
        <v>259</v>
      </c>
      <c r="G627" s="241"/>
      <c r="H627" s="243" t="s">
        <v>1</v>
      </c>
      <c r="I627" s="245"/>
      <c r="J627" s="241"/>
      <c r="K627" s="241"/>
      <c r="L627" s="246"/>
      <c r="M627" s="247"/>
      <c r="N627" s="248"/>
      <c r="O627" s="248"/>
      <c r="P627" s="248"/>
      <c r="Q627" s="248"/>
      <c r="R627" s="248"/>
      <c r="S627" s="248"/>
      <c r="T627" s="249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250" t="s">
        <v>177</v>
      </c>
      <c r="AU627" s="250" t="s">
        <v>82</v>
      </c>
      <c r="AV627" s="13" t="s">
        <v>80</v>
      </c>
      <c r="AW627" s="13" t="s">
        <v>30</v>
      </c>
      <c r="AX627" s="13" t="s">
        <v>73</v>
      </c>
      <c r="AY627" s="250" t="s">
        <v>167</v>
      </c>
    </row>
    <row r="628" s="14" customFormat="1">
      <c r="A628" s="14"/>
      <c r="B628" s="251"/>
      <c r="C628" s="252"/>
      <c r="D628" s="242" t="s">
        <v>177</v>
      </c>
      <c r="E628" s="253" t="s">
        <v>1</v>
      </c>
      <c r="F628" s="254" t="s">
        <v>737</v>
      </c>
      <c r="G628" s="252"/>
      <c r="H628" s="255">
        <v>7.5810000000000004</v>
      </c>
      <c r="I628" s="256"/>
      <c r="J628" s="252"/>
      <c r="K628" s="252"/>
      <c r="L628" s="257"/>
      <c r="M628" s="258"/>
      <c r="N628" s="259"/>
      <c r="O628" s="259"/>
      <c r="P628" s="259"/>
      <c r="Q628" s="259"/>
      <c r="R628" s="259"/>
      <c r="S628" s="259"/>
      <c r="T628" s="260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T628" s="261" t="s">
        <v>177</v>
      </c>
      <c r="AU628" s="261" t="s">
        <v>82</v>
      </c>
      <c r="AV628" s="14" t="s">
        <v>82</v>
      </c>
      <c r="AW628" s="14" t="s">
        <v>30</v>
      </c>
      <c r="AX628" s="14" t="s">
        <v>73</v>
      </c>
      <c r="AY628" s="261" t="s">
        <v>167</v>
      </c>
    </row>
    <row r="629" s="13" customFormat="1">
      <c r="A629" s="13"/>
      <c r="B629" s="240"/>
      <c r="C629" s="241"/>
      <c r="D629" s="242" t="s">
        <v>177</v>
      </c>
      <c r="E629" s="243" t="s">
        <v>1</v>
      </c>
      <c r="F629" s="244" t="s">
        <v>278</v>
      </c>
      <c r="G629" s="241"/>
      <c r="H629" s="243" t="s">
        <v>1</v>
      </c>
      <c r="I629" s="245"/>
      <c r="J629" s="241"/>
      <c r="K629" s="241"/>
      <c r="L629" s="246"/>
      <c r="M629" s="247"/>
      <c r="N629" s="248"/>
      <c r="O629" s="248"/>
      <c r="P629" s="248"/>
      <c r="Q629" s="248"/>
      <c r="R629" s="248"/>
      <c r="S629" s="248"/>
      <c r="T629" s="249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250" t="s">
        <v>177</v>
      </c>
      <c r="AU629" s="250" t="s">
        <v>82</v>
      </c>
      <c r="AV629" s="13" t="s">
        <v>80</v>
      </c>
      <c r="AW629" s="13" t="s">
        <v>30</v>
      </c>
      <c r="AX629" s="13" t="s">
        <v>73</v>
      </c>
      <c r="AY629" s="250" t="s">
        <v>167</v>
      </c>
    </row>
    <row r="630" s="14" customFormat="1">
      <c r="A630" s="14"/>
      <c r="B630" s="251"/>
      <c r="C630" s="252"/>
      <c r="D630" s="242" t="s">
        <v>177</v>
      </c>
      <c r="E630" s="253" t="s">
        <v>1</v>
      </c>
      <c r="F630" s="254" t="s">
        <v>738</v>
      </c>
      <c r="G630" s="252"/>
      <c r="H630" s="255">
        <v>4.3760000000000003</v>
      </c>
      <c r="I630" s="256"/>
      <c r="J630" s="252"/>
      <c r="K630" s="252"/>
      <c r="L630" s="257"/>
      <c r="M630" s="258"/>
      <c r="N630" s="259"/>
      <c r="O630" s="259"/>
      <c r="P630" s="259"/>
      <c r="Q630" s="259"/>
      <c r="R630" s="259"/>
      <c r="S630" s="259"/>
      <c r="T630" s="260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261" t="s">
        <v>177</v>
      </c>
      <c r="AU630" s="261" t="s">
        <v>82</v>
      </c>
      <c r="AV630" s="14" t="s">
        <v>82</v>
      </c>
      <c r="AW630" s="14" t="s">
        <v>30</v>
      </c>
      <c r="AX630" s="14" t="s">
        <v>73</v>
      </c>
      <c r="AY630" s="261" t="s">
        <v>167</v>
      </c>
    </row>
    <row r="631" s="13" customFormat="1">
      <c r="A631" s="13"/>
      <c r="B631" s="240"/>
      <c r="C631" s="241"/>
      <c r="D631" s="242" t="s">
        <v>177</v>
      </c>
      <c r="E631" s="243" t="s">
        <v>1</v>
      </c>
      <c r="F631" s="244" t="s">
        <v>272</v>
      </c>
      <c r="G631" s="241"/>
      <c r="H631" s="243" t="s">
        <v>1</v>
      </c>
      <c r="I631" s="245"/>
      <c r="J631" s="241"/>
      <c r="K631" s="241"/>
      <c r="L631" s="246"/>
      <c r="M631" s="247"/>
      <c r="N631" s="248"/>
      <c r="O631" s="248"/>
      <c r="P631" s="248"/>
      <c r="Q631" s="248"/>
      <c r="R631" s="248"/>
      <c r="S631" s="248"/>
      <c r="T631" s="249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250" t="s">
        <v>177</v>
      </c>
      <c r="AU631" s="250" t="s">
        <v>82</v>
      </c>
      <c r="AV631" s="13" t="s">
        <v>80</v>
      </c>
      <c r="AW631" s="13" t="s">
        <v>30</v>
      </c>
      <c r="AX631" s="13" t="s">
        <v>73</v>
      </c>
      <c r="AY631" s="250" t="s">
        <v>167</v>
      </c>
    </row>
    <row r="632" s="14" customFormat="1">
      <c r="A632" s="14"/>
      <c r="B632" s="251"/>
      <c r="C632" s="252"/>
      <c r="D632" s="242" t="s">
        <v>177</v>
      </c>
      <c r="E632" s="253" t="s">
        <v>1</v>
      </c>
      <c r="F632" s="254" t="s">
        <v>739</v>
      </c>
      <c r="G632" s="252"/>
      <c r="H632" s="255">
        <v>11.122999999999999</v>
      </c>
      <c r="I632" s="256"/>
      <c r="J632" s="252"/>
      <c r="K632" s="252"/>
      <c r="L632" s="257"/>
      <c r="M632" s="258"/>
      <c r="N632" s="259"/>
      <c r="O632" s="259"/>
      <c r="P632" s="259"/>
      <c r="Q632" s="259"/>
      <c r="R632" s="259"/>
      <c r="S632" s="259"/>
      <c r="T632" s="260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T632" s="261" t="s">
        <v>177</v>
      </c>
      <c r="AU632" s="261" t="s">
        <v>82</v>
      </c>
      <c r="AV632" s="14" t="s">
        <v>82</v>
      </c>
      <c r="AW632" s="14" t="s">
        <v>30</v>
      </c>
      <c r="AX632" s="14" t="s">
        <v>73</v>
      </c>
      <c r="AY632" s="261" t="s">
        <v>167</v>
      </c>
    </row>
    <row r="633" s="13" customFormat="1">
      <c r="A633" s="13"/>
      <c r="B633" s="240"/>
      <c r="C633" s="241"/>
      <c r="D633" s="242" t="s">
        <v>177</v>
      </c>
      <c r="E633" s="243" t="s">
        <v>1</v>
      </c>
      <c r="F633" s="244" t="s">
        <v>740</v>
      </c>
      <c r="G633" s="241"/>
      <c r="H633" s="243" t="s">
        <v>1</v>
      </c>
      <c r="I633" s="245"/>
      <c r="J633" s="241"/>
      <c r="K633" s="241"/>
      <c r="L633" s="246"/>
      <c r="M633" s="247"/>
      <c r="N633" s="248"/>
      <c r="O633" s="248"/>
      <c r="P633" s="248"/>
      <c r="Q633" s="248"/>
      <c r="R633" s="248"/>
      <c r="S633" s="248"/>
      <c r="T633" s="249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250" t="s">
        <v>177</v>
      </c>
      <c r="AU633" s="250" t="s">
        <v>82</v>
      </c>
      <c r="AV633" s="13" t="s">
        <v>80</v>
      </c>
      <c r="AW633" s="13" t="s">
        <v>30</v>
      </c>
      <c r="AX633" s="13" t="s">
        <v>73</v>
      </c>
      <c r="AY633" s="250" t="s">
        <v>167</v>
      </c>
    </row>
    <row r="634" s="14" customFormat="1">
      <c r="A634" s="14"/>
      <c r="B634" s="251"/>
      <c r="C634" s="252"/>
      <c r="D634" s="242" t="s">
        <v>177</v>
      </c>
      <c r="E634" s="253" t="s">
        <v>1</v>
      </c>
      <c r="F634" s="254" t="s">
        <v>741</v>
      </c>
      <c r="G634" s="252"/>
      <c r="H634" s="255">
        <v>1.9259999999999999</v>
      </c>
      <c r="I634" s="256"/>
      <c r="J634" s="252"/>
      <c r="K634" s="252"/>
      <c r="L634" s="257"/>
      <c r="M634" s="258"/>
      <c r="N634" s="259"/>
      <c r="O634" s="259"/>
      <c r="P634" s="259"/>
      <c r="Q634" s="259"/>
      <c r="R634" s="259"/>
      <c r="S634" s="259"/>
      <c r="T634" s="260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T634" s="261" t="s">
        <v>177</v>
      </c>
      <c r="AU634" s="261" t="s">
        <v>82</v>
      </c>
      <c r="AV634" s="14" t="s">
        <v>82</v>
      </c>
      <c r="AW634" s="14" t="s">
        <v>30</v>
      </c>
      <c r="AX634" s="14" t="s">
        <v>73</v>
      </c>
      <c r="AY634" s="261" t="s">
        <v>167</v>
      </c>
    </row>
    <row r="635" s="15" customFormat="1">
      <c r="A635" s="15"/>
      <c r="B635" s="262"/>
      <c r="C635" s="263"/>
      <c r="D635" s="242" t="s">
        <v>177</v>
      </c>
      <c r="E635" s="264" t="s">
        <v>1</v>
      </c>
      <c r="F635" s="265" t="s">
        <v>204</v>
      </c>
      <c r="G635" s="263"/>
      <c r="H635" s="266">
        <v>25.005999999999997</v>
      </c>
      <c r="I635" s="267"/>
      <c r="J635" s="263"/>
      <c r="K635" s="263"/>
      <c r="L635" s="268"/>
      <c r="M635" s="269"/>
      <c r="N635" s="270"/>
      <c r="O635" s="270"/>
      <c r="P635" s="270"/>
      <c r="Q635" s="270"/>
      <c r="R635" s="270"/>
      <c r="S635" s="270"/>
      <c r="T635" s="271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T635" s="272" t="s">
        <v>177</v>
      </c>
      <c r="AU635" s="272" t="s">
        <v>82</v>
      </c>
      <c r="AV635" s="15" t="s">
        <v>175</v>
      </c>
      <c r="AW635" s="15" t="s">
        <v>30</v>
      </c>
      <c r="AX635" s="15" t="s">
        <v>80</v>
      </c>
      <c r="AY635" s="272" t="s">
        <v>167</v>
      </c>
    </row>
    <row r="636" s="2" customFormat="1" ht="33" customHeight="1">
      <c r="A636" s="39"/>
      <c r="B636" s="40"/>
      <c r="C636" s="227" t="s">
        <v>742</v>
      </c>
      <c r="D636" s="227" t="s">
        <v>170</v>
      </c>
      <c r="E636" s="228" t="s">
        <v>743</v>
      </c>
      <c r="F636" s="229" t="s">
        <v>744</v>
      </c>
      <c r="G636" s="230" t="s">
        <v>195</v>
      </c>
      <c r="H636" s="231">
        <v>5.3310000000000004</v>
      </c>
      <c r="I636" s="232"/>
      <c r="J636" s="233">
        <f>ROUND(I636*H636,2)</f>
        <v>0</v>
      </c>
      <c r="K636" s="229" t="s">
        <v>1</v>
      </c>
      <c r="L636" s="45"/>
      <c r="M636" s="234" t="s">
        <v>1</v>
      </c>
      <c r="N636" s="235" t="s">
        <v>38</v>
      </c>
      <c r="O636" s="92"/>
      <c r="P636" s="236">
        <f>O636*H636</f>
        <v>0</v>
      </c>
      <c r="Q636" s="236">
        <v>0.050900000000000001</v>
      </c>
      <c r="R636" s="236">
        <f>Q636*H636</f>
        <v>0.27134790000000003</v>
      </c>
      <c r="S636" s="236">
        <v>0</v>
      </c>
      <c r="T636" s="237">
        <f>S636*H636</f>
        <v>0</v>
      </c>
      <c r="U636" s="39"/>
      <c r="V636" s="39"/>
      <c r="W636" s="39"/>
      <c r="X636" s="39"/>
      <c r="Y636" s="39"/>
      <c r="Z636" s="39"/>
      <c r="AA636" s="39"/>
      <c r="AB636" s="39"/>
      <c r="AC636" s="39"/>
      <c r="AD636" s="39"/>
      <c r="AE636" s="39"/>
      <c r="AR636" s="238" t="s">
        <v>308</v>
      </c>
      <c r="AT636" s="238" t="s">
        <v>170</v>
      </c>
      <c r="AU636" s="238" t="s">
        <v>82</v>
      </c>
      <c r="AY636" s="18" t="s">
        <v>167</v>
      </c>
      <c r="BE636" s="239">
        <f>IF(N636="základní",J636,0)</f>
        <v>0</v>
      </c>
      <c r="BF636" s="239">
        <f>IF(N636="snížená",J636,0)</f>
        <v>0</v>
      </c>
      <c r="BG636" s="239">
        <f>IF(N636="zákl. přenesená",J636,0)</f>
        <v>0</v>
      </c>
      <c r="BH636" s="239">
        <f>IF(N636="sníž. přenesená",J636,0)</f>
        <v>0</v>
      </c>
      <c r="BI636" s="239">
        <f>IF(N636="nulová",J636,0)</f>
        <v>0</v>
      </c>
      <c r="BJ636" s="18" t="s">
        <v>80</v>
      </c>
      <c r="BK636" s="239">
        <f>ROUND(I636*H636,2)</f>
        <v>0</v>
      </c>
      <c r="BL636" s="18" t="s">
        <v>308</v>
      </c>
      <c r="BM636" s="238" t="s">
        <v>745</v>
      </c>
    </row>
    <row r="637" s="13" customFormat="1">
      <c r="A637" s="13"/>
      <c r="B637" s="240"/>
      <c r="C637" s="241"/>
      <c r="D637" s="242" t="s">
        <v>177</v>
      </c>
      <c r="E637" s="243" t="s">
        <v>1</v>
      </c>
      <c r="F637" s="244" t="s">
        <v>746</v>
      </c>
      <c r="G637" s="241"/>
      <c r="H637" s="243" t="s">
        <v>1</v>
      </c>
      <c r="I637" s="245"/>
      <c r="J637" s="241"/>
      <c r="K637" s="241"/>
      <c r="L637" s="246"/>
      <c r="M637" s="247"/>
      <c r="N637" s="248"/>
      <c r="O637" s="248"/>
      <c r="P637" s="248"/>
      <c r="Q637" s="248"/>
      <c r="R637" s="248"/>
      <c r="S637" s="248"/>
      <c r="T637" s="249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250" t="s">
        <v>177</v>
      </c>
      <c r="AU637" s="250" t="s">
        <v>82</v>
      </c>
      <c r="AV637" s="13" t="s">
        <v>80</v>
      </c>
      <c r="AW637" s="13" t="s">
        <v>30</v>
      </c>
      <c r="AX637" s="13" t="s">
        <v>73</v>
      </c>
      <c r="AY637" s="250" t="s">
        <v>167</v>
      </c>
    </row>
    <row r="638" s="14" customFormat="1">
      <c r="A638" s="14"/>
      <c r="B638" s="251"/>
      <c r="C638" s="252"/>
      <c r="D638" s="242" t="s">
        <v>177</v>
      </c>
      <c r="E638" s="253" t="s">
        <v>1</v>
      </c>
      <c r="F638" s="254" t="s">
        <v>747</v>
      </c>
      <c r="G638" s="252"/>
      <c r="H638" s="255">
        <v>5.3310000000000004</v>
      </c>
      <c r="I638" s="256"/>
      <c r="J638" s="252"/>
      <c r="K638" s="252"/>
      <c r="L638" s="257"/>
      <c r="M638" s="258"/>
      <c r="N638" s="259"/>
      <c r="O638" s="259"/>
      <c r="P638" s="259"/>
      <c r="Q638" s="259"/>
      <c r="R638" s="259"/>
      <c r="S638" s="259"/>
      <c r="T638" s="260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T638" s="261" t="s">
        <v>177</v>
      </c>
      <c r="AU638" s="261" t="s">
        <v>82</v>
      </c>
      <c r="AV638" s="14" t="s">
        <v>82</v>
      </c>
      <c r="AW638" s="14" t="s">
        <v>30</v>
      </c>
      <c r="AX638" s="14" t="s">
        <v>80</v>
      </c>
      <c r="AY638" s="261" t="s">
        <v>167</v>
      </c>
    </row>
    <row r="639" s="2" customFormat="1" ht="33" customHeight="1">
      <c r="A639" s="39"/>
      <c r="B639" s="40"/>
      <c r="C639" s="227" t="s">
        <v>748</v>
      </c>
      <c r="D639" s="227" t="s">
        <v>170</v>
      </c>
      <c r="E639" s="228" t="s">
        <v>749</v>
      </c>
      <c r="F639" s="229" t="s">
        <v>750</v>
      </c>
      <c r="G639" s="230" t="s">
        <v>195</v>
      </c>
      <c r="H639" s="231">
        <v>10.994999999999999</v>
      </c>
      <c r="I639" s="232"/>
      <c r="J639" s="233">
        <f>ROUND(I639*H639,2)</f>
        <v>0</v>
      </c>
      <c r="K639" s="229" t="s">
        <v>174</v>
      </c>
      <c r="L639" s="45"/>
      <c r="M639" s="234" t="s">
        <v>1</v>
      </c>
      <c r="N639" s="235" t="s">
        <v>38</v>
      </c>
      <c r="O639" s="92"/>
      <c r="P639" s="236">
        <f>O639*H639</f>
        <v>0</v>
      </c>
      <c r="Q639" s="236">
        <v>0.013559999999999999</v>
      </c>
      <c r="R639" s="236">
        <f>Q639*H639</f>
        <v>0.14909219999999998</v>
      </c>
      <c r="S639" s="236">
        <v>0</v>
      </c>
      <c r="T639" s="237">
        <f>S639*H639</f>
        <v>0</v>
      </c>
      <c r="U639" s="39"/>
      <c r="V639" s="39"/>
      <c r="W639" s="39"/>
      <c r="X639" s="39"/>
      <c r="Y639" s="39"/>
      <c r="Z639" s="39"/>
      <c r="AA639" s="39"/>
      <c r="AB639" s="39"/>
      <c r="AC639" s="39"/>
      <c r="AD639" s="39"/>
      <c r="AE639" s="39"/>
      <c r="AR639" s="238" t="s">
        <v>308</v>
      </c>
      <c r="AT639" s="238" t="s">
        <v>170</v>
      </c>
      <c r="AU639" s="238" t="s">
        <v>82</v>
      </c>
      <c r="AY639" s="18" t="s">
        <v>167</v>
      </c>
      <c r="BE639" s="239">
        <f>IF(N639="základní",J639,0)</f>
        <v>0</v>
      </c>
      <c r="BF639" s="239">
        <f>IF(N639="snížená",J639,0)</f>
        <v>0</v>
      </c>
      <c r="BG639" s="239">
        <f>IF(N639="zákl. přenesená",J639,0)</f>
        <v>0</v>
      </c>
      <c r="BH639" s="239">
        <f>IF(N639="sníž. přenesená",J639,0)</f>
        <v>0</v>
      </c>
      <c r="BI639" s="239">
        <f>IF(N639="nulová",J639,0)</f>
        <v>0</v>
      </c>
      <c r="BJ639" s="18" t="s">
        <v>80</v>
      </c>
      <c r="BK639" s="239">
        <f>ROUND(I639*H639,2)</f>
        <v>0</v>
      </c>
      <c r="BL639" s="18" t="s">
        <v>308</v>
      </c>
      <c r="BM639" s="238" t="s">
        <v>751</v>
      </c>
    </row>
    <row r="640" s="13" customFormat="1">
      <c r="A640" s="13"/>
      <c r="B640" s="240"/>
      <c r="C640" s="241"/>
      <c r="D640" s="242" t="s">
        <v>177</v>
      </c>
      <c r="E640" s="243" t="s">
        <v>1</v>
      </c>
      <c r="F640" s="244" t="s">
        <v>259</v>
      </c>
      <c r="G640" s="241"/>
      <c r="H640" s="243" t="s">
        <v>1</v>
      </c>
      <c r="I640" s="245"/>
      <c r="J640" s="241"/>
      <c r="K640" s="241"/>
      <c r="L640" s="246"/>
      <c r="M640" s="247"/>
      <c r="N640" s="248"/>
      <c r="O640" s="248"/>
      <c r="P640" s="248"/>
      <c r="Q640" s="248"/>
      <c r="R640" s="248"/>
      <c r="S640" s="248"/>
      <c r="T640" s="249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250" t="s">
        <v>177</v>
      </c>
      <c r="AU640" s="250" t="s">
        <v>82</v>
      </c>
      <c r="AV640" s="13" t="s">
        <v>80</v>
      </c>
      <c r="AW640" s="13" t="s">
        <v>30</v>
      </c>
      <c r="AX640" s="13" t="s">
        <v>73</v>
      </c>
      <c r="AY640" s="250" t="s">
        <v>167</v>
      </c>
    </row>
    <row r="641" s="14" customFormat="1">
      <c r="A641" s="14"/>
      <c r="B641" s="251"/>
      <c r="C641" s="252"/>
      <c r="D641" s="242" t="s">
        <v>177</v>
      </c>
      <c r="E641" s="253" t="s">
        <v>1</v>
      </c>
      <c r="F641" s="254" t="s">
        <v>752</v>
      </c>
      <c r="G641" s="252"/>
      <c r="H641" s="255">
        <v>2.2349999999999999</v>
      </c>
      <c r="I641" s="256"/>
      <c r="J641" s="252"/>
      <c r="K641" s="252"/>
      <c r="L641" s="257"/>
      <c r="M641" s="258"/>
      <c r="N641" s="259"/>
      <c r="O641" s="259"/>
      <c r="P641" s="259"/>
      <c r="Q641" s="259"/>
      <c r="R641" s="259"/>
      <c r="S641" s="259"/>
      <c r="T641" s="260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T641" s="261" t="s">
        <v>177</v>
      </c>
      <c r="AU641" s="261" t="s">
        <v>82</v>
      </c>
      <c r="AV641" s="14" t="s">
        <v>82</v>
      </c>
      <c r="AW641" s="14" t="s">
        <v>30</v>
      </c>
      <c r="AX641" s="14" t="s">
        <v>73</v>
      </c>
      <c r="AY641" s="261" t="s">
        <v>167</v>
      </c>
    </row>
    <row r="642" s="13" customFormat="1">
      <c r="A642" s="13"/>
      <c r="B642" s="240"/>
      <c r="C642" s="241"/>
      <c r="D642" s="242" t="s">
        <v>177</v>
      </c>
      <c r="E642" s="243" t="s">
        <v>1</v>
      </c>
      <c r="F642" s="244" t="s">
        <v>278</v>
      </c>
      <c r="G642" s="241"/>
      <c r="H642" s="243" t="s">
        <v>1</v>
      </c>
      <c r="I642" s="245"/>
      <c r="J642" s="241"/>
      <c r="K642" s="241"/>
      <c r="L642" s="246"/>
      <c r="M642" s="247"/>
      <c r="N642" s="248"/>
      <c r="O642" s="248"/>
      <c r="P642" s="248"/>
      <c r="Q642" s="248"/>
      <c r="R642" s="248"/>
      <c r="S642" s="248"/>
      <c r="T642" s="249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T642" s="250" t="s">
        <v>177</v>
      </c>
      <c r="AU642" s="250" t="s">
        <v>82</v>
      </c>
      <c r="AV642" s="13" t="s">
        <v>80</v>
      </c>
      <c r="AW642" s="13" t="s">
        <v>30</v>
      </c>
      <c r="AX642" s="13" t="s">
        <v>73</v>
      </c>
      <c r="AY642" s="250" t="s">
        <v>167</v>
      </c>
    </row>
    <row r="643" s="14" customFormat="1">
      <c r="A643" s="14"/>
      <c r="B643" s="251"/>
      <c r="C643" s="252"/>
      <c r="D643" s="242" t="s">
        <v>177</v>
      </c>
      <c r="E643" s="253" t="s">
        <v>1</v>
      </c>
      <c r="F643" s="254" t="s">
        <v>753</v>
      </c>
      <c r="G643" s="252"/>
      <c r="H643" s="255">
        <v>1.4099999999999999</v>
      </c>
      <c r="I643" s="256"/>
      <c r="J643" s="252"/>
      <c r="K643" s="252"/>
      <c r="L643" s="257"/>
      <c r="M643" s="258"/>
      <c r="N643" s="259"/>
      <c r="O643" s="259"/>
      <c r="P643" s="259"/>
      <c r="Q643" s="259"/>
      <c r="R643" s="259"/>
      <c r="S643" s="259"/>
      <c r="T643" s="260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T643" s="261" t="s">
        <v>177</v>
      </c>
      <c r="AU643" s="261" t="s">
        <v>82</v>
      </c>
      <c r="AV643" s="14" t="s">
        <v>82</v>
      </c>
      <c r="AW643" s="14" t="s">
        <v>30</v>
      </c>
      <c r="AX643" s="14" t="s">
        <v>73</v>
      </c>
      <c r="AY643" s="261" t="s">
        <v>167</v>
      </c>
    </row>
    <row r="644" s="13" customFormat="1">
      <c r="A644" s="13"/>
      <c r="B644" s="240"/>
      <c r="C644" s="241"/>
      <c r="D644" s="242" t="s">
        <v>177</v>
      </c>
      <c r="E644" s="243" t="s">
        <v>1</v>
      </c>
      <c r="F644" s="244" t="s">
        <v>270</v>
      </c>
      <c r="G644" s="241"/>
      <c r="H644" s="243" t="s">
        <v>1</v>
      </c>
      <c r="I644" s="245"/>
      <c r="J644" s="241"/>
      <c r="K644" s="241"/>
      <c r="L644" s="246"/>
      <c r="M644" s="247"/>
      <c r="N644" s="248"/>
      <c r="O644" s="248"/>
      <c r="P644" s="248"/>
      <c r="Q644" s="248"/>
      <c r="R644" s="248"/>
      <c r="S644" s="248"/>
      <c r="T644" s="249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50" t="s">
        <v>177</v>
      </c>
      <c r="AU644" s="250" t="s">
        <v>82</v>
      </c>
      <c r="AV644" s="13" t="s">
        <v>80</v>
      </c>
      <c r="AW644" s="13" t="s">
        <v>30</v>
      </c>
      <c r="AX644" s="13" t="s">
        <v>73</v>
      </c>
      <c r="AY644" s="250" t="s">
        <v>167</v>
      </c>
    </row>
    <row r="645" s="14" customFormat="1">
      <c r="A645" s="14"/>
      <c r="B645" s="251"/>
      <c r="C645" s="252"/>
      <c r="D645" s="242" t="s">
        <v>177</v>
      </c>
      <c r="E645" s="253" t="s">
        <v>1</v>
      </c>
      <c r="F645" s="254" t="s">
        <v>754</v>
      </c>
      <c r="G645" s="252"/>
      <c r="H645" s="255">
        <v>1.3500000000000001</v>
      </c>
      <c r="I645" s="256"/>
      <c r="J645" s="252"/>
      <c r="K645" s="252"/>
      <c r="L645" s="257"/>
      <c r="M645" s="258"/>
      <c r="N645" s="259"/>
      <c r="O645" s="259"/>
      <c r="P645" s="259"/>
      <c r="Q645" s="259"/>
      <c r="R645" s="259"/>
      <c r="S645" s="259"/>
      <c r="T645" s="260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T645" s="261" t="s">
        <v>177</v>
      </c>
      <c r="AU645" s="261" t="s">
        <v>82</v>
      </c>
      <c r="AV645" s="14" t="s">
        <v>82</v>
      </c>
      <c r="AW645" s="14" t="s">
        <v>30</v>
      </c>
      <c r="AX645" s="14" t="s">
        <v>73</v>
      </c>
      <c r="AY645" s="261" t="s">
        <v>167</v>
      </c>
    </row>
    <row r="646" s="13" customFormat="1">
      <c r="A646" s="13"/>
      <c r="B646" s="240"/>
      <c r="C646" s="241"/>
      <c r="D646" s="242" t="s">
        <v>177</v>
      </c>
      <c r="E646" s="243" t="s">
        <v>1</v>
      </c>
      <c r="F646" s="244" t="s">
        <v>272</v>
      </c>
      <c r="G646" s="241"/>
      <c r="H646" s="243" t="s">
        <v>1</v>
      </c>
      <c r="I646" s="245"/>
      <c r="J646" s="241"/>
      <c r="K646" s="241"/>
      <c r="L646" s="246"/>
      <c r="M646" s="247"/>
      <c r="N646" s="248"/>
      <c r="O646" s="248"/>
      <c r="P646" s="248"/>
      <c r="Q646" s="248"/>
      <c r="R646" s="248"/>
      <c r="S646" s="248"/>
      <c r="T646" s="249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250" t="s">
        <v>177</v>
      </c>
      <c r="AU646" s="250" t="s">
        <v>82</v>
      </c>
      <c r="AV646" s="13" t="s">
        <v>80</v>
      </c>
      <c r="AW646" s="13" t="s">
        <v>30</v>
      </c>
      <c r="AX646" s="13" t="s">
        <v>73</v>
      </c>
      <c r="AY646" s="250" t="s">
        <v>167</v>
      </c>
    </row>
    <row r="647" s="14" customFormat="1">
      <c r="A647" s="14"/>
      <c r="B647" s="251"/>
      <c r="C647" s="252"/>
      <c r="D647" s="242" t="s">
        <v>177</v>
      </c>
      <c r="E647" s="253" t="s">
        <v>1</v>
      </c>
      <c r="F647" s="254" t="s">
        <v>755</v>
      </c>
      <c r="G647" s="252"/>
      <c r="H647" s="255">
        <v>6</v>
      </c>
      <c r="I647" s="256"/>
      <c r="J647" s="252"/>
      <c r="K647" s="252"/>
      <c r="L647" s="257"/>
      <c r="M647" s="258"/>
      <c r="N647" s="259"/>
      <c r="O647" s="259"/>
      <c r="P647" s="259"/>
      <c r="Q647" s="259"/>
      <c r="R647" s="259"/>
      <c r="S647" s="259"/>
      <c r="T647" s="260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T647" s="261" t="s">
        <v>177</v>
      </c>
      <c r="AU647" s="261" t="s">
        <v>82</v>
      </c>
      <c r="AV647" s="14" t="s">
        <v>82</v>
      </c>
      <c r="AW647" s="14" t="s">
        <v>30</v>
      </c>
      <c r="AX647" s="14" t="s">
        <v>73</v>
      </c>
      <c r="AY647" s="261" t="s">
        <v>167</v>
      </c>
    </row>
    <row r="648" s="15" customFormat="1">
      <c r="A648" s="15"/>
      <c r="B648" s="262"/>
      <c r="C648" s="263"/>
      <c r="D648" s="242" t="s">
        <v>177</v>
      </c>
      <c r="E648" s="264" t="s">
        <v>1</v>
      </c>
      <c r="F648" s="265" t="s">
        <v>204</v>
      </c>
      <c r="G648" s="263"/>
      <c r="H648" s="266">
        <v>10.994999999999999</v>
      </c>
      <c r="I648" s="267"/>
      <c r="J648" s="263"/>
      <c r="K648" s="263"/>
      <c r="L648" s="268"/>
      <c r="M648" s="269"/>
      <c r="N648" s="270"/>
      <c r="O648" s="270"/>
      <c r="P648" s="270"/>
      <c r="Q648" s="270"/>
      <c r="R648" s="270"/>
      <c r="S648" s="270"/>
      <c r="T648" s="271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T648" s="272" t="s">
        <v>177</v>
      </c>
      <c r="AU648" s="272" t="s">
        <v>82</v>
      </c>
      <c r="AV648" s="15" t="s">
        <v>175</v>
      </c>
      <c r="AW648" s="15" t="s">
        <v>30</v>
      </c>
      <c r="AX648" s="15" t="s">
        <v>80</v>
      </c>
      <c r="AY648" s="272" t="s">
        <v>167</v>
      </c>
    </row>
    <row r="649" s="2" customFormat="1" ht="24.15" customHeight="1">
      <c r="A649" s="39"/>
      <c r="B649" s="40"/>
      <c r="C649" s="227" t="s">
        <v>103</v>
      </c>
      <c r="D649" s="227" t="s">
        <v>170</v>
      </c>
      <c r="E649" s="228" t="s">
        <v>756</v>
      </c>
      <c r="F649" s="229" t="s">
        <v>757</v>
      </c>
      <c r="G649" s="230" t="s">
        <v>195</v>
      </c>
      <c r="H649" s="231">
        <v>10.994999999999999</v>
      </c>
      <c r="I649" s="232"/>
      <c r="J649" s="233">
        <f>ROUND(I649*H649,2)</f>
        <v>0</v>
      </c>
      <c r="K649" s="229" t="s">
        <v>174</v>
      </c>
      <c r="L649" s="45"/>
      <c r="M649" s="234" t="s">
        <v>1</v>
      </c>
      <c r="N649" s="235" t="s">
        <v>38</v>
      </c>
      <c r="O649" s="92"/>
      <c r="P649" s="236">
        <f>O649*H649</f>
        <v>0</v>
      </c>
      <c r="Q649" s="236">
        <v>0.00042000000000000002</v>
      </c>
      <c r="R649" s="236">
        <f>Q649*H649</f>
        <v>0.0046178999999999994</v>
      </c>
      <c r="S649" s="236">
        <v>0</v>
      </c>
      <c r="T649" s="237">
        <f>S649*H649</f>
        <v>0</v>
      </c>
      <c r="U649" s="39"/>
      <c r="V649" s="39"/>
      <c r="W649" s="39"/>
      <c r="X649" s="39"/>
      <c r="Y649" s="39"/>
      <c r="Z649" s="39"/>
      <c r="AA649" s="39"/>
      <c r="AB649" s="39"/>
      <c r="AC649" s="39"/>
      <c r="AD649" s="39"/>
      <c r="AE649" s="39"/>
      <c r="AR649" s="238" t="s">
        <v>308</v>
      </c>
      <c r="AT649" s="238" t="s">
        <v>170</v>
      </c>
      <c r="AU649" s="238" t="s">
        <v>82</v>
      </c>
      <c r="AY649" s="18" t="s">
        <v>167</v>
      </c>
      <c r="BE649" s="239">
        <f>IF(N649="základní",J649,0)</f>
        <v>0</v>
      </c>
      <c r="BF649" s="239">
        <f>IF(N649="snížená",J649,0)</f>
        <v>0</v>
      </c>
      <c r="BG649" s="239">
        <f>IF(N649="zákl. přenesená",J649,0)</f>
        <v>0</v>
      </c>
      <c r="BH649" s="239">
        <f>IF(N649="sníž. přenesená",J649,0)</f>
        <v>0</v>
      </c>
      <c r="BI649" s="239">
        <f>IF(N649="nulová",J649,0)</f>
        <v>0</v>
      </c>
      <c r="BJ649" s="18" t="s">
        <v>80</v>
      </c>
      <c r="BK649" s="239">
        <f>ROUND(I649*H649,2)</f>
        <v>0</v>
      </c>
      <c r="BL649" s="18" t="s">
        <v>308</v>
      </c>
      <c r="BM649" s="238" t="s">
        <v>758</v>
      </c>
    </row>
    <row r="650" s="13" customFormat="1">
      <c r="A650" s="13"/>
      <c r="B650" s="240"/>
      <c r="C650" s="241"/>
      <c r="D650" s="242" t="s">
        <v>177</v>
      </c>
      <c r="E650" s="243" t="s">
        <v>1</v>
      </c>
      <c r="F650" s="244" t="s">
        <v>759</v>
      </c>
      <c r="G650" s="241"/>
      <c r="H650" s="243" t="s">
        <v>1</v>
      </c>
      <c r="I650" s="245"/>
      <c r="J650" s="241"/>
      <c r="K650" s="241"/>
      <c r="L650" s="246"/>
      <c r="M650" s="247"/>
      <c r="N650" s="248"/>
      <c r="O650" s="248"/>
      <c r="P650" s="248"/>
      <c r="Q650" s="248"/>
      <c r="R650" s="248"/>
      <c r="S650" s="248"/>
      <c r="T650" s="249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50" t="s">
        <v>177</v>
      </c>
      <c r="AU650" s="250" t="s">
        <v>82</v>
      </c>
      <c r="AV650" s="13" t="s">
        <v>80</v>
      </c>
      <c r="AW650" s="13" t="s">
        <v>30</v>
      </c>
      <c r="AX650" s="13" t="s">
        <v>73</v>
      </c>
      <c r="AY650" s="250" t="s">
        <v>167</v>
      </c>
    </row>
    <row r="651" s="13" customFormat="1">
      <c r="A651" s="13"/>
      <c r="B651" s="240"/>
      <c r="C651" s="241"/>
      <c r="D651" s="242" t="s">
        <v>177</v>
      </c>
      <c r="E651" s="243" t="s">
        <v>1</v>
      </c>
      <c r="F651" s="244" t="s">
        <v>259</v>
      </c>
      <c r="G651" s="241"/>
      <c r="H651" s="243" t="s">
        <v>1</v>
      </c>
      <c r="I651" s="245"/>
      <c r="J651" s="241"/>
      <c r="K651" s="241"/>
      <c r="L651" s="246"/>
      <c r="M651" s="247"/>
      <c r="N651" s="248"/>
      <c r="O651" s="248"/>
      <c r="P651" s="248"/>
      <c r="Q651" s="248"/>
      <c r="R651" s="248"/>
      <c r="S651" s="248"/>
      <c r="T651" s="249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250" t="s">
        <v>177</v>
      </c>
      <c r="AU651" s="250" t="s">
        <v>82</v>
      </c>
      <c r="AV651" s="13" t="s">
        <v>80</v>
      </c>
      <c r="AW651" s="13" t="s">
        <v>30</v>
      </c>
      <c r="AX651" s="13" t="s">
        <v>73</v>
      </c>
      <c r="AY651" s="250" t="s">
        <v>167</v>
      </c>
    </row>
    <row r="652" s="14" customFormat="1">
      <c r="A652" s="14"/>
      <c r="B652" s="251"/>
      <c r="C652" s="252"/>
      <c r="D652" s="242" t="s">
        <v>177</v>
      </c>
      <c r="E652" s="253" t="s">
        <v>1</v>
      </c>
      <c r="F652" s="254" t="s">
        <v>752</v>
      </c>
      <c r="G652" s="252"/>
      <c r="H652" s="255">
        <v>2.2349999999999999</v>
      </c>
      <c r="I652" s="256"/>
      <c r="J652" s="252"/>
      <c r="K652" s="252"/>
      <c r="L652" s="257"/>
      <c r="M652" s="258"/>
      <c r="N652" s="259"/>
      <c r="O652" s="259"/>
      <c r="P652" s="259"/>
      <c r="Q652" s="259"/>
      <c r="R652" s="259"/>
      <c r="S652" s="259"/>
      <c r="T652" s="260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T652" s="261" t="s">
        <v>177</v>
      </c>
      <c r="AU652" s="261" t="s">
        <v>82</v>
      </c>
      <c r="AV652" s="14" t="s">
        <v>82</v>
      </c>
      <c r="AW652" s="14" t="s">
        <v>30</v>
      </c>
      <c r="AX652" s="14" t="s">
        <v>73</v>
      </c>
      <c r="AY652" s="261" t="s">
        <v>167</v>
      </c>
    </row>
    <row r="653" s="13" customFormat="1">
      <c r="A653" s="13"/>
      <c r="B653" s="240"/>
      <c r="C653" s="241"/>
      <c r="D653" s="242" t="s">
        <v>177</v>
      </c>
      <c r="E653" s="243" t="s">
        <v>1</v>
      </c>
      <c r="F653" s="244" t="s">
        <v>278</v>
      </c>
      <c r="G653" s="241"/>
      <c r="H653" s="243" t="s">
        <v>1</v>
      </c>
      <c r="I653" s="245"/>
      <c r="J653" s="241"/>
      <c r="K653" s="241"/>
      <c r="L653" s="246"/>
      <c r="M653" s="247"/>
      <c r="N653" s="248"/>
      <c r="O653" s="248"/>
      <c r="P653" s="248"/>
      <c r="Q653" s="248"/>
      <c r="R653" s="248"/>
      <c r="S653" s="248"/>
      <c r="T653" s="249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50" t="s">
        <v>177</v>
      </c>
      <c r="AU653" s="250" t="s">
        <v>82</v>
      </c>
      <c r="AV653" s="13" t="s">
        <v>80</v>
      </c>
      <c r="AW653" s="13" t="s">
        <v>30</v>
      </c>
      <c r="AX653" s="13" t="s">
        <v>73</v>
      </c>
      <c r="AY653" s="250" t="s">
        <v>167</v>
      </c>
    </row>
    <row r="654" s="14" customFormat="1">
      <c r="A654" s="14"/>
      <c r="B654" s="251"/>
      <c r="C654" s="252"/>
      <c r="D654" s="242" t="s">
        <v>177</v>
      </c>
      <c r="E654" s="253" t="s">
        <v>1</v>
      </c>
      <c r="F654" s="254" t="s">
        <v>753</v>
      </c>
      <c r="G654" s="252"/>
      <c r="H654" s="255">
        <v>1.4099999999999999</v>
      </c>
      <c r="I654" s="256"/>
      <c r="J654" s="252"/>
      <c r="K654" s="252"/>
      <c r="L654" s="257"/>
      <c r="M654" s="258"/>
      <c r="N654" s="259"/>
      <c r="O654" s="259"/>
      <c r="P654" s="259"/>
      <c r="Q654" s="259"/>
      <c r="R654" s="259"/>
      <c r="S654" s="259"/>
      <c r="T654" s="260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T654" s="261" t="s">
        <v>177</v>
      </c>
      <c r="AU654" s="261" t="s">
        <v>82</v>
      </c>
      <c r="AV654" s="14" t="s">
        <v>82</v>
      </c>
      <c r="AW654" s="14" t="s">
        <v>30</v>
      </c>
      <c r="AX654" s="14" t="s">
        <v>73</v>
      </c>
      <c r="AY654" s="261" t="s">
        <v>167</v>
      </c>
    </row>
    <row r="655" s="13" customFormat="1">
      <c r="A655" s="13"/>
      <c r="B655" s="240"/>
      <c r="C655" s="241"/>
      <c r="D655" s="242" t="s">
        <v>177</v>
      </c>
      <c r="E655" s="243" t="s">
        <v>1</v>
      </c>
      <c r="F655" s="244" t="s">
        <v>270</v>
      </c>
      <c r="G655" s="241"/>
      <c r="H655" s="243" t="s">
        <v>1</v>
      </c>
      <c r="I655" s="245"/>
      <c r="J655" s="241"/>
      <c r="K655" s="241"/>
      <c r="L655" s="246"/>
      <c r="M655" s="247"/>
      <c r="N655" s="248"/>
      <c r="O655" s="248"/>
      <c r="P655" s="248"/>
      <c r="Q655" s="248"/>
      <c r="R655" s="248"/>
      <c r="S655" s="248"/>
      <c r="T655" s="249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250" t="s">
        <v>177</v>
      </c>
      <c r="AU655" s="250" t="s">
        <v>82</v>
      </c>
      <c r="AV655" s="13" t="s">
        <v>80</v>
      </c>
      <c r="AW655" s="13" t="s">
        <v>30</v>
      </c>
      <c r="AX655" s="13" t="s">
        <v>73</v>
      </c>
      <c r="AY655" s="250" t="s">
        <v>167</v>
      </c>
    </row>
    <row r="656" s="14" customFormat="1">
      <c r="A656" s="14"/>
      <c r="B656" s="251"/>
      <c r="C656" s="252"/>
      <c r="D656" s="242" t="s">
        <v>177</v>
      </c>
      <c r="E656" s="253" t="s">
        <v>1</v>
      </c>
      <c r="F656" s="254" t="s">
        <v>754</v>
      </c>
      <c r="G656" s="252"/>
      <c r="H656" s="255">
        <v>1.3500000000000001</v>
      </c>
      <c r="I656" s="256"/>
      <c r="J656" s="252"/>
      <c r="K656" s="252"/>
      <c r="L656" s="257"/>
      <c r="M656" s="258"/>
      <c r="N656" s="259"/>
      <c r="O656" s="259"/>
      <c r="P656" s="259"/>
      <c r="Q656" s="259"/>
      <c r="R656" s="259"/>
      <c r="S656" s="259"/>
      <c r="T656" s="260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T656" s="261" t="s">
        <v>177</v>
      </c>
      <c r="AU656" s="261" t="s">
        <v>82</v>
      </c>
      <c r="AV656" s="14" t="s">
        <v>82</v>
      </c>
      <c r="AW656" s="14" t="s">
        <v>30</v>
      </c>
      <c r="AX656" s="14" t="s">
        <v>73</v>
      </c>
      <c r="AY656" s="261" t="s">
        <v>167</v>
      </c>
    </row>
    <row r="657" s="13" customFormat="1">
      <c r="A657" s="13"/>
      <c r="B657" s="240"/>
      <c r="C657" s="241"/>
      <c r="D657" s="242" t="s">
        <v>177</v>
      </c>
      <c r="E657" s="243" t="s">
        <v>1</v>
      </c>
      <c r="F657" s="244" t="s">
        <v>272</v>
      </c>
      <c r="G657" s="241"/>
      <c r="H657" s="243" t="s">
        <v>1</v>
      </c>
      <c r="I657" s="245"/>
      <c r="J657" s="241"/>
      <c r="K657" s="241"/>
      <c r="L657" s="246"/>
      <c r="M657" s="247"/>
      <c r="N657" s="248"/>
      <c r="O657" s="248"/>
      <c r="P657" s="248"/>
      <c r="Q657" s="248"/>
      <c r="R657" s="248"/>
      <c r="S657" s="248"/>
      <c r="T657" s="249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50" t="s">
        <v>177</v>
      </c>
      <c r="AU657" s="250" t="s">
        <v>82</v>
      </c>
      <c r="AV657" s="13" t="s">
        <v>80</v>
      </c>
      <c r="AW657" s="13" t="s">
        <v>30</v>
      </c>
      <c r="AX657" s="13" t="s">
        <v>73</v>
      </c>
      <c r="AY657" s="250" t="s">
        <v>167</v>
      </c>
    </row>
    <row r="658" s="14" customFormat="1">
      <c r="A658" s="14"/>
      <c r="B658" s="251"/>
      <c r="C658" s="252"/>
      <c r="D658" s="242" t="s">
        <v>177</v>
      </c>
      <c r="E658" s="253" t="s">
        <v>1</v>
      </c>
      <c r="F658" s="254" t="s">
        <v>755</v>
      </c>
      <c r="G658" s="252"/>
      <c r="H658" s="255">
        <v>6</v>
      </c>
      <c r="I658" s="256"/>
      <c r="J658" s="252"/>
      <c r="K658" s="252"/>
      <c r="L658" s="257"/>
      <c r="M658" s="258"/>
      <c r="N658" s="259"/>
      <c r="O658" s="259"/>
      <c r="P658" s="259"/>
      <c r="Q658" s="259"/>
      <c r="R658" s="259"/>
      <c r="S658" s="259"/>
      <c r="T658" s="260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T658" s="261" t="s">
        <v>177</v>
      </c>
      <c r="AU658" s="261" t="s">
        <v>82</v>
      </c>
      <c r="AV658" s="14" t="s">
        <v>82</v>
      </c>
      <c r="AW658" s="14" t="s">
        <v>30</v>
      </c>
      <c r="AX658" s="14" t="s">
        <v>73</v>
      </c>
      <c r="AY658" s="261" t="s">
        <v>167</v>
      </c>
    </row>
    <row r="659" s="15" customFormat="1">
      <c r="A659" s="15"/>
      <c r="B659" s="262"/>
      <c r="C659" s="263"/>
      <c r="D659" s="242" t="s">
        <v>177</v>
      </c>
      <c r="E659" s="264" t="s">
        <v>1</v>
      </c>
      <c r="F659" s="265" t="s">
        <v>204</v>
      </c>
      <c r="G659" s="263"/>
      <c r="H659" s="266">
        <v>10.994999999999999</v>
      </c>
      <c r="I659" s="267"/>
      <c r="J659" s="263"/>
      <c r="K659" s="263"/>
      <c r="L659" s="268"/>
      <c r="M659" s="269"/>
      <c r="N659" s="270"/>
      <c r="O659" s="270"/>
      <c r="P659" s="270"/>
      <c r="Q659" s="270"/>
      <c r="R659" s="270"/>
      <c r="S659" s="270"/>
      <c r="T659" s="271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T659" s="272" t="s">
        <v>177</v>
      </c>
      <c r="AU659" s="272" t="s">
        <v>82</v>
      </c>
      <c r="AV659" s="15" t="s">
        <v>175</v>
      </c>
      <c r="AW659" s="15" t="s">
        <v>30</v>
      </c>
      <c r="AX659" s="15" t="s">
        <v>80</v>
      </c>
      <c r="AY659" s="272" t="s">
        <v>167</v>
      </c>
    </row>
    <row r="660" s="2" customFormat="1" ht="16.5" customHeight="1">
      <c r="A660" s="39"/>
      <c r="B660" s="40"/>
      <c r="C660" s="273" t="s">
        <v>760</v>
      </c>
      <c r="D660" s="273" t="s">
        <v>225</v>
      </c>
      <c r="E660" s="274" t="s">
        <v>761</v>
      </c>
      <c r="F660" s="275" t="s">
        <v>762</v>
      </c>
      <c r="G660" s="276" t="s">
        <v>195</v>
      </c>
      <c r="H660" s="277">
        <v>7.1779999999999999</v>
      </c>
      <c r="I660" s="278"/>
      <c r="J660" s="279">
        <f>ROUND(I660*H660,2)</f>
        <v>0</v>
      </c>
      <c r="K660" s="275" t="s">
        <v>174</v>
      </c>
      <c r="L660" s="280"/>
      <c r="M660" s="281" t="s">
        <v>1</v>
      </c>
      <c r="N660" s="282" t="s">
        <v>38</v>
      </c>
      <c r="O660" s="92"/>
      <c r="P660" s="236">
        <f>O660*H660</f>
        <v>0</v>
      </c>
      <c r="Q660" s="236">
        <v>0.0092999999999999992</v>
      </c>
      <c r="R660" s="236">
        <f>Q660*H660</f>
        <v>0.066755399999999993</v>
      </c>
      <c r="S660" s="236">
        <v>0</v>
      </c>
      <c r="T660" s="237">
        <f>S660*H660</f>
        <v>0</v>
      </c>
      <c r="U660" s="39"/>
      <c r="V660" s="39"/>
      <c r="W660" s="39"/>
      <c r="X660" s="39"/>
      <c r="Y660" s="39"/>
      <c r="Z660" s="39"/>
      <c r="AA660" s="39"/>
      <c r="AB660" s="39"/>
      <c r="AC660" s="39"/>
      <c r="AD660" s="39"/>
      <c r="AE660" s="39"/>
      <c r="AR660" s="238" t="s">
        <v>408</v>
      </c>
      <c r="AT660" s="238" t="s">
        <v>225</v>
      </c>
      <c r="AU660" s="238" t="s">
        <v>82</v>
      </c>
      <c r="AY660" s="18" t="s">
        <v>167</v>
      </c>
      <c r="BE660" s="239">
        <f>IF(N660="základní",J660,0)</f>
        <v>0</v>
      </c>
      <c r="BF660" s="239">
        <f>IF(N660="snížená",J660,0)</f>
        <v>0</v>
      </c>
      <c r="BG660" s="239">
        <f>IF(N660="zákl. přenesená",J660,0)</f>
        <v>0</v>
      </c>
      <c r="BH660" s="239">
        <f>IF(N660="sníž. přenesená",J660,0)</f>
        <v>0</v>
      </c>
      <c r="BI660" s="239">
        <f>IF(N660="nulová",J660,0)</f>
        <v>0</v>
      </c>
      <c r="BJ660" s="18" t="s">
        <v>80</v>
      </c>
      <c r="BK660" s="239">
        <f>ROUND(I660*H660,2)</f>
        <v>0</v>
      </c>
      <c r="BL660" s="18" t="s">
        <v>308</v>
      </c>
      <c r="BM660" s="238" t="s">
        <v>763</v>
      </c>
    </row>
    <row r="661" s="14" customFormat="1">
      <c r="A661" s="14"/>
      <c r="B661" s="251"/>
      <c r="C661" s="252"/>
      <c r="D661" s="242" t="s">
        <v>177</v>
      </c>
      <c r="E661" s="253" t="s">
        <v>1</v>
      </c>
      <c r="F661" s="254" t="s">
        <v>764</v>
      </c>
      <c r="G661" s="252"/>
      <c r="H661" s="255">
        <v>7.1779999999999999</v>
      </c>
      <c r="I661" s="256"/>
      <c r="J661" s="252"/>
      <c r="K661" s="252"/>
      <c r="L661" s="257"/>
      <c r="M661" s="258"/>
      <c r="N661" s="259"/>
      <c r="O661" s="259"/>
      <c r="P661" s="259"/>
      <c r="Q661" s="259"/>
      <c r="R661" s="259"/>
      <c r="S661" s="259"/>
      <c r="T661" s="260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T661" s="261" t="s">
        <v>177</v>
      </c>
      <c r="AU661" s="261" t="s">
        <v>82</v>
      </c>
      <c r="AV661" s="14" t="s">
        <v>82</v>
      </c>
      <c r="AW661" s="14" t="s">
        <v>30</v>
      </c>
      <c r="AX661" s="14" t="s">
        <v>80</v>
      </c>
      <c r="AY661" s="261" t="s">
        <v>167</v>
      </c>
    </row>
    <row r="662" s="2" customFormat="1" ht="24.15" customHeight="1">
      <c r="A662" s="39"/>
      <c r="B662" s="40"/>
      <c r="C662" s="227" t="s">
        <v>765</v>
      </c>
      <c r="D662" s="227" t="s">
        <v>170</v>
      </c>
      <c r="E662" s="228" t="s">
        <v>766</v>
      </c>
      <c r="F662" s="229" t="s">
        <v>767</v>
      </c>
      <c r="G662" s="230" t="s">
        <v>195</v>
      </c>
      <c r="H662" s="231">
        <v>3.762</v>
      </c>
      <c r="I662" s="232"/>
      <c r="J662" s="233">
        <f>ROUND(I662*H662,2)</f>
        <v>0</v>
      </c>
      <c r="K662" s="229" t="s">
        <v>174</v>
      </c>
      <c r="L662" s="45"/>
      <c r="M662" s="234" t="s">
        <v>1</v>
      </c>
      <c r="N662" s="235" t="s">
        <v>38</v>
      </c>
      <c r="O662" s="92"/>
      <c r="P662" s="236">
        <f>O662*H662</f>
        <v>0</v>
      </c>
      <c r="Q662" s="236">
        <v>0.012200000000000001</v>
      </c>
      <c r="R662" s="236">
        <f>Q662*H662</f>
        <v>0.045896400000000004</v>
      </c>
      <c r="S662" s="236">
        <v>0</v>
      </c>
      <c r="T662" s="237">
        <f>S662*H662</f>
        <v>0</v>
      </c>
      <c r="U662" s="39"/>
      <c r="V662" s="39"/>
      <c r="W662" s="39"/>
      <c r="X662" s="39"/>
      <c r="Y662" s="39"/>
      <c r="Z662" s="39"/>
      <c r="AA662" s="39"/>
      <c r="AB662" s="39"/>
      <c r="AC662" s="39"/>
      <c r="AD662" s="39"/>
      <c r="AE662" s="39"/>
      <c r="AR662" s="238" t="s">
        <v>308</v>
      </c>
      <c r="AT662" s="238" t="s">
        <v>170</v>
      </c>
      <c r="AU662" s="238" t="s">
        <v>82</v>
      </c>
      <c r="AY662" s="18" t="s">
        <v>167</v>
      </c>
      <c r="BE662" s="239">
        <f>IF(N662="základní",J662,0)</f>
        <v>0</v>
      </c>
      <c r="BF662" s="239">
        <f>IF(N662="snížená",J662,0)</f>
        <v>0</v>
      </c>
      <c r="BG662" s="239">
        <f>IF(N662="zákl. přenesená",J662,0)</f>
        <v>0</v>
      </c>
      <c r="BH662" s="239">
        <f>IF(N662="sníž. přenesená",J662,0)</f>
        <v>0</v>
      </c>
      <c r="BI662" s="239">
        <f>IF(N662="nulová",J662,0)</f>
        <v>0</v>
      </c>
      <c r="BJ662" s="18" t="s">
        <v>80</v>
      </c>
      <c r="BK662" s="239">
        <f>ROUND(I662*H662,2)</f>
        <v>0</v>
      </c>
      <c r="BL662" s="18" t="s">
        <v>308</v>
      </c>
      <c r="BM662" s="238" t="s">
        <v>768</v>
      </c>
    </row>
    <row r="663" s="13" customFormat="1">
      <c r="A663" s="13"/>
      <c r="B663" s="240"/>
      <c r="C663" s="241"/>
      <c r="D663" s="242" t="s">
        <v>177</v>
      </c>
      <c r="E663" s="243" t="s">
        <v>1</v>
      </c>
      <c r="F663" s="244" t="s">
        <v>684</v>
      </c>
      <c r="G663" s="241"/>
      <c r="H663" s="243" t="s">
        <v>1</v>
      </c>
      <c r="I663" s="245"/>
      <c r="J663" s="241"/>
      <c r="K663" s="241"/>
      <c r="L663" s="246"/>
      <c r="M663" s="247"/>
      <c r="N663" s="248"/>
      <c r="O663" s="248"/>
      <c r="P663" s="248"/>
      <c r="Q663" s="248"/>
      <c r="R663" s="248"/>
      <c r="S663" s="248"/>
      <c r="T663" s="249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250" t="s">
        <v>177</v>
      </c>
      <c r="AU663" s="250" t="s">
        <v>82</v>
      </c>
      <c r="AV663" s="13" t="s">
        <v>80</v>
      </c>
      <c r="AW663" s="13" t="s">
        <v>30</v>
      </c>
      <c r="AX663" s="13" t="s">
        <v>73</v>
      </c>
      <c r="AY663" s="250" t="s">
        <v>167</v>
      </c>
    </row>
    <row r="664" s="13" customFormat="1">
      <c r="A664" s="13"/>
      <c r="B664" s="240"/>
      <c r="C664" s="241"/>
      <c r="D664" s="242" t="s">
        <v>177</v>
      </c>
      <c r="E664" s="243" t="s">
        <v>1</v>
      </c>
      <c r="F664" s="244" t="s">
        <v>252</v>
      </c>
      <c r="G664" s="241"/>
      <c r="H664" s="243" t="s">
        <v>1</v>
      </c>
      <c r="I664" s="245"/>
      <c r="J664" s="241"/>
      <c r="K664" s="241"/>
      <c r="L664" s="246"/>
      <c r="M664" s="247"/>
      <c r="N664" s="248"/>
      <c r="O664" s="248"/>
      <c r="P664" s="248"/>
      <c r="Q664" s="248"/>
      <c r="R664" s="248"/>
      <c r="S664" s="248"/>
      <c r="T664" s="249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50" t="s">
        <v>177</v>
      </c>
      <c r="AU664" s="250" t="s">
        <v>82</v>
      </c>
      <c r="AV664" s="13" t="s">
        <v>80</v>
      </c>
      <c r="AW664" s="13" t="s">
        <v>30</v>
      </c>
      <c r="AX664" s="13" t="s">
        <v>73</v>
      </c>
      <c r="AY664" s="250" t="s">
        <v>167</v>
      </c>
    </row>
    <row r="665" s="14" customFormat="1">
      <c r="A665" s="14"/>
      <c r="B665" s="251"/>
      <c r="C665" s="252"/>
      <c r="D665" s="242" t="s">
        <v>177</v>
      </c>
      <c r="E665" s="253" t="s">
        <v>1</v>
      </c>
      <c r="F665" s="254" t="s">
        <v>685</v>
      </c>
      <c r="G665" s="252"/>
      <c r="H665" s="255">
        <v>3.762</v>
      </c>
      <c r="I665" s="256"/>
      <c r="J665" s="252"/>
      <c r="K665" s="252"/>
      <c r="L665" s="257"/>
      <c r="M665" s="258"/>
      <c r="N665" s="259"/>
      <c r="O665" s="259"/>
      <c r="P665" s="259"/>
      <c r="Q665" s="259"/>
      <c r="R665" s="259"/>
      <c r="S665" s="259"/>
      <c r="T665" s="260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T665" s="261" t="s">
        <v>177</v>
      </c>
      <c r="AU665" s="261" t="s">
        <v>82</v>
      </c>
      <c r="AV665" s="14" t="s">
        <v>82</v>
      </c>
      <c r="AW665" s="14" t="s">
        <v>30</v>
      </c>
      <c r="AX665" s="14" t="s">
        <v>80</v>
      </c>
      <c r="AY665" s="261" t="s">
        <v>167</v>
      </c>
    </row>
    <row r="666" s="2" customFormat="1" ht="24.15" customHeight="1">
      <c r="A666" s="39"/>
      <c r="B666" s="40"/>
      <c r="C666" s="227" t="s">
        <v>414</v>
      </c>
      <c r="D666" s="227" t="s">
        <v>170</v>
      </c>
      <c r="E666" s="228" t="s">
        <v>769</v>
      </c>
      <c r="F666" s="229" t="s">
        <v>770</v>
      </c>
      <c r="G666" s="230" t="s">
        <v>195</v>
      </c>
      <c r="H666" s="231">
        <v>14.680999999999999</v>
      </c>
      <c r="I666" s="232"/>
      <c r="J666" s="233">
        <f>ROUND(I666*H666,2)</f>
        <v>0</v>
      </c>
      <c r="K666" s="229" t="s">
        <v>174</v>
      </c>
      <c r="L666" s="45"/>
      <c r="M666" s="234" t="s">
        <v>1</v>
      </c>
      <c r="N666" s="235" t="s">
        <v>38</v>
      </c>
      <c r="O666" s="92"/>
      <c r="P666" s="236">
        <f>O666*H666</f>
        <v>0</v>
      </c>
      <c r="Q666" s="236">
        <v>0.0126</v>
      </c>
      <c r="R666" s="236">
        <f>Q666*H666</f>
        <v>0.1849806</v>
      </c>
      <c r="S666" s="236">
        <v>0</v>
      </c>
      <c r="T666" s="237">
        <f>S666*H666</f>
        <v>0</v>
      </c>
      <c r="U666" s="39"/>
      <c r="V666" s="39"/>
      <c r="W666" s="39"/>
      <c r="X666" s="39"/>
      <c r="Y666" s="39"/>
      <c r="Z666" s="39"/>
      <c r="AA666" s="39"/>
      <c r="AB666" s="39"/>
      <c r="AC666" s="39"/>
      <c r="AD666" s="39"/>
      <c r="AE666" s="39"/>
      <c r="AR666" s="238" t="s">
        <v>308</v>
      </c>
      <c r="AT666" s="238" t="s">
        <v>170</v>
      </c>
      <c r="AU666" s="238" t="s">
        <v>82</v>
      </c>
      <c r="AY666" s="18" t="s">
        <v>167</v>
      </c>
      <c r="BE666" s="239">
        <f>IF(N666="základní",J666,0)</f>
        <v>0</v>
      </c>
      <c r="BF666" s="239">
        <f>IF(N666="snížená",J666,0)</f>
        <v>0</v>
      </c>
      <c r="BG666" s="239">
        <f>IF(N666="zákl. přenesená",J666,0)</f>
        <v>0</v>
      </c>
      <c r="BH666" s="239">
        <f>IF(N666="sníž. přenesená",J666,0)</f>
        <v>0</v>
      </c>
      <c r="BI666" s="239">
        <f>IF(N666="nulová",J666,0)</f>
        <v>0</v>
      </c>
      <c r="BJ666" s="18" t="s">
        <v>80</v>
      </c>
      <c r="BK666" s="239">
        <f>ROUND(I666*H666,2)</f>
        <v>0</v>
      </c>
      <c r="BL666" s="18" t="s">
        <v>308</v>
      </c>
      <c r="BM666" s="238" t="s">
        <v>771</v>
      </c>
    </row>
    <row r="667" s="13" customFormat="1">
      <c r="A667" s="13"/>
      <c r="B667" s="240"/>
      <c r="C667" s="241"/>
      <c r="D667" s="242" t="s">
        <v>177</v>
      </c>
      <c r="E667" s="243" t="s">
        <v>1</v>
      </c>
      <c r="F667" s="244" t="s">
        <v>684</v>
      </c>
      <c r="G667" s="241"/>
      <c r="H667" s="243" t="s">
        <v>1</v>
      </c>
      <c r="I667" s="245"/>
      <c r="J667" s="241"/>
      <c r="K667" s="241"/>
      <c r="L667" s="246"/>
      <c r="M667" s="247"/>
      <c r="N667" s="248"/>
      <c r="O667" s="248"/>
      <c r="P667" s="248"/>
      <c r="Q667" s="248"/>
      <c r="R667" s="248"/>
      <c r="S667" s="248"/>
      <c r="T667" s="249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50" t="s">
        <v>177</v>
      </c>
      <c r="AU667" s="250" t="s">
        <v>82</v>
      </c>
      <c r="AV667" s="13" t="s">
        <v>80</v>
      </c>
      <c r="AW667" s="13" t="s">
        <v>30</v>
      </c>
      <c r="AX667" s="13" t="s">
        <v>73</v>
      </c>
      <c r="AY667" s="250" t="s">
        <v>167</v>
      </c>
    </row>
    <row r="668" s="13" customFormat="1">
      <c r="A668" s="13"/>
      <c r="B668" s="240"/>
      <c r="C668" s="241"/>
      <c r="D668" s="242" t="s">
        <v>177</v>
      </c>
      <c r="E668" s="243" t="s">
        <v>1</v>
      </c>
      <c r="F668" s="244" t="s">
        <v>270</v>
      </c>
      <c r="G668" s="241"/>
      <c r="H668" s="243" t="s">
        <v>1</v>
      </c>
      <c r="I668" s="245"/>
      <c r="J668" s="241"/>
      <c r="K668" s="241"/>
      <c r="L668" s="246"/>
      <c r="M668" s="247"/>
      <c r="N668" s="248"/>
      <c r="O668" s="248"/>
      <c r="P668" s="248"/>
      <c r="Q668" s="248"/>
      <c r="R668" s="248"/>
      <c r="S668" s="248"/>
      <c r="T668" s="249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250" t="s">
        <v>177</v>
      </c>
      <c r="AU668" s="250" t="s">
        <v>82</v>
      </c>
      <c r="AV668" s="13" t="s">
        <v>80</v>
      </c>
      <c r="AW668" s="13" t="s">
        <v>30</v>
      </c>
      <c r="AX668" s="13" t="s">
        <v>73</v>
      </c>
      <c r="AY668" s="250" t="s">
        <v>167</v>
      </c>
    </row>
    <row r="669" s="14" customFormat="1">
      <c r="A669" s="14"/>
      <c r="B669" s="251"/>
      <c r="C669" s="252"/>
      <c r="D669" s="242" t="s">
        <v>177</v>
      </c>
      <c r="E669" s="253" t="s">
        <v>1</v>
      </c>
      <c r="F669" s="254" t="s">
        <v>649</v>
      </c>
      <c r="G669" s="252"/>
      <c r="H669" s="255">
        <v>1.29</v>
      </c>
      <c r="I669" s="256"/>
      <c r="J669" s="252"/>
      <c r="K669" s="252"/>
      <c r="L669" s="257"/>
      <c r="M669" s="258"/>
      <c r="N669" s="259"/>
      <c r="O669" s="259"/>
      <c r="P669" s="259"/>
      <c r="Q669" s="259"/>
      <c r="R669" s="259"/>
      <c r="S669" s="259"/>
      <c r="T669" s="260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T669" s="261" t="s">
        <v>177</v>
      </c>
      <c r="AU669" s="261" t="s">
        <v>82</v>
      </c>
      <c r="AV669" s="14" t="s">
        <v>82</v>
      </c>
      <c r="AW669" s="14" t="s">
        <v>30</v>
      </c>
      <c r="AX669" s="14" t="s">
        <v>73</v>
      </c>
      <c r="AY669" s="261" t="s">
        <v>167</v>
      </c>
    </row>
    <row r="670" s="13" customFormat="1">
      <c r="A670" s="13"/>
      <c r="B670" s="240"/>
      <c r="C670" s="241"/>
      <c r="D670" s="242" t="s">
        <v>177</v>
      </c>
      <c r="E670" s="243" t="s">
        <v>1</v>
      </c>
      <c r="F670" s="244" t="s">
        <v>272</v>
      </c>
      <c r="G670" s="241"/>
      <c r="H670" s="243" t="s">
        <v>1</v>
      </c>
      <c r="I670" s="245"/>
      <c r="J670" s="241"/>
      <c r="K670" s="241"/>
      <c r="L670" s="246"/>
      <c r="M670" s="247"/>
      <c r="N670" s="248"/>
      <c r="O670" s="248"/>
      <c r="P670" s="248"/>
      <c r="Q670" s="248"/>
      <c r="R670" s="248"/>
      <c r="S670" s="248"/>
      <c r="T670" s="249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50" t="s">
        <v>177</v>
      </c>
      <c r="AU670" s="250" t="s">
        <v>82</v>
      </c>
      <c r="AV670" s="13" t="s">
        <v>80</v>
      </c>
      <c r="AW670" s="13" t="s">
        <v>30</v>
      </c>
      <c r="AX670" s="13" t="s">
        <v>73</v>
      </c>
      <c r="AY670" s="250" t="s">
        <v>167</v>
      </c>
    </row>
    <row r="671" s="14" customFormat="1">
      <c r="A671" s="14"/>
      <c r="B671" s="251"/>
      <c r="C671" s="252"/>
      <c r="D671" s="242" t="s">
        <v>177</v>
      </c>
      <c r="E671" s="253" t="s">
        <v>1</v>
      </c>
      <c r="F671" s="254" t="s">
        <v>650</v>
      </c>
      <c r="G671" s="252"/>
      <c r="H671" s="255">
        <v>2.96</v>
      </c>
      <c r="I671" s="256"/>
      <c r="J671" s="252"/>
      <c r="K671" s="252"/>
      <c r="L671" s="257"/>
      <c r="M671" s="258"/>
      <c r="N671" s="259"/>
      <c r="O671" s="259"/>
      <c r="P671" s="259"/>
      <c r="Q671" s="259"/>
      <c r="R671" s="259"/>
      <c r="S671" s="259"/>
      <c r="T671" s="260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T671" s="261" t="s">
        <v>177</v>
      </c>
      <c r="AU671" s="261" t="s">
        <v>82</v>
      </c>
      <c r="AV671" s="14" t="s">
        <v>82</v>
      </c>
      <c r="AW671" s="14" t="s">
        <v>30</v>
      </c>
      <c r="AX671" s="14" t="s">
        <v>73</v>
      </c>
      <c r="AY671" s="261" t="s">
        <v>167</v>
      </c>
    </row>
    <row r="672" s="13" customFormat="1">
      <c r="A672" s="13"/>
      <c r="B672" s="240"/>
      <c r="C672" s="241"/>
      <c r="D672" s="242" t="s">
        <v>177</v>
      </c>
      <c r="E672" s="243" t="s">
        <v>1</v>
      </c>
      <c r="F672" s="244" t="s">
        <v>256</v>
      </c>
      <c r="G672" s="241"/>
      <c r="H672" s="243" t="s">
        <v>1</v>
      </c>
      <c r="I672" s="245"/>
      <c r="J672" s="241"/>
      <c r="K672" s="241"/>
      <c r="L672" s="246"/>
      <c r="M672" s="247"/>
      <c r="N672" s="248"/>
      <c r="O672" s="248"/>
      <c r="P672" s="248"/>
      <c r="Q672" s="248"/>
      <c r="R672" s="248"/>
      <c r="S672" s="248"/>
      <c r="T672" s="249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T672" s="250" t="s">
        <v>177</v>
      </c>
      <c r="AU672" s="250" t="s">
        <v>82</v>
      </c>
      <c r="AV672" s="13" t="s">
        <v>80</v>
      </c>
      <c r="AW672" s="13" t="s">
        <v>30</v>
      </c>
      <c r="AX672" s="13" t="s">
        <v>73</v>
      </c>
      <c r="AY672" s="250" t="s">
        <v>167</v>
      </c>
    </row>
    <row r="673" s="14" customFormat="1">
      <c r="A673" s="14"/>
      <c r="B673" s="251"/>
      <c r="C673" s="252"/>
      <c r="D673" s="242" t="s">
        <v>177</v>
      </c>
      <c r="E673" s="253" t="s">
        <v>1</v>
      </c>
      <c r="F673" s="254" t="s">
        <v>686</v>
      </c>
      <c r="G673" s="252"/>
      <c r="H673" s="255">
        <v>4.5110000000000001</v>
      </c>
      <c r="I673" s="256"/>
      <c r="J673" s="252"/>
      <c r="K673" s="252"/>
      <c r="L673" s="257"/>
      <c r="M673" s="258"/>
      <c r="N673" s="259"/>
      <c r="O673" s="259"/>
      <c r="P673" s="259"/>
      <c r="Q673" s="259"/>
      <c r="R673" s="259"/>
      <c r="S673" s="259"/>
      <c r="T673" s="260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T673" s="261" t="s">
        <v>177</v>
      </c>
      <c r="AU673" s="261" t="s">
        <v>82</v>
      </c>
      <c r="AV673" s="14" t="s">
        <v>82</v>
      </c>
      <c r="AW673" s="14" t="s">
        <v>30</v>
      </c>
      <c r="AX673" s="14" t="s">
        <v>73</v>
      </c>
      <c r="AY673" s="261" t="s">
        <v>167</v>
      </c>
    </row>
    <row r="674" s="13" customFormat="1">
      <c r="A674" s="13"/>
      <c r="B674" s="240"/>
      <c r="C674" s="241"/>
      <c r="D674" s="242" t="s">
        <v>177</v>
      </c>
      <c r="E674" s="243" t="s">
        <v>1</v>
      </c>
      <c r="F674" s="244" t="s">
        <v>259</v>
      </c>
      <c r="G674" s="241"/>
      <c r="H674" s="243" t="s">
        <v>1</v>
      </c>
      <c r="I674" s="245"/>
      <c r="J674" s="241"/>
      <c r="K674" s="241"/>
      <c r="L674" s="246"/>
      <c r="M674" s="247"/>
      <c r="N674" s="248"/>
      <c r="O674" s="248"/>
      <c r="P674" s="248"/>
      <c r="Q674" s="248"/>
      <c r="R674" s="248"/>
      <c r="S674" s="248"/>
      <c r="T674" s="249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250" t="s">
        <v>177</v>
      </c>
      <c r="AU674" s="250" t="s">
        <v>82</v>
      </c>
      <c r="AV674" s="13" t="s">
        <v>80</v>
      </c>
      <c r="AW674" s="13" t="s">
        <v>30</v>
      </c>
      <c r="AX674" s="13" t="s">
        <v>73</v>
      </c>
      <c r="AY674" s="250" t="s">
        <v>167</v>
      </c>
    </row>
    <row r="675" s="14" customFormat="1">
      <c r="A675" s="14"/>
      <c r="B675" s="251"/>
      <c r="C675" s="252"/>
      <c r="D675" s="242" t="s">
        <v>177</v>
      </c>
      <c r="E675" s="253" t="s">
        <v>1</v>
      </c>
      <c r="F675" s="254" t="s">
        <v>687</v>
      </c>
      <c r="G675" s="252"/>
      <c r="H675" s="255">
        <v>4.2699999999999996</v>
      </c>
      <c r="I675" s="256"/>
      <c r="J675" s="252"/>
      <c r="K675" s="252"/>
      <c r="L675" s="257"/>
      <c r="M675" s="258"/>
      <c r="N675" s="259"/>
      <c r="O675" s="259"/>
      <c r="P675" s="259"/>
      <c r="Q675" s="259"/>
      <c r="R675" s="259"/>
      <c r="S675" s="259"/>
      <c r="T675" s="260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T675" s="261" t="s">
        <v>177</v>
      </c>
      <c r="AU675" s="261" t="s">
        <v>82</v>
      </c>
      <c r="AV675" s="14" t="s">
        <v>82</v>
      </c>
      <c r="AW675" s="14" t="s">
        <v>30</v>
      </c>
      <c r="AX675" s="14" t="s">
        <v>73</v>
      </c>
      <c r="AY675" s="261" t="s">
        <v>167</v>
      </c>
    </row>
    <row r="676" s="13" customFormat="1">
      <c r="A676" s="13"/>
      <c r="B676" s="240"/>
      <c r="C676" s="241"/>
      <c r="D676" s="242" t="s">
        <v>177</v>
      </c>
      <c r="E676" s="243" t="s">
        <v>1</v>
      </c>
      <c r="F676" s="244" t="s">
        <v>278</v>
      </c>
      <c r="G676" s="241"/>
      <c r="H676" s="243" t="s">
        <v>1</v>
      </c>
      <c r="I676" s="245"/>
      <c r="J676" s="241"/>
      <c r="K676" s="241"/>
      <c r="L676" s="246"/>
      <c r="M676" s="247"/>
      <c r="N676" s="248"/>
      <c r="O676" s="248"/>
      <c r="P676" s="248"/>
      <c r="Q676" s="248"/>
      <c r="R676" s="248"/>
      <c r="S676" s="248"/>
      <c r="T676" s="249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T676" s="250" t="s">
        <v>177</v>
      </c>
      <c r="AU676" s="250" t="s">
        <v>82</v>
      </c>
      <c r="AV676" s="13" t="s">
        <v>80</v>
      </c>
      <c r="AW676" s="13" t="s">
        <v>30</v>
      </c>
      <c r="AX676" s="13" t="s">
        <v>73</v>
      </c>
      <c r="AY676" s="250" t="s">
        <v>167</v>
      </c>
    </row>
    <row r="677" s="14" customFormat="1">
      <c r="A677" s="14"/>
      <c r="B677" s="251"/>
      <c r="C677" s="252"/>
      <c r="D677" s="242" t="s">
        <v>177</v>
      </c>
      <c r="E677" s="253" t="s">
        <v>1</v>
      </c>
      <c r="F677" s="254" t="s">
        <v>651</v>
      </c>
      <c r="G677" s="252"/>
      <c r="H677" s="255">
        <v>1.6499999999999999</v>
      </c>
      <c r="I677" s="256"/>
      <c r="J677" s="252"/>
      <c r="K677" s="252"/>
      <c r="L677" s="257"/>
      <c r="M677" s="258"/>
      <c r="N677" s="259"/>
      <c r="O677" s="259"/>
      <c r="P677" s="259"/>
      <c r="Q677" s="259"/>
      <c r="R677" s="259"/>
      <c r="S677" s="259"/>
      <c r="T677" s="260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T677" s="261" t="s">
        <v>177</v>
      </c>
      <c r="AU677" s="261" t="s">
        <v>82</v>
      </c>
      <c r="AV677" s="14" t="s">
        <v>82</v>
      </c>
      <c r="AW677" s="14" t="s">
        <v>30</v>
      </c>
      <c r="AX677" s="14" t="s">
        <v>73</v>
      </c>
      <c r="AY677" s="261" t="s">
        <v>167</v>
      </c>
    </row>
    <row r="678" s="15" customFormat="1">
      <c r="A678" s="15"/>
      <c r="B678" s="262"/>
      <c r="C678" s="263"/>
      <c r="D678" s="242" t="s">
        <v>177</v>
      </c>
      <c r="E678" s="264" t="s">
        <v>1</v>
      </c>
      <c r="F678" s="265" t="s">
        <v>204</v>
      </c>
      <c r="G678" s="263"/>
      <c r="H678" s="266">
        <v>14.680999999999999</v>
      </c>
      <c r="I678" s="267"/>
      <c r="J678" s="263"/>
      <c r="K678" s="263"/>
      <c r="L678" s="268"/>
      <c r="M678" s="269"/>
      <c r="N678" s="270"/>
      <c r="O678" s="270"/>
      <c r="P678" s="270"/>
      <c r="Q678" s="270"/>
      <c r="R678" s="270"/>
      <c r="S678" s="270"/>
      <c r="T678" s="271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T678" s="272" t="s">
        <v>177</v>
      </c>
      <c r="AU678" s="272" t="s">
        <v>82</v>
      </c>
      <c r="AV678" s="15" t="s">
        <v>175</v>
      </c>
      <c r="AW678" s="15" t="s">
        <v>30</v>
      </c>
      <c r="AX678" s="15" t="s">
        <v>80</v>
      </c>
      <c r="AY678" s="272" t="s">
        <v>167</v>
      </c>
    </row>
    <row r="679" s="2" customFormat="1" ht="16.5" customHeight="1">
      <c r="A679" s="39"/>
      <c r="B679" s="40"/>
      <c r="C679" s="227" t="s">
        <v>772</v>
      </c>
      <c r="D679" s="227" t="s">
        <v>170</v>
      </c>
      <c r="E679" s="228" t="s">
        <v>773</v>
      </c>
      <c r="F679" s="229" t="s">
        <v>774</v>
      </c>
      <c r="G679" s="230" t="s">
        <v>195</v>
      </c>
      <c r="H679" s="231">
        <v>18.443000000000001</v>
      </c>
      <c r="I679" s="232"/>
      <c r="J679" s="233">
        <f>ROUND(I679*H679,2)</f>
        <v>0</v>
      </c>
      <c r="K679" s="229" t="s">
        <v>174</v>
      </c>
      <c r="L679" s="45"/>
      <c r="M679" s="234" t="s">
        <v>1</v>
      </c>
      <c r="N679" s="235" t="s">
        <v>38</v>
      </c>
      <c r="O679" s="92"/>
      <c r="P679" s="236">
        <f>O679*H679</f>
        <v>0</v>
      </c>
      <c r="Q679" s="236">
        <v>0</v>
      </c>
      <c r="R679" s="236">
        <f>Q679*H679</f>
        <v>0</v>
      </c>
      <c r="S679" s="236">
        <v>0</v>
      </c>
      <c r="T679" s="237">
        <f>S679*H679</f>
        <v>0</v>
      </c>
      <c r="U679" s="39"/>
      <c r="V679" s="39"/>
      <c r="W679" s="39"/>
      <c r="X679" s="39"/>
      <c r="Y679" s="39"/>
      <c r="Z679" s="39"/>
      <c r="AA679" s="39"/>
      <c r="AB679" s="39"/>
      <c r="AC679" s="39"/>
      <c r="AD679" s="39"/>
      <c r="AE679" s="39"/>
      <c r="AR679" s="238" t="s">
        <v>308</v>
      </c>
      <c r="AT679" s="238" t="s">
        <v>170</v>
      </c>
      <c r="AU679" s="238" t="s">
        <v>82</v>
      </c>
      <c r="AY679" s="18" t="s">
        <v>167</v>
      </c>
      <c r="BE679" s="239">
        <f>IF(N679="základní",J679,0)</f>
        <v>0</v>
      </c>
      <c r="BF679" s="239">
        <f>IF(N679="snížená",J679,0)</f>
        <v>0</v>
      </c>
      <c r="BG679" s="239">
        <f>IF(N679="zákl. přenesená",J679,0)</f>
        <v>0</v>
      </c>
      <c r="BH679" s="239">
        <f>IF(N679="sníž. přenesená",J679,0)</f>
        <v>0</v>
      </c>
      <c r="BI679" s="239">
        <f>IF(N679="nulová",J679,0)</f>
        <v>0</v>
      </c>
      <c r="BJ679" s="18" t="s">
        <v>80</v>
      </c>
      <c r="BK679" s="239">
        <f>ROUND(I679*H679,2)</f>
        <v>0</v>
      </c>
      <c r="BL679" s="18" t="s">
        <v>308</v>
      </c>
      <c r="BM679" s="238" t="s">
        <v>775</v>
      </c>
    </row>
    <row r="680" s="13" customFormat="1">
      <c r="A680" s="13"/>
      <c r="B680" s="240"/>
      <c r="C680" s="241"/>
      <c r="D680" s="242" t="s">
        <v>177</v>
      </c>
      <c r="E680" s="243" t="s">
        <v>1</v>
      </c>
      <c r="F680" s="244" t="s">
        <v>684</v>
      </c>
      <c r="G680" s="241"/>
      <c r="H680" s="243" t="s">
        <v>1</v>
      </c>
      <c r="I680" s="245"/>
      <c r="J680" s="241"/>
      <c r="K680" s="241"/>
      <c r="L680" s="246"/>
      <c r="M680" s="247"/>
      <c r="N680" s="248"/>
      <c r="O680" s="248"/>
      <c r="P680" s="248"/>
      <c r="Q680" s="248"/>
      <c r="R680" s="248"/>
      <c r="S680" s="248"/>
      <c r="T680" s="249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T680" s="250" t="s">
        <v>177</v>
      </c>
      <c r="AU680" s="250" t="s">
        <v>82</v>
      </c>
      <c r="AV680" s="13" t="s">
        <v>80</v>
      </c>
      <c r="AW680" s="13" t="s">
        <v>30</v>
      </c>
      <c r="AX680" s="13" t="s">
        <v>73</v>
      </c>
      <c r="AY680" s="250" t="s">
        <v>167</v>
      </c>
    </row>
    <row r="681" s="13" customFormat="1">
      <c r="A681" s="13"/>
      <c r="B681" s="240"/>
      <c r="C681" s="241"/>
      <c r="D681" s="242" t="s">
        <v>177</v>
      </c>
      <c r="E681" s="243" t="s">
        <v>1</v>
      </c>
      <c r="F681" s="244" t="s">
        <v>252</v>
      </c>
      <c r="G681" s="241"/>
      <c r="H681" s="243" t="s">
        <v>1</v>
      </c>
      <c r="I681" s="245"/>
      <c r="J681" s="241"/>
      <c r="K681" s="241"/>
      <c r="L681" s="246"/>
      <c r="M681" s="247"/>
      <c r="N681" s="248"/>
      <c r="O681" s="248"/>
      <c r="P681" s="248"/>
      <c r="Q681" s="248"/>
      <c r="R681" s="248"/>
      <c r="S681" s="248"/>
      <c r="T681" s="249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50" t="s">
        <v>177</v>
      </c>
      <c r="AU681" s="250" t="s">
        <v>82</v>
      </c>
      <c r="AV681" s="13" t="s">
        <v>80</v>
      </c>
      <c r="AW681" s="13" t="s">
        <v>30</v>
      </c>
      <c r="AX681" s="13" t="s">
        <v>73</v>
      </c>
      <c r="AY681" s="250" t="s">
        <v>167</v>
      </c>
    </row>
    <row r="682" s="14" customFormat="1">
      <c r="A682" s="14"/>
      <c r="B682" s="251"/>
      <c r="C682" s="252"/>
      <c r="D682" s="242" t="s">
        <v>177</v>
      </c>
      <c r="E682" s="253" t="s">
        <v>1</v>
      </c>
      <c r="F682" s="254" t="s">
        <v>685</v>
      </c>
      <c r="G682" s="252"/>
      <c r="H682" s="255">
        <v>3.762</v>
      </c>
      <c r="I682" s="256"/>
      <c r="J682" s="252"/>
      <c r="K682" s="252"/>
      <c r="L682" s="257"/>
      <c r="M682" s="258"/>
      <c r="N682" s="259"/>
      <c r="O682" s="259"/>
      <c r="P682" s="259"/>
      <c r="Q682" s="259"/>
      <c r="R682" s="259"/>
      <c r="S682" s="259"/>
      <c r="T682" s="260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T682" s="261" t="s">
        <v>177</v>
      </c>
      <c r="AU682" s="261" t="s">
        <v>82</v>
      </c>
      <c r="AV682" s="14" t="s">
        <v>82</v>
      </c>
      <c r="AW682" s="14" t="s">
        <v>30</v>
      </c>
      <c r="AX682" s="14" t="s">
        <v>73</v>
      </c>
      <c r="AY682" s="261" t="s">
        <v>167</v>
      </c>
    </row>
    <row r="683" s="13" customFormat="1">
      <c r="A683" s="13"/>
      <c r="B683" s="240"/>
      <c r="C683" s="241"/>
      <c r="D683" s="242" t="s">
        <v>177</v>
      </c>
      <c r="E683" s="243" t="s">
        <v>1</v>
      </c>
      <c r="F683" s="244" t="s">
        <v>256</v>
      </c>
      <c r="G683" s="241"/>
      <c r="H683" s="243" t="s">
        <v>1</v>
      </c>
      <c r="I683" s="245"/>
      <c r="J683" s="241"/>
      <c r="K683" s="241"/>
      <c r="L683" s="246"/>
      <c r="M683" s="247"/>
      <c r="N683" s="248"/>
      <c r="O683" s="248"/>
      <c r="P683" s="248"/>
      <c r="Q683" s="248"/>
      <c r="R683" s="248"/>
      <c r="S683" s="248"/>
      <c r="T683" s="249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250" t="s">
        <v>177</v>
      </c>
      <c r="AU683" s="250" t="s">
        <v>82</v>
      </c>
      <c r="AV683" s="13" t="s">
        <v>80</v>
      </c>
      <c r="AW683" s="13" t="s">
        <v>30</v>
      </c>
      <c r="AX683" s="13" t="s">
        <v>73</v>
      </c>
      <c r="AY683" s="250" t="s">
        <v>167</v>
      </c>
    </row>
    <row r="684" s="14" customFormat="1">
      <c r="A684" s="14"/>
      <c r="B684" s="251"/>
      <c r="C684" s="252"/>
      <c r="D684" s="242" t="s">
        <v>177</v>
      </c>
      <c r="E684" s="253" t="s">
        <v>1</v>
      </c>
      <c r="F684" s="254" t="s">
        <v>686</v>
      </c>
      <c r="G684" s="252"/>
      <c r="H684" s="255">
        <v>4.5110000000000001</v>
      </c>
      <c r="I684" s="256"/>
      <c r="J684" s="252"/>
      <c r="K684" s="252"/>
      <c r="L684" s="257"/>
      <c r="M684" s="258"/>
      <c r="N684" s="259"/>
      <c r="O684" s="259"/>
      <c r="P684" s="259"/>
      <c r="Q684" s="259"/>
      <c r="R684" s="259"/>
      <c r="S684" s="259"/>
      <c r="T684" s="260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T684" s="261" t="s">
        <v>177</v>
      </c>
      <c r="AU684" s="261" t="s">
        <v>82</v>
      </c>
      <c r="AV684" s="14" t="s">
        <v>82</v>
      </c>
      <c r="AW684" s="14" t="s">
        <v>30</v>
      </c>
      <c r="AX684" s="14" t="s">
        <v>73</v>
      </c>
      <c r="AY684" s="261" t="s">
        <v>167</v>
      </c>
    </row>
    <row r="685" s="13" customFormat="1">
      <c r="A685" s="13"/>
      <c r="B685" s="240"/>
      <c r="C685" s="241"/>
      <c r="D685" s="242" t="s">
        <v>177</v>
      </c>
      <c r="E685" s="243" t="s">
        <v>1</v>
      </c>
      <c r="F685" s="244" t="s">
        <v>259</v>
      </c>
      <c r="G685" s="241"/>
      <c r="H685" s="243" t="s">
        <v>1</v>
      </c>
      <c r="I685" s="245"/>
      <c r="J685" s="241"/>
      <c r="K685" s="241"/>
      <c r="L685" s="246"/>
      <c r="M685" s="247"/>
      <c r="N685" s="248"/>
      <c r="O685" s="248"/>
      <c r="P685" s="248"/>
      <c r="Q685" s="248"/>
      <c r="R685" s="248"/>
      <c r="S685" s="248"/>
      <c r="T685" s="249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250" t="s">
        <v>177</v>
      </c>
      <c r="AU685" s="250" t="s">
        <v>82</v>
      </c>
      <c r="AV685" s="13" t="s">
        <v>80</v>
      </c>
      <c r="AW685" s="13" t="s">
        <v>30</v>
      </c>
      <c r="AX685" s="13" t="s">
        <v>73</v>
      </c>
      <c r="AY685" s="250" t="s">
        <v>167</v>
      </c>
    </row>
    <row r="686" s="14" customFormat="1">
      <c r="A686" s="14"/>
      <c r="B686" s="251"/>
      <c r="C686" s="252"/>
      <c r="D686" s="242" t="s">
        <v>177</v>
      </c>
      <c r="E686" s="253" t="s">
        <v>1</v>
      </c>
      <c r="F686" s="254" t="s">
        <v>687</v>
      </c>
      <c r="G686" s="252"/>
      <c r="H686" s="255">
        <v>4.2699999999999996</v>
      </c>
      <c r="I686" s="256"/>
      <c r="J686" s="252"/>
      <c r="K686" s="252"/>
      <c r="L686" s="257"/>
      <c r="M686" s="258"/>
      <c r="N686" s="259"/>
      <c r="O686" s="259"/>
      <c r="P686" s="259"/>
      <c r="Q686" s="259"/>
      <c r="R686" s="259"/>
      <c r="S686" s="259"/>
      <c r="T686" s="260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T686" s="261" t="s">
        <v>177</v>
      </c>
      <c r="AU686" s="261" t="s">
        <v>82</v>
      </c>
      <c r="AV686" s="14" t="s">
        <v>82</v>
      </c>
      <c r="AW686" s="14" t="s">
        <v>30</v>
      </c>
      <c r="AX686" s="14" t="s">
        <v>73</v>
      </c>
      <c r="AY686" s="261" t="s">
        <v>167</v>
      </c>
    </row>
    <row r="687" s="13" customFormat="1">
      <c r="A687" s="13"/>
      <c r="B687" s="240"/>
      <c r="C687" s="241"/>
      <c r="D687" s="242" t="s">
        <v>177</v>
      </c>
      <c r="E687" s="243" t="s">
        <v>1</v>
      </c>
      <c r="F687" s="244" t="s">
        <v>278</v>
      </c>
      <c r="G687" s="241"/>
      <c r="H687" s="243" t="s">
        <v>1</v>
      </c>
      <c r="I687" s="245"/>
      <c r="J687" s="241"/>
      <c r="K687" s="241"/>
      <c r="L687" s="246"/>
      <c r="M687" s="247"/>
      <c r="N687" s="248"/>
      <c r="O687" s="248"/>
      <c r="P687" s="248"/>
      <c r="Q687" s="248"/>
      <c r="R687" s="248"/>
      <c r="S687" s="248"/>
      <c r="T687" s="249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250" t="s">
        <v>177</v>
      </c>
      <c r="AU687" s="250" t="s">
        <v>82</v>
      </c>
      <c r="AV687" s="13" t="s">
        <v>80</v>
      </c>
      <c r="AW687" s="13" t="s">
        <v>30</v>
      </c>
      <c r="AX687" s="13" t="s">
        <v>73</v>
      </c>
      <c r="AY687" s="250" t="s">
        <v>167</v>
      </c>
    </row>
    <row r="688" s="14" customFormat="1">
      <c r="A688" s="14"/>
      <c r="B688" s="251"/>
      <c r="C688" s="252"/>
      <c r="D688" s="242" t="s">
        <v>177</v>
      </c>
      <c r="E688" s="253" t="s">
        <v>1</v>
      </c>
      <c r="F688" s="254" t="s">
        <v>651</v>
      </c>
      <c r="G688" s="252"/>
      <c r="H688" s="255">
        <v>1.6499999999999999</v>
      </c>
      <c r="I688" s="256"/>
      <c r="J688" s="252"/>
      <c r="K688" s="252"/>
      <c r="L688" s="257"/>
      <c r="M688" s="258"/>
      <c r="N688" s="259"/>
      <c r="O688" s="259"/>
      <c r="P688" s="259"/>
      <c r="Q688" s="259"/>
      <c r="R688" s="259"/>
      <c r="S688" s="259"/>
      <c r="T688" s="260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T688" s="261" t="s">
        <v>177</v>
      </c>
      <c r="AU688" s="261" t="s">
        <v>82</v>
      </c>
      <c r="AV688" s="14" t="s">
        <v>82</v>
      </c>
      <c r="AW688" s="14" t="s">
        <v>30</v>
      </c>
      <c r="AX688" s="14" t="s">
        <v>73</v>
      </c>
      <c r="AY688" s="261" t="s">
        <v>167</v>
      </c>
    </row>
    <row r="689" s="13" customFormat="1">
      <c r="A689" s="13"/>
      <c r="B689" s="240"/>
      <c r="C689" s="241"/>
      <c r="D689" s="242" t="s">
        <v>177</v>
      </c>
      <c r="E689" s="243" t="s">
        <v>1</v>
      </c>
      <c r="F689" s="244" t="s">
        <v>270</v>
      </c>
      <c r="G689" s="241"/>
      <c r="H689" s="243" t="s">
        <v>1</v>
      </c>
      <c r="I689" s="245"/>
      <c r="J689" s="241"/>
      <c r="K689" s="241"/>
      <c r="L689" s="246"/>
      <c r="M689" s="247"/>
      <c r="N689" s="248"/>
      <c r="O689" s="248"/>
      <c r="P689" s="248"/>
      <c r="Q689" s="248"/>
      <c r="R689" s="248"/>
      <c r="S689" s="248"/>
      <c r="T689" s="249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250" t="s">
        <v>177</v>
      </c>
      <c r="AU689" s="250" t="s">
        <v>82</v>
      </c>
      <c r="AV689" s="13" t="s">
        <v>80</v>
      </c>
      <c r="AW689" s="13" t="s">
        <v>30</v>
      </c>
      <c r="AX689" s="13" t="s">
        <v>73</v>
      </c>
      <c r="AY689" s="250" t="s">
        <v>167</v>
      </c>
    </row>
    <row r="690" s="14" customFormat="1">
      <c r="A690" s="14"/>
      <c r="B690" s="251"/>
      <c r="C690" s="252"/>
      <c r="D690" s="242" t="s">
        <v>177</v>
      </c>
      <c r="E690" s="253" t="s">
        <v>1</v>
      </c>
      <c r="F690" s="254" t="s">
        <v>649</v>
      </c>
      <c r="G690" s="252"/>
      <c r="H690" s="255">
        <v>1.29</v>
      </c>
      <c r="I690" s="256"/>
      <c r="J690" s="252"/>
      <c r="K690" s="252"/>
      <c r="L690" s="257"/>
      <c r="M690" s="258"/>
      <c r="N690" s="259"/>
      <c r="O690" s="259"/>
      <c r="P690" s="259"/>
      <c r="Q690" s="259"/>
      <c r="R690" s="259"/>
      <c r="S690" s="259"/>
      <c r="T690" s="260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T690" s="261" t="s">
        <v>177</v>
      </c>
      <c r="AU690" s="261" t="s">
        <v>82</v>
      </c>
      <c r="AV690" s="14" t="s">
        <v>82</v>
      </c>
      <c r="AW690" s="14" t="s">
        <v>30</v>
      </c>
      <c r="AX690" s="14" t="s">
        <v>73</v>
      </c>
      <c r="AY690" s="261" t="s">
        <v>167</v>
      </c>
    </row>
    <row r="691" s="13" customFormat="1">
      <c r="A691" s="13"/>
      <c r="B691" s="240"/>
      <c r="C691" s="241"/>
      <c r="D691" s="242" t="s">
        <v>177</v>
      </c>
      <c r="E691" s="243" t="s">
        <v>1</v>
      </c>
      <c r="F691" s="244" t="s">
        <v>272</v>
      </c>
      <c r="G691" s="241"/>
      <c r="H691" s="243" t="s">
        <v>1</v>
      </c>
      <c r="I691" s="245"/>
      <c r="J691" s="241"/>
      <c r="K691" s="241"/>
      <c r="L691" s="246"/>
      <c r="M691" s="247"/>
      <c r="N691" s="248"/>
      <c r="O691" s="248"/>
      <c r="P691" s="248"/>
      <c r="Q691" s="248"/>
      <c r="R691" s="248"/>
      <c r="S691" s="248"/>
      <c r="T691" s="249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T691" s="250" t="s">
        <v>177</v>
      </c>
      <c r="AU691" s="250" t="s">
        <v>82</v>
      </c>
      <c r="AV691" s="13" t="s">
        <v>80</v>
      </c>
      <c r="AW691" s="13" t="s">
        <v>30</v>
      </c>
      <c r="AX691" s="13" t="s">
        <v>73</v>
      </c>
      <c r="AY691" s="250" t="s">
        <v>167</v>
      </c>
    </row>
    <row r="692" s="14" customFormat="1">
      <c r="A692" s="14"/>
      <c r="B692" s="251"/>
      <c r="C692" s="252"/>
      <c r="D692" s="242" t="s">
        <v>177</v>
      </c>
      <c r="E692" s="253" t="s">
        <v>1</v>
      </c>
      <c r="F692" s="254" t="s">
        <v>650</v>
      </c>
      <c r="G692" s="252"/>
      <c r="H692" s="255">
        <v>2.96</v>
      </c>
      <c r="I692" s="256"/>
      <c r="J692" s="252"/>
      <c r="K692" s="252"/>
      <c r="L692" s="257"/>
      <c r="M692" s="258"/>
      <c r="N692" s="259"/>
      <c r="O692" s="259"/>
      <c r="P692" s="259"/>
      <c r="Q692" s="259"/>
      <c r="R692" s="259"/>
      <c r="S692" s="259"/>
      <c r="T692" s="260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T692" s="261" t="s">
        <v>177</v>
      </c>
      <c r="AU692" s="261" t="s">
        <v>82</v>
      </c>
      <c r="AV692" s="14" t="s">
        <v>82</v>
      </c>
      <c r="AW692" s="14" t="s">
        <v>30</v>
      </c>
      <c r="AX692" s="14" t="s">
        <v>73</v>
      </c>
      <c r="AY692" s="261" t="s">
        <v>167</v>
      </c>
    </row>
    <row r="693" s="15" customFormat="1">
      <c r="A693" s="15"/>
      <c r="B693" s="262"/>
      <c r="C693" s="263"/>
      <c r="D693" s="242" t="s">
        <v>177</v>
      </c>
      <c r="E693" s="264" t="s">
        <v>1</v>
      </c>
      <c r="F693" s="265" t="s">
        <v>204</v>
      </c>
      <c r="G693" s="263"/>
      <c r="H693" s="266">
        <v>18.443000000000001</v>
      </c>
      <c r="I693" s="267"/>
      <c r="J693" s="263"/>
      <c r="K693" s="263"/>
      <c r="L693" s="268"/>
      <c r="M693" s="269"/>
      <c r="N693" s="270"/>
      <c r="O693" s="270"/>
      <c r="P693" s="270"/>
      <c r="Q693" s="270"/>
      <c r="R693" s="270"/>
      <c r="S693" s="270"/>
      <c r="T693" s="271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T693" s="272" t="s">
        <v>177</v>
      </c>
      <c r="AU693" s="272" t="s">
        <v>82</v>
      </c>
      <c r="AV693" s="15" t="s">
        <v>175</v>
      </c>
      <c r="AW693" s="15" t="s">
        <v>30</v>
      </c>
      <c r="AX693" s="15" t="s">
        <v>80</v>
      </c>
      <c r="AY693" s="272" t="s">
        <v>167</v>
      </c>
    </row>
    <row r="694" s="2" customFormat="1" ht="24.15" customHeight="1">
      <c r="A694" s="39"/>
      <c r="B694" s="40"/>
      <c r="C694" s="273" t="s">
        <v>776</v>
      </c>
      <c r="D694" s="273" t="s">
        <v>225</v>
      </c>
      <c r="E694" s="274" t="s">
        <v>777</v>
      </c>
      <c r="F694" s="275" t="s">
        <v>778</v>
      </c>
      <c r="G694" s="276" t="s">
        <v>195</v>
      </c>
      <c r="H694" s="277">
        <v>21.209</v>
      </c>
      <c r="I694" s="278"/>
      <c r="J694" s="279">
        <f>ROUND(I694*H694,2)</f>
        <v>0</v>
      </c>
      <c r="K694" s="275" t="s">
        <v>174</v>
      </c>
      <c r="L694" s="280"/>
      <c r="M694" s="281" t="s">
        <v>1</v>
      </c>
      <c r="N694" s="282" t="s">
        <v>38</v>
      </c>
      <c r="O694" s="92"/>
      <c r="P694" s="236">
        <f>O694*H694</f>
        <v>0</v>
      </c>
      <c r="Q694" s="236">
        <v>0.00017000000000000001</v>
      </c>
      <c r="R694" s="236">
        <f>Q694*H694</f>
        <v>0.00360553</v>
      </c>
      <c r="S694" s="236">
        <v>0</v>
      </c>
      <c r="T694" s="237">
        <f>S694*H694</f>
        <v>0</v>
      </c>
      <c r="U694" s="39"/>
      <c r="V694" s="39"/>
      <c r="W694" s="39"/>
      <c r="X694" s="39"/>
      <c r="Y694" s="39"/>
      <c r="Z694" s="39"/>
      <c r="AA694" s="39"/>
      <c r="AB694" s="39"/>
      <c r="AC694" s="39"/>
      <c r="AD694" s="39"/>
      <c r="AE694" s="39"/>
      <c r="AR694" s="238" t="s">
        <v>408</v>
      </c>
      <c r="AT694" s="238" t="s">
        <v>225</v>
      </c>
      <c r="AU694" s="238" t="s">
        <v>82</v>
      </c>
      <c r="AY694" s="18" t="s">
        <v>167</v>
      </c>
      <c r="BE694" s="239">
        <f>IF(N694="základní",J694,0)</f>
        <v>0</v>
      </c>
      <c r="BF694" s="239">
        <f>IF(N694="snížená",J694,0)</f>
        <v>0</v>
      </c>
      <c r="BG694" s="239">
        <f>IF(N694="zákl. přenesená",J694,0)</f>
        <v>0</v>
      </c>
      <c r="BH694" s="239">
        <f>IF(N694="sníž. přenesená",J694,0)</f>
        <v>0</v>
      </c>
      <c r="BI694" s="239">
        <f>IF(N694="nulová",J694,0)</f>
        <v>0</v>
      </c>
      <c r="BJ694" s="18" t="s">
        <v>80</v>
      </c>
      <c r="BK694" s="239">
        <f>ROUND(I694*H694,2)</f>
        <v>0</v>
      </c>
      <c r="BL694" s="18" t="s">
        <v>308</v>
      </c>
      <c r="BM694" s="238" t="s">
        <v>779</v>
      </c>
    </row>
    <row r="695" s="14" customFormat="1">
      <c r="A695" s="14"/>
      <c r="B695" s="251"/>
      <c r="C695" s="252"/>
      <c r="D695" s="242" t="s">
        <v>177</v>
      </c>
      <c r="E695" s="253" t="s">
        <v>1</v>
      </c>
      <c r="F695" s="254" t="s">
        <v>780</v>
      </c>
      <c r="G695" s="252"/>
      <c r="H695" s="255">
        <v>21.209</v>
      </c>
      <c r="I695" s="256"/>
      <c r="J695" s="252"/>
      <c r="K695" s="252"/>
      <c r="L695" s="257"/>
      <c r="M695" s="258"/>
      <c r="N695" s="259"/>
      <c r="O695" s="259"/>
      <c r="P695" s="259"/>
      <c r="Q695" s="259"/>
      <c r="R695" s="259"/>
      <c r="S695" s="259"/>
      <c r="T695" s="260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T695" s="261" t="s">
        <v>177</v>
      </c>
      <c r="AU695" s="261" t="s">
        <v>82</v>
      </c>
      <c r="AV695" s="14" t="s">
        <v>82</v>
      </c>
      <c r="AW695" s="14" t="s">
        <v>30</v>
      </c>
      <c r="AX695" s="14" t="s">
        <v>80</v>
      </c>
      <c r="AY695" s="261" t="s">
        <v>167</v>
      </c>
    </row>
    <row r="696" s="2" customFormat="1" ht="24.15" customHeight="1">
      <c r="A696" s="39"/>
      <c r="B696" s="40"/>
      <c r="C696" s="227" t="s">
        <v>781</v>
      </c>
      <c r="D696" s="227" t="s">
        <v>170</v>
      </c>
      <c r="E696" s="228" t="s">
        <v>782</v>
      </c>
      <c r="F696" s="229" t="s">
        <v>783</v>
      </c>
      <c r="G696" s="230" t="s">
        <v>195</v>
      </c>
      <c r="H696" s="231">
        <v>19.09</v>
      </c>
      <c r="I696" s="232"/>
      <c r="J696" s="233">
        <f>ROUND(I696*H696,2)</f>
        <v>0</v>
      </c>
      <c r="K696" s="229" t="s">
        <v>174</v>
      </c>
      <c r="L696" s="45"/>
      <c r="M696" s="234" t="s">
        <v>1</v>
      </c>
      <c r="N696" s="235" t="s">
        <v>38</v>
      </c>
      <c r="O696" s="92"/>
      <c r="P696" s="236">
        <f>O696*H696</f>
        <v>0</v>
      </c>
      <c r="Q696" s="236">
        <v>0</v>
      </c>
      <c r="R696" s="236">
        <f>Q696*H696</f>
        <v>0</v>
      </c>
      <c r="S696" s="236">
        <v>0.017250000000000001</v>
      </c>
      <c r="T696" s="237">
        <f>S696*H696</f>
        <v>0.3293025</v>
      </c>
      <c r="U696" s="39"/>
      <c r="V696" s="39"/>
      <c r="W696" s="39"/>
      <c r="X696" s="39"/>
      <c r="Y696" s="39"/>
      <c r="Z696" s="39"/>
      <c r="AA696" s="39"/>
      <c r="AB696" s="39"/>
      <c r="AC696" s="39"/>
      <c r="AD696" s="39"/>
      <c r="AE696" s="39"/>
      <c r="AR696" s="238" t="s">
        <v>308</v>
      </c>
      <c r="AT696" s="238" t="s">
        <v>170</v>
      </c>
      <c r="AU696" s="238" t="s">
        <v>82</v>
      </c>
      <c r="AY696" s="18" t="s">
        <v>167</v>
      </c>
      <c r="BE696" s="239">
        <f>IF(N696="základní",J696,0)</f>
        <v>0</v>
      </c>
      <c r="BF696" s="239">
        <f>IF(N696="snížená",J696,0)</f>
        <v>0</v>
      </c>
      <c r="BG696" s="239">
        <f>IF(N696="zákl. přenesená",J696,0)</f>
        <v>0</v>
      </c>
      <c r="BH696" s="239">
        <f>IF(N696="sníž. přenesená",J696,0)</f>
        <v>0</v>
      </c>
      <c r="BI696" s="239">
        <f>IF(N696="nulová",J696,0)</f>
        <v>0</v>
      </c>
      <c r="BJ696" s="18" t="s">
        <v>80</v>
      </c>
      <c r="BK696" s="239">
        <f>ROUND(I696*H696,2)</f>
        <v>0</v>
      </c>
      <c r="BL696" s="18" t="s">
        <v>308</v>
      </c>
      <c r="BM696" s="238" t="s">
        <v>784</v>
      </c>
    </row>
    <row r="697" s="13" customFormat="1">
      <c r="A697" s="13"/>
      <c r="B697" s="240"/>
      <c r="C697" s="241"/>
      <c r="D697" s="242" t="s">
        <v>177</v>
      </c>
      <c r="E697" s="243" t="s">
        <v>1</v>
      </c>
      <c r="F697" s="244" t="s">
        <v>674</v>
      </c>
      <c r="G697" s="241"/>
      <c r="H697" s="243" t="s">
        <v>1</v>
      </c>
      <c r="I697" s="245"/>
      <c r="J697" s="241"/>
      <c r="K697" s="241"/>
      <c r="L697" s="246"/>
      <c r="M697" s="247"/>
      <c r="N697" s="248"/>
      <c r="O697" s="248"/>
      <c r="P697" s="248"/>
      <c r="Q697" s="248"/>
      <c r="R697" s="248"/>
      <c r="S697" s="248"/>
      <c r="T697" s="249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250" t="s">
        <v>177</v>
      </c>
      <c r="AU697" s="250" t="s">
        <v>82</v>
      </c>
      <c r="AV697" s="13" t="s">
        <v>80</v>
      </c>
      <c r="AW697" s="13" t="s">
        <v>30</v>
      </c>
      <c r="AX697" s="13" t="s">
        <v>73</v>
      </c>
      <c r="AY697" s="250" t="s">
        <v>167</v>
      </c>
    </row>
    <row r="698" s="13" customFormat="1">
      <c r="A698" s="13"/>
      <c r="B698" s="240"/>
      <c r="C698" s="241"/>
      <c r="D698" s="242" t="s">
        <v>177</v>
      </c>
      <c r="E698" s="243" t="s">
        <v>1</v>
      </c>
      <c r="F698" s="244" t="s">
        <v>209</v>
      </c>
      <c r="G698" s="241"/>
      <c r="H698" s="243" t="s">
        <v>1</v>
      </c>
      <c r="I698" s="245"/>
      <c r="J698" s="241"/>
      <c r="K698" s="241"/>
      <c r="L698" s="246"/>
      <c r="M698" s="247"/>
      <c r="N698" s="248"/>
      <c r="O698" s="248"/>
      <c r="P698" s="248"/>
      <c r="Q698" s="248"/>
      <c r="R698" s="248"/>
      <c r="S698" s="248"/>
      <c r="T698" s="249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T698" s="250" t="s">
        <v>177</v>
      </c>
      <c r="AU698" s="250" t="s">
        <v>82</v>
      </c>
      <c r="AV698" s="13" t="s">
        <v>80</v>
      </c>
      <c r="AW698" s="13" t="s">
        <v>30</v>
      </c>
      <c r="AX698" s="13" t="s">
        <v>73</v>
      </c>
      <c r="AY698" s="250" t="s">
        <v>167</v>
      </c>
    </row>
    <row r="699" s="14" customFormat="1">
      <c r="A699" s="14"/>
      <c r="B699" s="251"/>
      <c r="C699" s="252"/>
      <c r="D699" s="242" t="s">
        <v>177</v>
      </c>
      <c r="E699" s="253" t="s">
        <v>1</v>
      </c>
      <c r="F699" s="254" t="s">
        <v>675</v>
      </c>
      <c r="G699" s="252"/>
      <c r="H699" s="255">
        <v>4.0999999999999996</v>
      </c>
      <c r="I699" s="256"/>
      <c r="J699" s="252"/>
      <c r="K699" s="252"/>
      <c r="L699" s="257"/>
      <c r="M699" s="258"/>
      <c r="N699" s="259"/>
      <c r="O699" s="259"/>
      <c r="P699" s="259"/>
      <c r="Q699" s="259"/>
      <c r="R699" s="259"/>
      <c r="S699" s="259"/>
      <c r="T699" s="260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T699" s="261" t="s">
        <v>177</v>
      </c>
      <c r="AU699" s="261" t="s">
        <v>82</v>
      </c>
      <c r="AV699" s="14" t="s">
        <v>82</v>
      </c>
      <c r="AW699" s="14" t="s">
        <v>30</v>
      </c>
      <c r="AX699" s="14" t="s">
        <v>73</v>
      </c>
      <c r="AY699" s="261" t="s">
        <v>167</v>
      </c>
    </row>
    <row r="700" s="13" customFormat="1">
      <c r="A700" s="13"/>
      <c r="B700" s="240"/>
      <c r="C700" s="241"/>
      <c r="D700" s="242" t="s">
        <v>177</v>
      </c>
      <c r="E700" s="243" t="s">
        <v>1</v>
      </c>
      <c r="F700" s="244" t="s">
        <v>259</v>
      </c>
      <c r="G700" s="241"/>
      <c r="H700" s="243" t="s">
        <v>1</v>
      </c>
      <c r="I700" s="245"/>
      <c r="J700" s="241"/>
      <c r="K700" s="241"/>
      <c r="L700" s="246"/>
      <c r="M700" s="247"/>
      <c r="N700" s="248"/>
      <c r="O700" s="248"/>
      <c r="P700" s="248"/>
      <c r="Q700" s="248"/>
      <c r="R700" s="248"/>
      <c r="S700" s="248"/>
      <c r="T700" s="249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T700" s="250" t="s">
        <v>177</v>
      </c>
      <c r="AU700" s="250" t="s">
        <v>82</v>
      </c>
      <c r="AV700" s="13" t="s">
        <v>80</v>
      </c>
      <c r="AW700" s="13" t="s">
        <v>30</v>
      </c>
      <c r="AX700" s="13" t="s">
        <v>73</v>
      </c>
      <c r="AY700" s="250" t="s">
        <v>167</v>
      </c>
    </row>
    <row r="701" s="14" customFormat="1">
      <c r="A701" s="14"/>
      <c r="B701" s="251"/>
      <c r="C701" s="252"/>
      <c r="D701" s="242" t="s">
        <v>177</v>
      </c>
      <c r="E701" s="253" t="s">
        <v>1</v>
      </c>
      <c r="F701" s="254" t="s">
        <v>676</v>
      </c>
      <c r="G701" s="252"/>
      <c r="H701" s="255">
        <v>1.3100000000000001</v>
      </c>
      <c r="I701" s="256"/>
      <c r="J701" s="252"/>
      <c r="K701" s="252"/>
      <c r="L701" s="257"/>
      <c r="M701" s="258"/>
      <c r="N701" s="259"/>
      <c r="O701" s="259"/>
      <c r="P701" s="259"/>
      <c r="Q701" s="259"/>
      <c r="R701" s="259"/>
      <c r="S701" s="259"/>
      <c r="T701" s="260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T701" s="261" t="s">
        <v>177</v>
      </c>
      <c r="AU701" s="261" t="s">
        <v>82</v>
      </c>
      <c r="AV701" s="14" t="s">
        <v>82</v>
      </c>
      <c r="AW701" s="14" t="s">
        <v>30</v>
      </c>
      <c r="AX701" s="14" t="s">
        <v>73</v>
      </c>
      <c r="AY701" s="261" t="s">
        <v>167</v>
      </c>
    </row>
    <row r="702" s="13" customFormat="1">
      <c r="A702" s="13"/>
      <c r="B702" s="240"/>
      <c r="C702" s="241"/>
      <c r="D702" s="242" t="s">
        <v>177</v>
      </c>
      <c r="E702" s="243" t="s">
        <v>1</v>
      </c>
      <c r="F702" s="244" t="s">
        <v>278</v>
      </c>
      <c r="G702" s="241"/>
      <c r="H702" s="243" t="s">
        <v>1</v>
      </c>
      <c r="I702" s="245"/>
      <c r="J702" s="241"/>
      <c r="K702" s="241"/>
      <c r="L702" s="246"/>
      <c r="M702" s="247"/>
      <c r="N702" s="248"/>
      <c r="O702" s="248"/>
      <c r="P702" s="248"/>
      <c r="Q702" s="248"/>
      <c r="R702" s="248"/>
      <c r="S702" s="248"/>
      <c r="T702" s="249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T702" s="250" t="s">
        <v>177</v>
      </c>
      <c r="AU702" s="250" t="s">
        <v>82</v>
      </c>
      <c r="AV702" s="13" t="s">
        <v>80</v>
      </c>
      <c r="AW702" s="13" t="s">
        <v>30</v>
      </c>
      <c r="AX702" s="13" t="s">
        <v>73</v>
      </c>
      <c r="AY702" s="250" t="s">
        <v>167</v>
      </c>
    </row>
    <row r="703" s="14" customFormat="1">
      <c r="A703" s="14"/>
      <c r="B703" s="251"/>
      <c r="C703" s="252"/>
      <c r="D703" s="242" t="s">
        <v>177</v>
      </c>
      <c r="E703" s="253" t="s">
        <v>1</v>
      </c>
      <c r="F703" s="254" t="s">
        <v>677</v>
      </c>
      <c r="G703" s="252"/>
      <c r="H703" s="255">
        <v>4.5899999999999999</v>
      </c>
      <c r="I703" s="256"/>
      <c r="J703" s="252"/>
      <c r="K703" s="252"/>
      <c r="L703" s="257"/>
      <c r="M703" s="258"/>
      <c r="N703" s="259"/>
      <c r="O703" s="259"/>
      <c r="P703" s="259"/>
      <c r="Q703" s="259"/>
      <c r="R703" s="259"/>
      <c r="S703" s="259"/>
      <c r="T703" s="260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T703" s="261" t="s">
        <v>177</v>
      </c>
      <c r="AU703" s="261" t="s">
        <v>82</v>
      </c>
      <c r="AV703" s="14" t="s">
        <v>82</v>
      </c>
      <c r="AW703" s="14" t="s">
        <v>30</v>
      </c>
      <c r="AX703" s="14" t="s">
        <v>73</v>
      </c>
      <c r="AY703" s="261" t="s">
        <v>167</v>
      </c>
    </row>
    <row r="704" s="13" customFormat="1">
      <c r="A704" s="13"/>
      <c r="B704" s="240"/>
      <c r="C704" s="241"/>
      <c r="D704" s="242" t="s">
        <v>177</v>
      </c>
      <c r="E704" s="243" t="s">
        <v>1</v>
      </c>
      <c r="F704" s="244" t="s">
        <v>256</v>
      </c>
      <c r="G704" s="241"/>
      <c r="H704" s="243" t="s">
        <v>1</v>
      </c>
      <c r="I704" s="245"/>
      <c r="J704" s="241"/>
      <c r="K704" s="241"/>
      <c r="L704" s="246"/>
      <c r="M704" s="247"/>
      <c r="N704" s="248"/>
      <c r="O704" s="248"/>
      <c r="P704" s="248"/>
      <c r="Q704" s="248"/>
      <c r="R704" s="248"/>
      <c r="S704" s="248"/>
      <c r="T704" s="249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T704" s="250" t="s">
        <v>177</v>
      </c>
      <c r="AU704" s="250" t="s">
        <v>82</v>
      </c>
      <c r="AV704" s="13" t="s">
        <v>80</v>
      </c>
      <c r="AW704" s="13" t="s">
        <v>30</v>
      </c>
      <c r="AX704" s="13" t="s">
        <v>73</v>
      </c>
      <c r="AY704" s="250" t="s">
        <v>167</v>
      </c>
    </row>
    <row r="705" s="14" customFormat="1">
      <c r="A705" s="14"/>
      <c r="B705" s="251"/>
      <c r="C705" s="252"/>
      <c r="D705" s="242" t="s">
        <v>177</v>
      </c>
      <c r="E705" s="253" t="s">
        <v>1</v>
      </c>
      <c r="F705" s="254" t="s">
        <v>678</v>
      </c>
      <c r="G705" s="252"/>
      <c r="H705" s="255">
        <v>4.0499999999999998</v>
      </c>
      <c r="I705" s="256"/>
      <c r="J705" s="252"/>
      <c r="K705" s="252"/>
      <c r="L705" s="257"/>
      <c r="M705" s="258"/>
      <c r="N705" s="259"/>
      <c r="O705" s="259"/>
      <c r="P705" s="259"/>
      <c r="Q705" s="259"/>
      <c r="R705" s="259"/>
      <c r="S705" s="259"/>
      <c r="T705" s="260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T705" s="261" t="s">
        <v>177</v>
      </c>
      <c r="AU705" s="261" t="s">
        <v>82</v>
      </c>
      <c r="AV705" s="14" t="s">
        <v>82</v>
      </c>
      <c r="AW705" s="14" t="s">
        <v>30</v>
      </c>
      <c r="AX705" s="14" t="s">
        <v>73</v>
      </c>
      <c r="AY705" s="261" t="s">
        <v>167</v>
      </c>
    </row>
    <row r="706" s="13" customFormat="1">
      <c r="A706" s="13"/>
      <c r="B706" s="240"/>
      <c r="C706" s="241"/>
      <c r="D706" s="242" t="s">
        <v>177</v>
      </c>
      <c r="E706" s="243" t="s">
        <v>1</v>
      </c>
      <c r="F706" s="244" t="s">
        <v>201</v>
      </c>
      <c r="G706" s="241"/>
      <c r="H706" s="243" t="s">
        <v>1</v>
      </c>
      <c r="I706" s="245"/>
      <c r="J706" s="241"/>
      <c r="K706" s="241"/>
      <c r="L706" s="246"/>
      <c r="M706" s="247"/>
      <c r="N706" s="248"/>
      <c r="O706" s="248"/>
      <c r="P706" s="248"/>
      <c r="Q706" s="248"/>
      <c r="R706" s="248"/>
      <c r="S706" s="248"/>
      <c r="T706" s="249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T706" s="250" t="s">
        <v>177</v>
      </c>
      <c r="AU706" s="250" t="s">
        <v>82</v>
      </c>
      <c r="AV706" s="13" t="s">
        <v>80</v>
      </c>
      <c r="AW706" s="13" t="s">
        <v>30</v>
      </c>
      <c r="AX706" s="13" t="s">
        <v>73</v>
      </c>
      <c r="AY706" s="250" t="s">
        <v>167</v>
      </c>
    </row>
    <row r="707" s="14" customFormat="1">
      <c r="A707" s="14"/>
      <c r="B707" s="251"/>
      <c r="C707" s="252"/>
      <c r="D707" s="242" t="s">
        <v>177</v>
      </c>
      <c r="E707" s="253" t="s">
        <v>1</v>
      </c>
      <c r="F707" s="254" t="s">
        <v>679</v>
      </c>
      <c r="G707" s="252"/>
      <c r="H707" s="255">
        <v>5.04</v>
      </c>
      <c r="I707" s="256"/>
      <c r="J707" s="252"/>
      <c r="K707" s="252"/>
      <c r="L707" s="257"/>
      <c r="M707" s="258"/>
      <c r="N707" s="259"/>
      <c r="O707" s="259"/>
      <c r="P707" s="259"/>
      <c r="Q707" s="259"/>
      <c r="R707" s="259"/>
      <c r="S707" s="259"/>
      <c r="T707" s="260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T707" s="261" t="s">
        <v>177</v>
      </c>
      <c r="AU707" s="261" t="s">
        <v>82</v>
      </c>
      <c r="AV707" s="14" t="s">
        <v>82</v>
      </c>
      <c r="AW707" s="14" t="s">
        <v>30</v>
      </c>
      <c r="AX707" s="14" t="s">
        <v>73</v>
      </c>
      <c r="AY707" s="261" t="s">
        <v>167</v>
      </c>
    </row>
    <row r="708" s="15" customFormat="1">
      <c r="A708" s="15"/>
      <c r="B708" s="262"/>
      <c r="C708" s="263"/>
      <c r="D708" s="242" t="s">
        <v>177</v>
      </c>
      <c r="E708" s="264" t="s">
        <v>1</v>
      </c>
      <c r="F708" s="265" t="s">
        <v>204</v>
      </c>
      <c r="G708" s="263"/>
      <c r="H708" s="266">
        <v>19.09</v>
      </c>
      <c r="I708" s="267"/>
      <c r="J708" s="263"/>
      <c r="K708" s="263"/>
      <c r="L708" s="268"/>
      <c r="M708" s="269"/>
      <c r="N708" s="270"/>
      <c r="O708" s="270"/>
      <c r="P708" s="270"/>
      <c r="Q708" s="270"/>
      <c r="R708" s="270"/>
      <c r="S708" s="270"/>
      <c r="T708" s="271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T708" s="272" t="s">
        <v>177</v>
      </c>
      <c r="AU708" s="272" t="s">
        <v>82</v>
      </c>
      <c r="AV708" s="15" t="s">
        <v>175</v>
      </c>
      <c r="AW708" s="15" t="s">
        <v>30</v>
      </c>
      <c r="AX708" s="15" t="s">
        <v>80</v>
      </c>
      <c r="AY708" s="272" t="s">
        <v>167</v>
      </c>
    </row>
    <row r="709" s="2" customFormat="1" ht="16.5" customHeight="1">
      <c r="A709" s="39"/>
      <c r="B709" s="40"/>
      <c r="C709" s="227" t="s">
        <v>785</v>
      </c>
      <c r="D709" s="227" t="s">
        <v>170</v>
      </c>
      <c r="E709" s="228" t="s">
        <v>786</v>
      </c>
      <c r="F709" s="229" t="s">
        <v>787</v>
      </c>
      <c r="G709" s="230" t="s">
        <v>173</v>
      </c>
      <c r="H709" s="231">
        <v>1</v>
      </c>
      <c r="I709" s="232"/>
      <c r="J709" s="233">
        <f>ROUND(I709*H709,2)</f>
        <v>0</v>
      </c>
      <c r="K709" s="229" t="s">
        <v>174</v>
      </c>
      <c r="L709" s="45"/>
      <c r="M709" s="234" t="s">
        <v>1</v>
      </c>
      <c r="N709" s="235" t="s">
        <v>38</v>
      </c>
      <c r="O709" s="92"/>
      <c r="P709" s="236">
        <f>O709*H709</f>
        <v>0</v>
      </c>
      <c r="Q709" s="236">
        <v>1.0000000000000001E-05</v>
      </c>
      <c r="R709" s="236">
        <f>Q709*H709</f>
        <v>1.0000000000000001E-05</v>
      </c>
      <c r="S709" s="236">
        <v>0</v>
      </c>
      <c r="T709" s="237">
        <f>S709*H709</f>
        <v>0</v>
      </c>
      <c r="U709" s="39"/>
      <c r="V709" s="39"/>
      <c r="W709" s="39"/>
      <c r="X709" s="39"/>
      <c r="Y709" s="39"/>
      <c r="Z709" s="39"/>
      <c r="AA709" s="39"/>
      <c r="AB709" s="39"/>
      <c r="AC709" s="39"/>
      <c r="AD709" s="39"/>
      <c r="AE709" s="39"/>
      <c r="AR709" s="238" t="s">
        <v>308</v>
      </c>
      <c r="AT709" s="238" t="s">
        <v>170</v>
      </c>
      <c r="AU709" s="238" t="s">
        <v>82</v>
      </c>
      <c r="AY709" s="18" t="s">
        <v>167</v>
      </c>
      <c r="BE709" s="239">
        <f>IF(N709="základní",J709,0)</f>
        <v>0</v>
      </c>
      <c r="BF709" s="239">
        <f>IF(N709="snížená",J709,0)</f>
        <v>0</v>
      </c>
      <c r="BG709" s="239">
        <f>IF(N709="zákl. přenesená",J709,0)</f>
        <v>0</v>
      </c>
      <c r="BH709" s="239">
        <f>IF(N709="sníž. přenesená",J709,0)</f>
        <v>0</v>
      </c>
      <c r="BI709" s="239">
        <f>IF(N709="nulová",J709,0)</f>
        <v>0</v>
      </c>
      <c r="BJ709" s="18" t="s">
        <v>80</v>
      </c>
      <c r="BK709" s="239">
        <f>ROUND(I709*H709,2)</f>
        <v>0</v>
      </c>
      <c r="BL709" s="18" t="s">
        <v>308</v>
      </c>
      <c r="BM709" s="238" t="s">
        <v>788</v>
      </c>
    </row>
    <row r="710" s="2" customFormat="1" ht="24.15" customHeight="1">
      <c r="A710" s="39"/>
      <c r="B710" s="40"/>
      <c r="C710" s="273" t="s">
        <v>789</v>
      </c>
      <c r="D710" s="273" t="s">
        <v>225</v>
      </c>
      <c r="E710" s="274" t="s">
        <v>790</v>
      </c>
      <c r="F710" s="275" t="s">
        <v>791</v>
      </c>
      <c r="G710" s="276" t="s">
        <v>173</v>
      </c>
      <c r="H710" s="277">
        <v>1</v>
      </c>
      <c r="I710" s="278"/>
      <c r="J710" s="279">
        <f>ROUND(I710*H710,2)</f>
        <v>0</v>
      </c>
      <c r="K710" s="275" t="s">
        <v>174</v>
      </c>
      <c r="L710" s="280"/>
      <c r="M710" s="281" t="s">
        <v>1</v>
      </c>
      <c r="N710" s="282" t="s">
        <v>38</v>
      </c>
      <c r="O710" s="92"/>
      <c r="P710" s="236">
        <f>O710*H710</f>
        <v>0</v>
      </c>
      <c r="Q710" s="236">
        <v>0.0067000000000000002</v>
      </c>
      <c r="R710" s="236">
        <f>Q710*H710</f>
        <v>0.0067000000000000002</v>
      </c>
      <c r="S710" s="236">
        <v>0</v>
      </c>
      <c r="T710" s="237">
        <f>S710*H710</f>
        <v>0</v>
      </c>
      <c r="U710" s="39"/>
      <c r="V710" s="39"/>
      <c r="W710" s="39"/>
      <c r="X710" s="39"/>
      <c r="Y710" s="39"/>
      <c r="Z710" s="39"/>
      <c r="AA710" s="39"/>
      <c r="AB710" s="39"/>
      <c r="AC710" s="39"/>
      <c r="AD710" s="39"/>
      <c r="AE710" s="39"/>
      <c r="AR710" s="238" t="s">
        <v>408</v>
      </c>
      <c r="AT710" s="238" t="s">
        <v>225</v>
      </c>
      <c r="AU710" s="238" t="s">
        <v>82</v>
      </c>
      <c r="AY710" s="18" t="s">
        <v>167</v>
      </c>
      <c r="BE710" s="239">
        <f>IF(N710="základní",J710,0)</f>
        <v>0</v>
      </c>
      <c r="BF710" s="239">
        <f>IF(N710="snížená",J710,0)</f>
        <v>0</v>
      </c>
      <c r="BG710" s="239">
        <f>IF(N710="zákl. přenesená",J710,0)</f>
        <v>0</v>
      </c>
      <c r="BH710" s="239">
        <f>IF(N710="sníž. přenesená",J710,0)</f>
        <v>0</v>
      </c>
      <c r="BI710" s="239">
        <f>IF(N710="nulová",J710,0)</f>
        <v>0</v>
      </c>
      <c r="BJ710" s="18" t="s">
        <v>80</v>
      </c>
      <c r="BK710" s="239">
        <f>ROUND(I710*H710,2)</f>
        <v>0</v>
      </c>
      <c r="BL710" s="18" t="s">
        <v>308</v>
      </c>
      <c r="BM710" s="238" t="s">
        <v>792</v>
      </c>
    </row>
    <row r="711" s="2" customFormat="1" ht="21.75" customHeight="1">
      <c r="A711" s="39"/>
      <c r="B711" s="40"/>
      <c r="C711" s="227" t="s">
        <v>793</v>
      </c>
      <c r="D711" s="227" t="s">
        <v>170</v>
      </c>
      <c r="E711" s="228" t="s">
        <v>794</v>
      </c>
      <c r="F711" s="229" t="s">
        <v>795</v>
      </c>
      <c r="G711" s="230" t="s">
        <v>173</v>
      </c>
      <c r="H711" s="231">
        <v>6</v>
      </c>
      <c r="I711" s="232"/>
      <c r="J711" s="233">
        <f>ROUND(I711*H711,2)</f>
        <v>0</v>
      </c>
      <c r="K711" s="229" t="s">
        <v>174</v>
      </c>
      <c r="L711" s="45"/>
      <c r="M711" s="234" t="s">
        <v>1</v>
      </c>
      <c r="N711" s="235" t="s">
        <v>38</v>
      </c>
      <c r="O711" s="92"/>
      <c r="P711" s="236">
        <f>O711*H711</f>
        <v>0</v>
      </c>
      <c r="Q711" s="236">
        <v>0.00022000000000000001</v>
      </c>
      <c r="R711" s="236">
        <f>Q711*H711</f>
        <v>0.00132</v>
      </c>
      <c r="S711" s="236">
        <v>0</v>
      </c>
      <c r="T711" s="237">
        <f>S711*H711</f>
        <v>0</v>
      </c>
      <c r="U711" s="39"/>
      <c r="V711" s="39"/>
      <c r="W711" s="39"/>
      <c r="X711" s="39"/>
      <c r="Y711" s="39"/>
      <c r="Z711" s="39"/>
      <c r="AA711" s="39"/>
      <c r="AB711" s="39"/>
      <c r="AC711" s="39"/>
      <c r="AD711" s="39"/>
      <c r="AE711" s="39"/>
      <c r="AR711" s="238" t="s">
        <v>308</v>
      </c>
      <c r="AT711" s="238" t="s">
        <v>170</v>
      </c>
      <c r="AU711" s="238" t="s">
        <v>82</v>
      </c>
      <c r="AY711" s="18" t="s">
        <v>167</v>
      </c>
      <c r="BE711" s="239">
        <f>IF(N711="základní",J711,0)</f>
        <v>0</v>
      </c>
      <c r="BF711" s="239">
        <f>IF(N711="snížená",J711,0)</f>
        <v>0</v>
      </c>
      <c r="BG711" s="239">
        <f>IF(N711="zákl. přenesená",J711,0)</f>
        <v>0</v>
      </c>
      <c r="BH711" s="239">
        <f>IF(N711="sníž. přenesená",J711,0)</f>
        <v>0</v>
      </c>
      <c r="BI711" s="239">
        <f>IF(N711="nulová",J711,0)</f>
        <v>0</v>
      </c>
      <c r="BJ711" s="18" t="s">
        <v>80</v>
      </c>
      <c r="BK711" s="239">
        <f>ROUND(I711*H711,2)</f>
        <v>0</v>
      </c>
      <c r="BL711" s="18" t="s">
        <v>308</v>
      </c>
      <c r="BM711" s="238" t="s">
        <v>796</v>
      </c>
    </row>
    <row r="712" s="13" customFormat="1">
      <c r="A712" s="13"/>
      <c r="B712" s="240"/>
      <c r="C712" s="241"/>
      <c r="D712" s="242" t="s">
        <v>177</v>
      </c>
      <c r="E712" s="243" t="s">
        <v>1</v>
      </c>
      <c r="F712" s="244" t="s">
        <v>797</v>
      </c>
      <c r="G712" s="241"/>
      <c r="H712" s="243" t="s">
        <v>1</v>
      </c>
      <c r="I712" s="245"/>
      <c r="J712" s="241"/>
      <c r="K712" s="241"/>
      <c r="L712" s="246"/>
      <c r="M712" s="247"/>
      <c r="N712" s="248"/>
      <c r="O712" s="248"/>
      <c r="P712" s="248"/>
      <c r="Q712" s="248"/>
      <c r="R712" s="248"/>
      <c r="S712" s="248"/>
      <c r="T712" s="249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250" t="s">
        <v>177</v>
      </c>
      <c r="AU712" s="250" t="s">
        <v>82</v>
      </c>
      <c r="AV712" s="13" t="s">
        <v>80</v>
      </c>
      <c r="AW712" s="13" t="s">
        <v>30</v>
      </c>
      <c r="AX712" s="13" t="s">
        <v>73</v>
      </c>
      <c r="AY712" s="250" t="s">
        <v>167</v>
      </c>
    </row>
    <row r="713" s="14" customFormat="1">
      <c r="A713" s="14"/>
      <c r="B713" s="251"/>
      <c r="C713" s="252"/>
      <c r="D713" s="242" t="s">
        <v>177</v>
      </c>
      <c r="E713" s="253" t="s">
        <v>1</v>
      </c>
      <c r="F713" s="254" t="s">
        <v>168</v>
      </c>
      <c r="G713" s="252"/>
      <c r="H713" s="255">
        <v>3</v>
      </c>
      <c r="I713" s="256"/>
      <c r="J713" s="252"/>
      <c r="K713" s="252"/>
      <c r="L713" s="257"/>
      <c r="M713" s="258"/>
      <c r="N713" s="259"/>
      <c r="O713" s="259"/>
      <c r="P713" s="259"/>
      <c r="Q713" s="259"/>
      <c r="R713" s="259"/>
      <c r="S713" s="259"/>
      <c r="T713" s="260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T713" s="261" t="s">
        <v>177</v>
      </c>
      <c r="AU713" s="261" t="s">
        <v>82</v>
      </c>
      <c r="AV713" s="14" t="s">
        <v>82</v>
      </c>
      <c r="AW713" s="14" t="s">
        <v>30</v>
      </c>
      <c r="AX713" s="14" t="s">
        <v>73</v>
      </c>
      <c r="AY713" s="261" t="s">
        <v>167</v>
      </c>
    </row>
    <row r="714" s="13" customFormat="1">
      <c r="A714" s="13"/>
      <c r="B714" s="240"/>
      <c r="C714" s="241"/>
      <c r="D714" s="242" t="s">
        <v>177</v>
      </c>
      <c r="E714" s="243" t="s">
        <v>1</v>
      </c>
      <c r="F714" s="244" t="s">
        <v>798</v>
      </c>
      <c r="G714" s="241"/>
      <c r="H714" s="243" t="s">
        <v>1</v>
      </c>
      <c r="I714" s="245"/>
      <c r="J714" s="241"/>
      <c r="K714" s="241"/>
      <c r="L714" s="246"/>
      <c r="M714" s="247"/>
      <c r="N714" s="248"/>
      <c r="O714" s="248"/>
      <c r="P714" s="248"/>
      <c r="Q714" s="248"/>
      <c r="R714" s="248"/>
      <c r="S714" s="248"/>
      <c r="T714" s="249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T714" s="250" t="s">
        <v>177</v>
      </c>
      <c r="AU714" s="250" t="s">
        <v>82</v>
      </c>
      <c r="AV714" s="13" t="s">
        <v>80</v>
      </c>
      <c r="AW714" s="13" t="s">
        <v>30</v>
      </c>
      <c r="AX714" s="13" t="s">
        <v>73</v>
      </c>
      <c r="AY714" s="250" t="s">
        <v>167</v>
      </c>
    </row>
    <row r="715" s="14" customFormat="1">
      <c r="A715" s="14"/>
      <c r="B715" s="251"/>
      <c r="C715" s="252"/>
      <c r="D715" s="242" t="s">
        <v>177</v>
      </c>
      <c r="E715" s="253" t="s">
        <v>1</v>
      </c>
      <c r="F715" s="254" t="s">
        <v>82</v>
      </c>
      <c r="G715" s="252"/>
      <c r="H715" s="255">
        <v>2</v>
      </c>
      <c r="I715" s="256"/>
      <c r="J715" s="252"/>
      <c r="K715" s="252"/>
      <c r="L715" s="257"/>
      <c r="M715" s="258"/>
      <c r="N715" s="259"/>
      <c r="O715" s="259"/>
      <c r="P715" s="259"/>
      <c r="Q715" s="259"/>
      <c r="R715" s="259"/>
      <c r="S715" s="259"/>
      <c r="T715" s="260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T715" s="261" t="s">
        <v>177</v>
      </c>
      <c r="AU715" s="261" t="s">
        <v>82</v>
      </c>
      <c r="AV715" s="14" t="s">
        <v>82</v>
      </c>
      <c r="AW715" s="14" t="s">
        <v>30</v>
      </c>
      <c r="AX715" s="14" t="s">
        <v>73</v>
      </c>
      <c r="AY715" s="261" t="s">
        <v>167</v>
      </c>
    </row>
    <row r="716" s="13" customFormat="1">
      <c r="A716" s="13"/>
      <c r="B716" s="240"/>
      <c r="C716" s="241"/>
      <c r="D716" s="242" t="s">
        <v>177</v>
      </c>
      <c r="E716" s="243" t="s">
        <v>1</v>
      </c>
      <c r="F716" s="244" t="s">
        <v>799</v>
      </c>
      <c r="G716" s="241"/>
      <c r="H716" s="243" t="s">
        <v>1</v>
      </c>
      <c r="I716" s="245"/>
      <c r="J716" s="241"/>
      <c r="K716" s="241"/>
      <c r="L716" s="246"/>
      <c r="M716" s="247"/>
      <c r="N716" s="248"/>
      <c r="O716" s="248"/>
      <c r="P716" s="248"/>
      <c r="Q716" s="248"/>
      <c r="R716" s="248"/>
      <c r="S716" s="248"/>
      <c r="T716" s="249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250" t="s">
        <v>177</v>
      </c>
      <c r="AU716" s="250" t="s">
        <v>82</v>
      </c>
      <c r="AV716" s="13" t="s">
        <v>80</v>
      </c>
      <c r="AW716" s="13" t="s">
        <v>30</v>
      </c>
      <c r="AX716" s="13" t="s">
        <v>73</v>
      </c>
      <c r="AY716" s="250" t="s">
        <v>167</v>
      </c>
    </row>
    <row r="717" s="14" customFormat="1">
      <c r="A717" s="14"/>
      <c r="B717" s="251"/>
      <c r="C717" s="252"/>
      <c r="D717" s="242" t="s">
        <v>177</v>
      </c>
      <c r="E717" s="253" t="s">
        <v>1</v>
      </c>
      <c r="F717" s="254" t="s">
        <v>80</v>
      </c>
      <c r="G717" s="252"/>
      <c r="H717" s="255">
        <v>1</v>
      </c>
      <c r="I717" s="256"/>
      <c r="J717" s="252"/>
      <c r="K717" s="252"/>
      <c r="L717" s="257"/>
      <c r="M717" s="258"/>
      <c r="N717" s="259"/>
      <c r="O717" s="259"/>
      <c r="P717" s="259"/>
      <c r="Q717" s="259"/>
      <c r="R717" s="259"/>
      <c r="S717" s="259"/>
      <c r="T717" s="260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T717" s="261" t="s">
        <v>177</v>
      </c>
      <c r="AU717" s="261" t="s">
        <v>82</v>
      </c>
      <c r="AV717" s="14" t="s">
        <v>82</v>
      </c>
      <c r="AW717" s="14" t="s">
        <v>30</v>
      </c>
      <c r="AX717" s="14" t="s">
        <v>73</v>
      </c>
      <c r="AY717" s="261" t="s">
        <v>167</v>
      </c>
    </row>
    <row r="718" s="15" customFormat="1">
      <c r="A718" s="15"/>
      <c r="B718" s="262"/>
      <c r="C718" s="263"/>
      <c r="D718" s="242" t="s">
        <v>177</v>
      </c>
      <c r="E718" s="264" t="s">
        <v>1</v>
      </c>
      <c r="F718" s="265" t="s">
        <v>204</v>
      </c>
      <c r="G718" s="263"/>
      <c r="H718" s="266">
        <v>6</v>
      </c>
      <c r="I718" s="267"/>
      <c r="J718" s="263"/>
      <c r="K718" s="263"/>
      <c r="L718" s="268"/>
      <c r="M718" s="269"/>
      <c r="N718" s="270"/>
      <c r="O718" s="270"/>
      <c r="P718" s="270"/>
      <c r="Q718" s="270"/>
      <c r="R718" s="270"/>
      <c r="S718" s="270"/>
      <c r="T718" s="271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T718" s="272" t="s">
        <v>177</v>
      </c>
      <c r="AU718" s="272" t="s">
        <v>82</v>
      </c>
      <c r="AV718" s="15" t="s">
        <v>175</v>
      </c>
      <c r="AW718" s="15" t="s">
        <v>30</v>
      </c>
      <c r="AX718" s="15" t="s">
        <v>80</v>
      </c>
      <c r="AY718" s="272" t="s">
        <v>167</v>
      </c>
    </row>
    <row r="719" s="2" customFormat="1" ht="33" customHeight="1">
      <c r="A719" s="39"/>
      <c r="B719" s="40"/>
      <c r="C719" s="273" t="s">
        <v>800</v>
      </c>
      <c r="D719" s="273" t="s">
        <v>225</v>
      </c>
      <c r="E719" s="274" t="s">
        <v>801</v>
      </c>
      <c r="F719" s="275" t="s">
        <v>802</v>
      </c>
      <c r="G719" s="276" t="s">
        <v>173</v>
      </c>
      <c r="H719" s="277">
        <v>3</v>
      </c>
      <c r="I719" s="278"/>
      <c r="J719" s="279">
        <f>ROUND(I719*H719,2)</f>
        <v>0</v>
      </c>
      <c r="K719" s="275" t="s">
        <v>174</v>
      </c>
      <c r="L719" s="280"/>
      <c r="M719" s="281" t="s">
        <v>1</v>
      </c>
      <c r="N719" s="282" t="s">
        <v>38</v>
      </c>
      <c r="O719" s="92"/>
      <c r="P719" s="236">
        <f>O719*H719</f>
        <v>0</v>
      </c>
      <c r="Q719" s="236">
        <v>0.012250000000000001</v>
      </c>
      <c r="R719" s="236">
        <f>Q719*H719</f>
        <v>0.036750000000000005</v>
      </c>
      <c r="S719" s="236">
        <v>0</v>
      </c>
      <c r="T719" s="237">
        <f>S719*H719</f>
        <v>0</v>
      </c>
      <c r="U719" s="39"/>
      <c r="V719" s="39"/>
      <c r="W719" s="39"/>
      <c r="X719" s="39"/>
      <c r="Y719" s="39"/>
      <c r="Z719" s="39"/>
      <c r="AA719" s="39"/>
      <c r="AB719" s="39"/>
      <c r="AC719" s="39"/>
      <c r="AD719" s="39"/>
      <c r="AE719" s="39"/>
      <c r="AR719" s="238" t="s">
        <v>408</v>
      </c>
      <c r="AT719" s="238" t="s">
        <v>225</v>
      </c>
      <c r="AU719" s="238" t="s">
        <v>82</v>
      </c>
      <c r="AY719" s="18" t="s">
        <v>167</v>
      </c>
      <c r="BE719" s="239">
        <f>IF(N719="základní",J719,0)</f>
        <v>0</v>
      </c>
      <c r="BF719" s="239">
        <f>IF(N719="snížená",J719,0)</f>
        <v>0</v>
      </c>
      <c r="BG719" s="239">
        <f>IF(N719="zákl. přenesená",J719,0)</f>
        <v>0</v>
      </c>
      <c r="BH719" s="239">
        <f>IF(N719="sníž. přenesená",J719,0)</f>
        <v>0</v>
      </c>
      <c r="BI719" s="239">
        <f>IF(N719="nulová",J719,0)</f>
        <v>0</v>
      </c>
      <c r="BJ719" s="18" t="s">
        <v>80</v>
      </c>
      <c r="BK719" s="239">
        <f>ROUND(I719*H719,2)</f>
        <v>0</v>
      </c>
      <c r="BL719" s="18" t="s">
        <v>308</v>
      </c>
      <c r="BM719" s="238" t="s">
        <v>803</v>
      </c>
    </row>
    <row r="720" s="13" customFormat="1">
      <c r="A720" s="13"/>
      <c r="B720" s="240"/>
      <c r="C720" s="241"/>
      <c r="D720" s="242" t="s">
        <v>177</v>
      </c>
      <c r="E720" s="243" t="s">
        <v>1</v>
      </c>
      <c r="F720" s="244" t="s">
        <v>381</v>
      </c>
      <c r="G720" s="241"/>
      <c r="H720" s="243" t="s">
        <v>1</v>
      </c>
      <c r="I720" s="245"/>
      <c r="J720" s="241"/>
      <c r="K720" s="241"/>
      <c r="L720" s="246"/>
      <c r="M720" s="247"/>
      <c r="N720" s="248"/>
      <c r="O720" s="248"/>
      <c r="P720" s="248"/>
      <c r="Q720" s="248"/>
      <c r="R720" s="248"/>
      <c r="S720" s="248"/>
      <c r="T720" s="249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T720" s="250" t="s">
        <v>177</v>
      </c>
      <c r="AU720" s="250" t="s">
        <v>82</v>
      </c>
      <c r="AV720" s="13" t="s">
        <v>80</v>
      </c>
      <c r="AW720" s="13" t="s">
        <v>30</v>
      </c>
      <c r="AX720" s="13" t="s">
        <v>73</v>
      </c>
      <c r="AY720" s="250" t="s">
        <v>167</v>
      </c>
    </row>
    <row r="721" s="13" customFormat="1">
      <c r="A721" s="13"/>
      <c r="B721" s="240"/>
      <c r="C721" s="241"/>
      <c r="D721" s="242" t="s">
        <v>177</v>
      </c>
      <c r="E721" s="243" t="s">
        <v>1</v>
      </c>
      <c r="F721" s="244" t="s">
        <v>797</v>
      </c>
      <c r="G721" s="241"/>
      <c r="H721" s="243" t="s">
        <v>1</v>
      </c>
      <c r="I721" s="245"/>
      <c r="J721" s="241"/>
      <c r="K721" s="241"/>
      <c r="L721" s="246"/>
      <c r="M721" s="247"/>
      <c r="N721" s="248"/>
      <c r="O721" s="248"/>
      <c r="P721" s="248"/>
      <c r="Q721" s="248"/>
      <c r="R721" s="248"/>
      <c r="S721" s="248"/>
      <c r="T721" s="249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250" t="s">
        <v>177</v>
      </c>
      <c r="AU721" s="250" t="s">
        <v>82</v>
      </c>
      <c r="AV721" s="13" t="s">
        <v>80</v>
      </c>
      <c r="AW721" s="13" t="s">
        <v>30</v>
      </c>
      <c r="AX721" s="13" t="s">
        <v>73</v>
      </c>
      <c r="AY721" s="250" t="s">
        <v>167</v>
      </c>
    </row>
    <row r="722" s="14" customFormat="1">
      <c r="A722" s="14"/>
      <c r="B722" s="251"/>
      <c r="C722" s="252"/>
      <c r="D722" s="242" t="s">
        <v>177</v>
      </c>
      <c r="E722" s="253" t="s">
        <v>1</v>
      </c>
      <c r="F722" s="254" t="s">
        <v>168</v>
      </c>
      <c r="G722" s="252"/>
      <c r="H722" s="255">
        <v>3</v>
      </c>
      <c r="I722" s="256"/>
      <c r="J722" s="252"/>
      <c r="K722" s="252"/>
      <c r="L722" s="257"/>
      <c r="M722" s="258"/>
      <c r="N722" s="259"/>
      <c r="O722" s="259"/>
      <c r="P722" s="259"/>
      <c r="Q722" s="259"/>
      <c r="R722" s="259"/>
      <c r="S722" s="259"/>
      <c r="T722" s="260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T722" s="261" t="s">
        <v>177</v>
      </c>
      <c r="AU722" s="261" t="s">
        <v>82</v>
      </c>
      <c r="AV722" s="14" t="s">
        <v>82</v>
      </c>
      <c r="AW722" s="14" t="s">
        <v>30</v>
      </c>
      <c r="AX722" s="14" t="s">
        <v>80</v>
      </c>
      <c r="AY722" s="261" t="s">
        <v>167</v>
      </c>
    </row>
    <row r="723" s="2" customFormat="1" ht="33" customHeight="1">
      <c r="A723" s="39"/>
      <c r="B723" s="40"/>
      <c r="C723" s="273" t="s">
        <v>804</v>
      </c>
      <c r="D723" s="273" t="s">
        <v>225</v>
      </c>
      <c r="E723" s="274" t="s">
        <v>805</v>
      </c>
      <c r="F723" s="275" t="s">
        <v>806</v>
      </c>
      <c r="G723" s="276" t="s">
        <v>173</v>
      </c>
      <c r="H723" s="277">
        <v>2</v>
      </c>
      <c r="I723" s="278"/>
      <c r="J723" s="279">
        <f>ROUND(I723*H723,2)</f>
        <v>0</v>
      </c>
      <c r="K723" s="275" t="s">
        <v>174</v>
      </c>
      <c r="L723" s="280"/>
      <c r="M723" s="281" t="s">
        <v>1</v>
      </c>
      <c r="N723" s="282" t="s">
        <v>38</v>
      </c>
      <c r="O723" s="92"/>
      <c r="P723" s="236">
        <f>O723*H723</f>
        <v>0</v>
      </c>
      <c r="Q723" s="236">
        <v>0.012489999999999999</v>
      </c>
      <c r="R723" s="236">
        <f>Q723*H723</f>
        <v>0.024979999999999999</v>
      </c>
      <c r="S723" s="236">
        <v>0</v>
      </c>
      <c r="T723" s="237">
        <f>S723*H723</f>
        <v>0</v>
      </c>
      <c r="U723" s="39"/>
      <c r="V723" s="39"/>
      <c r="W723" s="39"/>
      <c r="X723" s="39"/>
      <c r="Y723" s="39"/>
      <c r="Z723" s="39"/>
      <c r="AA723" s="39"/>
      <c r="AB723" s="39"/>
      <c r="AC723" s="39"/>
      <c r="AD723" s="39"/>
      <c r="AE723" s="39"/>
      <c r="AR723" s="238" t="s">
        <v>408</v>
      </c>
      <c r="AT723" s="238" t="s">
        <v>225</v>
      </c>
      <c r="AU723" s="238" t="s">
        <v>82</v>
      </c>
      <c r="AY723" s="18" t="s">
        <v>167</v>
      </c>
      <c r="BE723" s="239">
        <f>IF(N723="základní",J723,0)</f>
        <v>0</v>
      </c>
      <c r="BF723" s="239">
        <f>IF(N723="snížená",J723,0)</f>
        <v>0</v>
      </c>
      <c r="BG723" s="239">
        <f>IF(N723="zákl. přenesená",J723,0)</f>
        <v>0</v>
      </c>
      <c r="BH723" s="239">
        <f>IF(N723="sníž. přenesená",J723,0)</f>
        <v>0</v>
      </c>
      <c r="BI723" s="239">
        <f>IF(N723="nulová",J723,0)</f>
        <v>0</v>
      </c>
      <c r="BJ723" s="18" t="s">
        <v>80</v>
      </c>
      <c r="BK723" s="239">
        <f>ROUND(I723*H723,2)</f>
        <v>0</v>
      </c>
      <c r="BL723" s="18" t="s">
        <v>308</v>
      </c>
      <c r="BM723" s="238" t="s">
        <v>807</v>
      </c>
    </row>
    <row r="724" s="13" customFormat="1">
      <c r="A724" s="13"/>
      <c r="B724" s="240"/>
      <c r="C724" s="241"/>
      <c r="D724" s="242" t="s">
        <v>177</v>
      </c>
      <c r="E724" s="243" t="s">
        <v>1</v>
      </c>
      <c r="F724" s="244" t="s">
        <v>381</v>
      </c>
      <c r="G724" s="241"/>
      <c r="H724" s="243" t="s">
        <v>1</v>
      </c>
      <c r="I724" s="245"/>
      <c r="J724" s="241"/>
      <c r="K724" s="241"/>
      <c r="L724" s="246"/>
      <c r="M724" s="247"/>
      <c r="N724" s="248"/>
      <c r="O724" s="248"/>
      <c r="P724" s="248"/>
      <c r="Q724" s="248"/>
      <c r="R724" s="248"/>
      <c r="S724" s="248"/>
      <c r="T724" s="249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T724" s="250" t="s">
        <v>177</v>
      </c>
      <c r="AU724" s="250" t="s">
        <v>82</v>
      </c>
      <c r="AV724" s="13" t="s">
        <v>80</v>
      </c>
      <c r="AW724" s="13" t="s">
        <v>30</v>
      </c>
      <c r="AX724" s="13" t="s">
        <v>73</v>
      </c>
      <c r="AY724" s="250" t="s">
        <v>167</v>
      </c>
    </row>
    <row r="725" s="13" customFormat="1">
      <c r="A725" s="13"/>
      <c r="B725" s="240"/>
      <c r="C725" s="241"/>
      <c r="D725" s="242" t="s">
        <v>177</v>
      </c>
      <c r="E725" s="243" t="s">
        <v>1</v>
      </c>
      <c r="F725" s="244" t="s">
        <v>798</v>
      </c>
      <c r="G725" s="241"/>
      <c r="H725" s="243" t="s">
        <v>1</v>
      </c>
      <c r="I725" s="245"/>
      <c r="J725" s="241"/>
      <c r="K725" s="241"/>
      <c r="L725" s="246"/>
      <c r="M725" s="247"/>
      <c r="N725" s="248"/>
      <c r="O725" s="248"/>
      <c r="P725" s="248"/>
      <c r="Q725" s="248"/>
      <c r="R725" s="248"/>
      <c r="S725" s="248"/>
      <c r="T725" s="249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T725" s="250" t="s">
        <v>177</v>
      </c>
      <c r="AU725" s="250" t="s">
        <v>82</v>
      </c>
      <c r="AV725" s="13" t="s">
        <v>80</v>
      </c>
      <c r="AW725" s="13" t="s">
        <v>30</v>
      </c>
      <c r="AX725" s="13" t="s">
        <v>73</v>
      </c>
      <c r="AY725" s="250" t="s">
        <v>167</v>
      </c>
    </row>
    <row r="726" s="14" customFormat="1">
      <c r="A726" s="14"/>
      <c r="B726" s="251"/>
      <c r="C726" s="252"/>
      <c r="D726" s="242" t="s">
        <v>177</v>
      </c>
      <c r="E726" s="253" t="s">
        <v>1</v>
      </c>
      <c r="F726" s="254" t="s">
        <v>82</v>
      </c>
      <c r="G726" s="252"/>
      <c r="H726" s="255">
        <v>2</v>
      </c>
      <c r="I726" s="256"/>
      <c r="J726" s="252"/>
      <c r="K726" s="252"/>
      <c r="L726" s="257"/>
      <c r="M726" s="258"/>
      <c r="N726" s="259"/>
      <c r="O726" s="259"/>
      <c r="P726" s="259"/>
      <c r="Q726" s="259"/>
      <c r="R726" s="259"/>
      <c r="S726" s="259"/>
      <c r="T726" s="260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T726" s="261" t="s">
        <v>177</v>
      </c>
      <c r="AU726" s="261" t="s">
        <v>82</v>
      </c>
      <c r="AV726" s="14" t="s">
        <v>82</v>
      </c>
      <c r="AW726" s="14" t="s">
        <v>30</v>
      </c>
      <c r="AX726" s="14" t="s">
        <v>80</v>
      </c>
      <c r="AY726" s="261" t="s">
        <v>167</v>
      </c>
    </row>
    <row r="727" s="2" customFormat="1" ht="33" customHeight="1">
      <c r="A727" s="39"/>
      <c r="B727" s="40"/>
      <c r="C727" s="273" t="s">
        <v>808</v>
      </c>
      <c r="D727" s="273" t="s">
        <v>225</v>
      </c>
      <c r="E727" s="274" t="s">
        <v>809</v>
      </c>
      <c r="F727" s="275" t="s">
        <v>810</v>
      </c>
      <c r="G727" s="276" t="s">
        <v>173</v>
      </c>
      <c r="H727" s="277">
        <v>1</v>
      </c>
      <c r="I727" s="278"/>
      <c r="J727" s="279">
        <f>ROUND(I727*H727,2)</f>
        <v>0</v>
      </c>
      <c r="K727" s="275" t="s">
        <v>174</v>
      </c>
      <c r="L727" s="280"/>
      <c r="M727" s="281" t="s">
        <v>1</v>
      </c>
      <c r="N727" s="282" t="s">
        <v>38</v>
      </c>
      <c r="O727" s="92"/>
      <c r="P727" s="236">
        <f>O727*H727</f>
        <v>0</v>
      </c>
      <c r="Q727" s="236">
        <v>0.023369999999999998</v>
      </c>
      <c r="R727" s="236">
        <f>Q727*H727</f>
        <v>0.023369999999999998</v>
      </c>
      <c r="S727" s="236">
        <v>0</v>
      </c>
      <c r="T727" s="237">
        <f>S727*H727</f>
        <v>0</v>
      </c>
      <c r="U727" s="39"/>
      <c r="V727" s="39"/>
      <c r="W727" s="39"/>
      <c r="X727" s="39"/>
      <c r="Y727" s="39"/>
      <c r="Z727" s="39"/>
      <c r="AA727" s="39"/>
      <c r="AB727" s="39"/>
      <c r="AC727" s="39"/>
      <c r="AD727" s="39"/>
      <c r="AE727" s="39"/>
      <c r="AR727" s="238" t="s">
        <v>408</v>
      </c>
      <c r="AT727" s="238" t="s">
        <v>225</v>
      </c>
      <c r="AU727" s="238" t="s">
        <v>82</v>
      </c>
      <c r="AY727" s="18" t="s">
        <v>167</v>
      </c>
      <c r="BE727" s="239">
        <f>IF(N727="základní",J727,0)</f>
        <v>0</v>
      </c>
      <c r="BF727" s="239">
        <f>IF(N727="snížená",J727,0)</f>
        <v>0</v>
      </c>
      <c r="BG727" s="239">
        <f>IF(N727="zákl. přenesená",J727,0)</f>
        <v>0</v>
      </c>
      <c r="BH727" s="239">
        <f>IF(N727="sníž. přenesená",J727,0)</f>
        <v>0</v>
      </c>
      <c r="BI727" s="239">
        <f>IF(N727="nulová",J727,0)</f>
        <v>0</v>
      </c>
      <c r="BJ727" s="18" t="s">
        <v>80</v>
      </c>
      <c r="BK727" s="239">
        <f>ROUND(I727*H727,2)</f>
        <v>0</v>
      </c>
      <c r="BL727" s="18" t="s">
        <v>308</v>
      </c>
      <c r="BM727" s="238" t="s">
        <v>811</v>
      </c>
    </row>
    <row r="728" s="13" customFormat="1">
      <c r="A728" s="13"/>
      <c r="B728" s="240"/>
      <c r="C728" s="241"/>
      <c r="D728" s="242" t="s">
        <v>177</v>
      </c>
      <c r="E728" s="243" t="s">
        <v>1</v>
      </c>
      <c r="F728" s="244" t="s">
        <v>799</v>
      </c>
      <c r="G728" s="241"/>
      <c r="H728" s="243" t="s">
        <v>1</v>
      </c>
      <c r="I728" s="245"/>
      <c r="J728" s="241"/>
      <c r="K728" s="241"/>
      <c r="L728" s="246"/>
      <c r="M728" s="247"/>
      <c r="N728" s="248"/>
      <c r="O728" s="248"/>
      <c r="P728" s="248"/>
      <c r="Q728" s="248"/>
      <c r="R728" s="248"/>
      <c r="S728" s="248"/>
      <c r="T728" s="249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T728" s="250" t="s">
        <v>177</v>
      </c>
      <c r="AU728" s="250" t="s">
        <v>82</v>
      </c>
      <c r="AV728" s="13" t="s">
        <v>80</v>
      </c>
      <c r="AW728" s="13" t="s">
        <v>30</v>
      </c>
      <c r="AX728" s="13" t="s">
        <v>73</v>
      </c>
      <c r="AY728" s="250" t="s">
        <v>167</v>
      </c>
    </row>
    <row r="729" s="14" customFormat="1">
      <c r="A729" s="14"/>
      <c r="B729" s="251"/>
      <c r="C729" s="252"/>
      <c r="D729" s="242" t="s">
        <v>177</v>
      </c>
      <c r="E729" s="253" t="s">
        <v>1</v>
      </c>
      <c r="F729" s="254" t="s">
        <v>80</v>
      </c>
      <c r="G729" s="252"/>
      <c r="H729" s="255">
        <v>1</v>
      </c>
      <c r="I729" s="256"/>
      <c r="J729" s="252"/>
      <c r="K729" s="252"/>
      <c r="L729" s="257"/>
      <c r="M729" s="258"/>
      <c r="N729" s="259"/>
      <c r="O729" s="259"/>
      <c r="P729" s="259"/>
      <c r="Q729" s="259"/>
      <c r="R729" s="259"/>
      <c r="S729" s="259"/>
      <c r="T729" s="260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T729" s="261" t="s">
        <v>177</v>
      </c>
      <c r="AU729" s="261" t="s">
        <v>82</v>
      </c>
      <c r="AV729" s="14" t="s">
        <v>82</v>
      </c>
      <c r="AW729" s="14" t="s">
        <v>30</v>
      </c>
      <c r="AX729" s="14" t="s">
        <v>80</v>
      </c>
      <c r="AY729" s="261" t="s">
        <v>167</v>
      </c>
    </row>
    <row r="730" s="2" customFormat="1" ht="24.15" customHeight="1">
      <c r="A730" s="39"/>
      <c r="B730" s="40"/>
      <c r="C730" s="227" t="s">
        <v>812</v>
      </c>
      <c r="D730" s="227" t="s">
        <v>170</v>
      </c>
      <c r="E730" s="228" t="s">
        <v>813</v>
      </c>
      <c r="F730" s="229" t="s">
        <v>814</v>
      </c>
      <c r="G730" s="230" t="s">
        <v>219</v>
      </c>
      <c r="H730" s="231">
        <v>1.4730000000000001</v>
      </c>
      <c r="I730" s="232"/>
      <c r="J730" s="233">
        <f>ROUND(I730*H730,2)</f>
        <v>0</v>
      </c>
      <c r="K730" s="229" t="s">
        <v>174</v>
      </c>
      <c r="L730" s="45"/>
      <c r="M730" s="234" t="s">
        <v>1</v>
      </c>
      <c r="N730" s="235" t="s">
        <v>38</v>
      </c>
      <c r="O730" s="92"/>
      <c r="P730" s="236">
        <f>O730*H730</f>
        <v>0</v>
      </c>
      <c r="Q730" s="236">
        <v>0</v>
      </c>
      <c r="R730" s="236">
        <f>Q730*H730</f>
        <v>0</v>
      </c>
      <c r="S730" s="236">
        <v>0</v>
      </c>
      <c r="T730" s="237">
        <f>S730*H730</f>
        <v>0</v>
      </c>
      <c r="U730" s="39"/>
      <c r="V730" s="39"/>
      <c r="W730" s="39"/>
      <c r="X730" s="39"/>
      <c r="Y730" s="39"/>
      <c r="Z730" s="39"/>
      <c r="AA730" s="39"/>
      <c r="AB730" s="39"/>
      <c r="AC730" s="39"/>
      <c r="AD730" s="39"/>
      <c r="AE730" s="39"/>
      <c r="AR730" s="238" t="s">
        <v>308</v>
      </c>
      <c r="AT730" s="238" t="s">
        <v>170</v>
      </c>
      <c r="AU730" s="238" t="s">
        <v>82</v>
      </c>
      <c r="AY730" s="18" t="s">
        <v>167</v>
      </c>
      <c r="BE730" s="239">
        <f>IF(N730="základní",J730,0)</f>
        <v>0</v>
      </c>
      <c r="BF730" s="239">
        <f>IF(N730="snížená",J730,0)</f>
        <v>0</v>
      </c>
      <c r="BG730" s="239">
        <f>IF(N730="zákl. přenesená",J730,0)</f>
        <v>0</v>
      </c>
      <c r="BH730" s="239">
        <f>IF(N730="sníž. přenesená",J730,0)</f>
        <v>0</v>
      </c>
      <c r="BI730" s="239">
        <f>IF(N730="nulová",J730,0)</f>
        <v>0</v>
      </c>
      <c r="BJ730" s="18" t="s">
        <v>80</v>
      </c>
      <c r="BK730" s="239">
        <f>ROUND(I730*H730,2)</f>
        <v>0</v>
      </c>
      <c r="BL730" s="18" t="s">
        <v>308</v>
      </c>
      <c r="BM730" s="238" t="s">
        <v>815</v>
      </c>
    </row>
    <row r="731" s="12" customFormat="1" ht="22.8" customHeight="1">
      <c r="A731" s="12"/>
      <c r="B731" s="211"/>
      <c r="C731" s="212"/>
      <c r="D731" s="213" t="s">
        <v>72</v>
      </c>
      <c r="E731" s="225" t="s">
        <v>816</v>
      </c>
      <c r="F731" s="225" t="s">
        <v>817</v>
      </c>
      <c r="G731" s="212"/>
      <c r="H731" s="212"/>
      <c r="I731" s="215"/>
      <c r="J731" s="226">
        <f>BK731</f>
        <v>0</v>
      </c>
      <c r="K731" s="212"/>
      <c r="L731" s="217"/>
      <c r="M731" s="218"/>
      <c r="N731" s="219"/>
      <c r="O731" s="219"/>
      <c r="P731" s="220">
        <f>SUM(P732:P738)</f>
        <v>0</v>
      </c>
      <c r="Q731" s="219"/>
      <c r="R731" s="220">
        <f>SUM(R732:R738)</f>
        <v>0</v>
      </c>
      <c r="S731" s="219"/>
      <c r="T731" s="221">
        <f>SUM(T732:T738)</f>
        <v>0.192</v>
      </c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R731" s="222" t="s">
        <v>82</v>
      </c>
      <c r="AT731" s="223" t="s">
        <v>72</v>
      </c>
      <c r="AU731" s="223" t="s">
        <v>80</v>
      </c>
      <c r="AY731" s="222" t="s">
        <v>167</v>
      </c>
      <c r="BK731" s="224">
        <f>SUM(BK732:BK738)</f>
        <v>0</v>
      </c>
    </row>
    <row r="732" s="2" customFormat="1" ht="44.25" customHeight="1">
      <c r="A732" s="39"/>
      <c r="B732" s="40"/>
      <c r="C732" s="227" t="s">
        <v>416</v>
      </c>
      <c r="D732" s="227" t="s">
        <v>170</v>
      </c>
      <c r="E732" s="228" t="s">
        <v>818</v>
      </c>
      <c r="F732" s="229" t="s">
        <v>819</v>
      </c>
      <c r="G732" s="230" t="s">
        <v>173</v>
      </c>
      <c r="H732" s="231">
        <v>1</v>
      </c>
      <c r="I732" s="232"/>
      <c r="J732" s="233">
        <f>ROUND(I732*H732,2)</f>
        <v>0</v>
      </c>
      <c r="K732" s="229" t="s">
        <v>1</v>
      </c>
      <c r="L732" s="45"/>
      <c r="M732" s="234" t="s">
        <v>1</v>
      </c>
      <c r="N732" s="235" t="s">
        <v>38</v>
      </c>
      <c r="O732" s="92"/>
      <c r="P732" s="236">
        <f>O732*H732</f>
        <v>0</v>
      </c>
      <c r="Q732" s="236">
        <v>0</v>
      </c>
      <c r="R732" s="236">
        <f>Q732*H732</f>
        <v>0</v>
      </c>
      <c r="S732" s="236">
        <v>0</v>
      </c>
      <c r="T732" s="237">
        <f>S732*H732</f>
        <v>0</v>
      </c>
      <c r="U732" s="39"/>
      <c r="V732" s="39"/>
      <c r="W732" s="39"/>
      <c r="X732" s="39"/>
      <c r="Y732" s="39"/>
      <c r="Z732" s="39"/>
      <c r="AA732" s="39"/>
      <c r="AB732" s="39"/>
      <c r="AC732" s="39"/>
      <c r="AD732" s="39"/>
      <c r="AE732" s="39"/>
      <c r="AR732" s="238" t="s">
        <v>308</v>
      </c>
      <c r="AT732" s="238" t="s">
        <v>170</v>
      </c>
      <c r="AU732" s="238" t="s">
        <v>82</v>
      </c>
      <c r="AY732" s="18" t="s">
        <v>167</v>
      </c>
      <c r="BE732" s="239">
        <f>IF(N732="základní",J732,0)</f>
        <v>0</v>
      </c>
      <c r="BF732" s="239">
        <f>IF(N732="snížená",J732,0)</f>
        <v>0</v>
      </c>
      <c r="BG732" s="239">
        <f>IF(N732="zákl. přenesená",J732,0)</f>
        <v>0</v>
      </c>
      <c r="BH732" s="239">
        <f>IF(N732="sníž. přenesená",J732,0)</f>
        <v>0</v>
      </c>
      <c r="BI732" s="239">
        <f>IF(N732="nulová",J732,0)</f>
        <v>0</v>
      </c>
      <c r="BJ732" s="18" t="s">
        <v>80</v>
      </c>
      <c r="BK732" s="239">
        <f>ROUND(I732*H732,2)</f>
        <v>0</v>
      </c>
      <c r="BL732" s="18" t="s">
        <v>308</v>
      </c>
      <c r="BM732" s="238" t="s">
        <v>820</v>
      </c>
    </row>
    <row r="733" s="2" customFormat="1" ht="44.25" customHeight="1">
      <c r="A733" s="39"/>
      <c r="B733" s="40"/>
      <c r="C733" s="227" t="s">
        <v>821</v>
      </c>
      <c r="D733" s="227" t="s">
        <v>170</v>
      </c>
      <c r="E733" s="228" t="s">
        <v>822</v>
      </c>
      <c r="F733" s="229" t="s">
        <v>823</v>
      </c>
      <c r="G733" s="230" t="s">
        <v>173</v>
      </c>
      <c r="H733" s="231">
        <v>4</v>
      </c>
      <c r="I733" s="232"/>
      <c r="J733" s="233">
        <f>ROUND(I733*H733,2)</f>
        <v>0</v>
      </c>
      <c r="K733" s="229" t="s">
        <v>1</v>
      </c>
      <c r="L733" s="45"/>
      <c r="M733" s="234" t="s">
        <v>1</v>
      </c>
      <c r="N733" s="235" t="s">
        <v>38</v>
      </c>
      <c r="O733" s="92"/>
      <c r="P733" s="236">
        <f>O733*H733</f>
        <v>0</v>
      </c>
      <c r="Q733" s="236">
        <v>0</v>
      </c>
      <c r="R733" s="236">
        <f>Q733*H733</f>
        <v>0</v>
      </c>
      <c r="S733" s="236">
        <v>0</v>
      </c>
      <c r="T733" s="237">
        <f>S733*H733</f>
        <v>0</v>
      </c>
      <c r="U733" s="39"/>
      <c r="V733" s="39"/>
      <c r="W733" s="39"/>
      <c r="X733" s="39"/>
      <c r="Y733" s="39"/>
      <c r="Z733" s="39"/>
      <c r="AA733" s="39"/>
      <c r="AB733" s="39"/>
      <c r="AC733" s="39"/>
      <c r="AD733" s="39"/>
      <c r="AE733" s="39"/>
      <c r="AR733" s="238" t="s">
        <v>308</v>
      </c>
      <c r="AT733" s="238" t="s">
        <v>170</v>
      </c>
      <c r="AU733" s="238" t="s">
        <v>82</v>
      </c>
      <c r="AY733" s="18" t="s">
        <v>167</v>
      </c>
      <c r="BE733" s="239">
        <f>IF(N733="základní",J733,0)</f>
        <v>0</v>
      </c>
      <c r="BF733" s="239">
        <f>IF(N733="snížená",J733,0)</f>
        <v>0</v>
      </c>
      <c r="BG733" s="239">
        <f>IF(N733="zákl. přenesená",J733,0)</f>
        <v>0</v>
      </c>
      <c r="BH733" s="239">
        <f>IF(N733="sníž. přenesená",J733,0)</f>
        <v>0</v>
      </c>
      <c r="BI733" s="239">
        <f>IF(N733="nulová",J733,0)</f>
        <v>0</v>
      </c>
      <c r="BJ733" s="18" t="s">
        <v>80</v>
      </c>
      <c r="BK733" s="239">
        <f>ROUND(I733*H733,2)</f>
        <v>0</v>
      </c>
      <c r="BL733" s="18" t="s">
        <v>308</v>
      </c>
      <c r="BM733" s="238" t="s">
        <v>824</v>
      </c>
    </row>
    <row r="734" s="2" customFormat="1" ht="49.05" customHeight="1">
      <c r="A734" s="39"/>
      <c r="B734" s="40"/>
      <c r="C734" s="227" t="s">
        <v>825</v>
      </c>
      <c r="D734" s="227" t="s">
        <v>170</v>
      </c>
      <c r="E734" s="228" t="s">
        <v>826</v>
      </c>
      <c r="F734" s="229" t="s">
        <v>827</v>
      </c>
      <c r="G734" s="230" t="s">
        <v>173</v>
      </c>
      <c r="H734" s="231">
        <v>1</v>
      </c>
      <c r="I734" s="232"/>
      <c r="J734" s="233">
        <f>ROUND(I734*H734,2)</f>
        <v>0</v>
      </c>
      <c r="K734" s="229" t="s">
        <v>1</v>
      </c>
      <c r="L734" s="45"/>
      <c r="M734" s="234" t="s">
        <v>1</v>
      </c>
      <c r="N734" s="235" t="s">
        <v>38</v>
      </c>
      <c r="O734" s="92"/>
      <c r="P734" s="236">
        <f>O734*H734</f>
        <v>0</v>
      </c>
      <c r="Q734" s="236">
        <v>0</v>
      </c>
      <c r="R734" s="236">
        <f>Q734*H734</f>
        <v>0</v>
      </c>
      <c r="S734" s="236">
        <v>0</v>
      </c>
      <c r="T734" s="237">
        <f>S734*H734</f>
        <v>0</v>
      </c>
      <c r="U734" s="39"/>
      <c r="V734" s="39"/>
      <c r="W734" s="39"/>
      <c r="X734" s="39"/>
      <c r="Y734" s="39"/>
      <c r="Z734" s="39"/>
      <c r="AA734" s="39"/>
      <c r="AB734" s="39"/>
      <c r="AC734" s="39"/>
      <c r="AD734" s="39"/>
      <c r="AE734" s="39"/>
      <c r="AR734" s="238" t="s">
        <v>308</v>
      </c>
      <c r="AT734" s="238" t="s">
        <v>170</v>
      </c>
      <c r="AU734" s="238" t="s">
        <v>82</v>
      </c>
      <c r="AY734" s="18" t="s">
        <v>167</v>
      </c>
      <c r="BE734" s="239">
        <f>IF(N734="základní",J734,0)</f>
        <v>0</v>
      </c>
      <c r="BF734" s="239">
        <f>IF(N734="snížená",J734,0)</f>
        <v>0</v>
      </c>
      <c r="BG734" s="239">
        <f>IF(N734="zákl. přenesená",J734,0)</f>
        <v>0</v>
      </c>
      <c r="BH734" s="239">
        <f>IF(N734="sníž. přenesená",J734,0)</f>
        <v>0</v>
      </c>
      <c r="BI734" s="239">
        <f>IF(N734="nulová",J734,0)</f>
        <v>0</v>
      </c>
      <c r="BJ734" s="18" t="s">
        <v>80</v>
      </c>
      <c r="BK734" s="239">
        <f>ROUND(I734*H734,2)</f>
        <v>0</v>
      </c>
      <c r="BL734" s="18" t="s">
        <v>308</v>
      </c>
      <c r="BM734" s="238" t="s">
        <v>828</v>
      </c>
    </row>
    <row r="735" s="2" customFormat="1" ht="49.05" customHeight="1">
      <c r="A735" s="39"/>
      <c r="B735" s="40"/>
      <c r="C735" s="227" t="s">
        <v>829</v>
      </c>
      <c r="D735" s="227" t="s">
        <v>170</v>
      </c>
      <c r="E735" s="228" t="s">
        <v>830</v>
      </c>
      <c r="F735" s="229" t="s">
        <v>831</v>
      </c>
      <c r="G735" s="230" t="s">
        <v>173</v>
      </c>
      <c r="H735" s="231">
        <v>2</v>
      </c>
      <c r="I735" s="232"/>
      <c r="J735" s="233">
        <f>ROUND(I735*H735,2)</f>
        <v>0</v>
      </c>
      <c r="K735" s="229" t="s">
        <v>1</v>
      </c>
      <c r="L735" s="45"/>
      <c r="M735" s="234" t="s">
        <v>1</v>
      </c>
      <c r="N735" s="235" t="s">
        <v>38</v>
      </c>
      <c r="O735" s="92"/>
      <c r="P735" s="236">
        <f>O735*H735</f>
        <v>0</v>
      </c>
      <c r="Q735" s="236">
        <v>0</v>
      </c>
      <c r="R735" s="236">
        <f>Q735*H735</f>
        <v>0</v>
      </c>
      <c r="S735" s="236">
        <v>0</v>
      </c>
      <c r="T735" s="237">
        <f>S735*H735</f>
        <v>0</v>
      </c>
      <c r="U735" s="39"/>
      <c r="V735" s="39"/>
      <c r="W735" s="39"/>
      <c r="X735" s="39"/>
      <c r="Y735" s="39"/>
      <c r="Z735" s="39"/>
      <c r="AA735" s="39"/>
      <c r="AB735" s="39"/>
      <c r="AC735" s="39"/>
      <c r="AD735" s="39"/>
      <c r="AE735" s="39"/>
      <c r="AR735" s="238" t="s">
        <v>308</v>
      </c>
      <c r="AT735" s="238" t="s">
        <v>170</v>
      </c>
      <c r="AU735" s="238" t="s">
        <v>82</v>
      </c>
      <c r="AY735" s="18" t="s">
        <v>167</v>
      </c>
      <c r="BE735" s="239">
        <f>IF(N735="základní",J735,0)</f>
        <v>0</v>
      </c>
      <c r="BF735" s="239">
        <f>IF(N735="snížená",J735,0)</f>
        <v>0</v>
      </c>
      <c r="BG735" s="239">
        <f>IF(N735="zákl. přenesená",J735,0)</f>
        <v>0</v>
      </c>
      <c r="BH735" s="239">
        <f>IF(N735="sníž. přenesená",J735,0)</f>
        <v>0</v>
      </c>
      <c r="BI735" s="239">
        <f>IF(N735="nulová",J735,0)</f>
        <v>0</v>
      </c>
      <c r="BJ735" s="18" t="s">
        <v>80</v>
      </c>
      <c r="BK735" s="239">
        <f>ROUND(I735*H735,2)</f>
        <v>0</v>
      </c>
      <c r="BL735" s="18" t="s">
        <v>308</v>
      </c>
      <c r="BM735" s="238" t="s">
        <v>832</v>
      </c>
    </row>
    <row r="736" s="2" customFormat="1" ht="49.05" customHeight="1">
      <c r="A736" s="39"/>
      <c r="B736" s="40"/>
      <c r="C736" s="227" t="s">
        <v>833</v>
      </c>
      <c r="D736" s="227" t="s">
        <v>170</v>
      </c>
      <c r="E736" s="228" t="s">
        <v>834</v>
      </c>
      <c r="F736" s="229" t="s">
        <v>835</v>
      </c>
      <c r="G736" s="230" t="s">
        <v>173</v>
      </c>
      <c r="H736" s="231">
        <v>1</v>
      </c>
      <c r="I736" s="232"/>
      <c r="J736" s="233">
        <f>ROUND(I736*H736,2)</f>
        <v>0</v>
      </c>
      <c r="K736" s="229" t="s">
        <v>1</v>
      </c>
      <c r="L736" s="45"/>
      <c r="M736" s="234" t="s">
        <v>1</v>
      </c>
      <c r="N736" s="235" t="s">
        <v>38</v>
      </c>
      <c r="O736" s="92"/>
      <c r="P736" s="236">
        <f>O736*H736</f>
        <v>0</v>
      </c>
      <c r="Q736" s="236">
        <v>0</v>
      </c>
      <c r="R736" s="236">
        <f>Q736*H736</f>
        <v>0</v>
      </c>
      <c r="S736" s="236">
        <v>0</v>
      </c>
      <c r="T736" s="237">
        <f>S736*H736</f>
        <v>0</v>
      </c>
      <c r="U736" s="39"/>
      <c r="V736" s="39"/>
      <c r="W736" s="39"/>
      <c r="X736" s="39"/>
      <c r="Y736" s="39"/>
      <c r="Z736" s="39"/>
      <c r="AA736" s="39"/>
      <c r="AB736" s="39"/>
      <c r="AC736" s="39"/>
      <c r="AD736" s="39"/>
      <c r="AE736" s="39"/>
      <c r="AR736" s="238" t="s">
        <v>308</v>
      </c>
      <c r="AT736" s="238" t="s">
        <v>170</v>
      </c>
      <c r="AU736" s="238" t="s">
        <v>82</v>
      </c>
      <c r="AY736" s="18" t="s">
        <v>167</v>
      </c>
      <c r="BE736" s="239">
        <f>IF(N736="základní",J736,0)</f>
        <v>0</v>
      </c>
      <c r="BF736" s="239">
        <f>IF(N736="snížená",J736,0)</f>
        <v>0</v>
      </c>
      <c r="BG736" s="239">
        <f>IF(N736="zákl. přenesená",J736,0)</f>
        <v>0</v>
      </c>
      <c r="BH736" s="239">
        <f>IF(N736="sníž. přenesená",J736,0)</f>
        <v>0</v>
      </c>
      <c r="BI736" s="239">
        <f>IF(N736="nulová",J736,0)</f>
        <v>0</v>
      </c>
      <c r="BJ736" s="18" t="s">
        <v>80</v>
      </c>
      <c r="BK736" s="239">
        <f>ROUND(I736*H736,2)</f>
        <v>0</v>
      </c>
      <c r="BL736" s="18" t="s">
        <v>308</v>
      </c>
      <c r="BM736" s="238" t="s">
        <v>836</v>
      </c>
    </row>
    <row r="737" s="2" customFormat="1" ht="24.15" customHeight="1">
      <c r="A737" s="39"/>
      <c r="B737" s="40"/>
      <c r="C737" s="227" t="s">
        <v>837</v>
      </c>
      <c r="D737" s="227" t="s">
        <v>170</v>
      </c>
      <c r="E737" s="228" t="s">
        <v>838</v>
      </c>
      <c r="F737" s="229" t="s">
        <v>839</v>
      </c>
      <c r="G737" s="230" t="s">
        <v>173</v>
      </c>
      <c r="H737" s="231">
        <v>8</v>
      </c>
      <c r="I737" s="232"/>
      <c r="J737" s="233">
        <f>ROUND(I737*H737,2)</f>
        <v>0</v>
      </c>
      <c r="K737" s="229" t="s">
        <v>174</v>
      </c>
      <c r="L737" s="45"/>
      <c r="M737" s="234" t="s">
        <v>1</v>
      </c>
      <c r="N737" s="235" t="s">
        <v>38</v>
      </c>
      <c r="O737" s="92"/>
      <c r="P737" s="236">
        <f>O737*H737</f>
        <v>0</v>
      </c>
      <c r="Q737" s="236">
        <v>0</v>
      </c>
      <c r="R737" s="236">
        <f>Q737*H737</f>
        <v>0</v>
      </c>
      <c r="S737" s="236">
        <v>0.024</v>
      </c>
      <c r="T737" s="237">
        <f>S737*H737</f>
        <v>0.192</v>
      </c>
      <c r="U737" s="39"/>
      <c r="V737" s="39"/>
      <c r="W737" s="39"/>
      <c r="X737" s="39"/>
      <c r="Y737" s="39"/>
      <c r="Z737" s="39"/>
      <c r="AA737" s="39"/>
      <c r="AB737" s="39"/>
      <c r="AC737" s="39"/>
      <c r="AD737" s="39"/>
      <c r="AE737" s="39"/>
      <c r="AR737" s="238" t="s">
        <v>308</v>
      </c>
      <c r="AT737" s="238" t="s">
        <v>170</v>
      </c>
      <c r="AU737" s="238" t="s">
        <v>82</v>
      </c>
      <c r="AY737" s="18" t="s">
        <v>167</v>
      </c>
      <c r="BE737" s="239">
        <f>IF(N737="základní",J737,0)</f>
        <v>0</v>
      </c>
      <c r="BF737" s="239">
        <f>IF(N737="snížená",J737,0)</f>
        <v>0</v>
      </c>
      <c r="BG737" s="239">
        <f>IF(N737="zákl. přenesená",J737,0)</f>
        <v>0</v>
      </c>
      <c r="BH737" s="239">
        <f>IF(N737="sníž. přenesená",J737,0)</f>
        <v>0</v>
      </c>
      <c r="BI737" s="239">
        <f>IF(N737="nulová",J737,0)</f>
        <v>0</v>
      </c>
      <c r="BJ737" s="18" t="s">
        <v>80</v>
      </c>
      <c r="BK737" s="239">
        <f>ROUND(I737*H737,2)</f>
        <v>0</v>
      </c>
      <c r="BL737" s="18" t="s">
        <v>308</v>
      </c>
      <c r="BM737" s="238" t="s">
        <v>840</v>
      </c>
    </row>
    <row r="738" s="2" customFormat="1" ht="24.15" customHeight="1">
      <c r="A738" s="39"/>
      <c r="B738" s="40"/>
      <c r="C738" s="227" t="s">
        <v>841</v>
      </c>
      <c r="D738" s="227" t="s">
        <v>170</v>
      </c>
      <c r="E738" s="228" t="s">
        <v>842</v>
      </c>
      <c r="F738" s="229" t="s">
        <v>843</v>
      </c>
      <c r="G738" s="230" t="s">
        <v>844</v>
      </c>
      <c r="H738" s="294"/>
      <c r="I738" s="232"/>
      <c r="J738" s="233">
        <f>ROUND(I738*H738,2)</f>
        <v>0</v>
      </c>
      <c r="K738" s="229" t="s">
        <v>174</v>
      </c>
      <c r="L738" s="45"/>
      <c r="M738" s="234" t="s">
        <v>1</v>
      </c>
      <c r="N738" s="235" t="s">
        <v>38</v>
      </c>
      <c r="O738" s="92"/>
      <c r="P738" s="236">
        <f>O738*H738</f>
        <v>0</v>
      </c>
      <c r="Q738" s="236">
        <v>0</v>
      </c>
      <c r="R738" s="236">
        <f>Q738*H738</f>
        <v>0</v>
      </c>
      <c r="S738" s="236">
        <v>0</v>
      </c>
      <c r="T738" s="237">
        <f>S738*H738</f>
        <v>0</v>
      </c>
      <c r="U738" s="39"/>
      <c r="V738" s="39"/>
      <c r="W738" s="39"/>
      <c r="X738" s="39"/>
      <c r="Y738" s="39"/>
      <c r="Z738" s="39"/>
      <c r="AA738" s="39"/>
      <c r="AB738" s="39"/>
      <c r="AC738" s="39"/>
      <c r="AD738" s="39"/>
      <c r="AE738" s="39"/>
      <c r="AR738" s="238" t="s">
        <v>308</v>
      </c>
      <c r="AT738" s="238" t="s">
        <v>170</v>
      </c>
      <c r="AU738" s="238" t="s">
        <v>82</v>
      </c>
      <c r="AY738" s="18" t="s">
        <v>167</v>
      </c>
      <c r="BE738" s="239">
        <f>IF(N738="základní",J738,0)</f>
        <v>0</v>
      </c>
      <c r="BF738" s="239">
        <f>IF(N738="snížená",J738,0)</f>
        <v>0</v>
      </c>
      <c r="BG738" s="239">
        <f>IF(N738="zákl. přenesená",J738,0)</f>
        <v>0</v>
      </c>
      <c r="BH738" s="239">
        <f>IF(N738="sníž. přenesená",J738,0)</f>
        <v>0</v>
      </c>
      <c r="BI738" s="239">
        <f>IF(N738="nulová",J738,0)</f>
        <v>0</v>
      </c>
      <c r="BJ738" s="18" t="s">
        <v>80</v>
      </c>
      <c r="BK738" s="239">
        <f>ROUND(I738*H738,2)</f>
        <v>0</v>
      </c>
      <c r="BL738" s="18" t="s">
        <v>308</v>
      </c>
      <c r="BM738" s="238" t="s">
        <v>845</v>
      </c>
    </row>
    <row r="739" s="12" customFormat="1" ht="22.8" customHeight="1">
      <c r="A739" s="12"/>
      <c r="B739" s="211"/>
      <c r="C739" s="212"/>
      <c r="D739" s="213" t="s">
        <v>72</v>
      </c>
      <c r="E739" s="225" t="s">
        <v>846</v>
      </c>
      <c r="F739" s="225" t="s">
        <v>847</v>
      </c>
      <c r="G739" s="212"/>
      <c r="H739" s="212"/>
      <c r="I739" s="215"/>
      <c r="J739" s="226">
        <f>BK739</f>
        <v>0</v>
      </c>
      <c r="K739" s="212"/>
      <c r="L739" s="217"/>
      <c r="M739" s="218"/>
      <c r="N739" s="219"/>
      <c r="O739" s="219"/>
      <c r="P739" s="220">
        <f>SUM(P740:P774)</f>
        <v>0</v>
      </c>
      <c r="Q739" s="219"/>
      <c r="R739" s="220">
        <f>SUM(R740:R774)</f>
        <v>1.8132862399999998</v>
      </c>
      <c r="S739" s="219"/>
      <c r="T739" s="221">
        <f>SUM(T740:T774)</f>
        <v>0</v>
      </c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R739" s="222" t="s">
        <v>82</v>
      </c>
      <c r="AT739" s="223" t="s">
        <v>72</v>
      </c>
      <c r="AU739" s="223" t="s">
        <v>80</v>
      </c>
      <c r="AY739" s="222" t="s">
        <v>167</v>
      </c>
      <c r="BK739" s="224">
        <f>SUM(BK740:BK774)</f>
        <v>0</v>
      </c>
    </row>
    <row r="740" s="2" customFormat="1" ht="16.5" customHeight="1">
      <c r="A740" s="39"/>
      <c r="B740" s="40"/>
      <c r="C740" s="227" t="s">
        <v>848</v>
      </c>
      <c r="D740" s="227" t="s">
        <v>170</v>
      </c>
      <c r="E740" s="228" t="s">
        <v>849</v>
      </c>
      <c r="F740" s="229" t="s">
        <v>850</v>
      </c>
      <c r="G740" s="230" t="s">
        <v>195</v>
      </c>
      <c r="H740" s="231">
        <v>32.18</v>
      </c>
      <c r="I740" s="232"/>
      <c r="J740" s="233">
        <f>ROUND(I740*H740,2)</f>
        <v>0</v>
      </c>
      <c r="K740" s="229" t="s">
        <v>174</v>
      </c>
      <c r="L740" s="45"/>
      <c r="M740" s="234" t="s">
        <v>1</v>
      </c>
      <c r="N740" s="235" t="s">
        <v>38</v>
      </c>
      <c r="O740" s="92"/>
      <c r="P740" s="236">
        <f>O740*H740</f>
        <v>0</v>
      </c>
      <c r="Q740" s="236">
        <v>0.00029999999999999997</v>
      </c>
      <c r="R740" s="236">
        <f>Q740*H740</f>
        <v>0.0096539999999999994</v>
      </c>
      <c r="S740" s="236">
        <v>0</v>
      </c>
      <c r="T740" s="237">
        <f>S740*H740</f>
        <v>0</v>
      </c>
      <c r="U740" s="39"/>
      <c r="V740" s="39"/>
      <c r="W740" s="39"/>
      <c r="X740" s="39"/>
      <c r="Y740" s="39"/>
      <c r="Z740" s="39"/>
      <c r="AA740" s="39"/>
      <c r="AB740" s="39"/>
      <c r="AC740" s="39"/>
      <c r="AD740" s="39"/>
      <c r="AE740" s="39"/>
      <c r="AR740" s="238" t="s">
        <v>308</v>
      </c>
      <c r="AT740" s="238" t="s">
        <v>170</v>
      </c>
      <c r="AU740" s="238" t="s">
        <v>82</v>
      </c>
      <c r="AY740" s="18" t="s">
        <v>167</v>
      </c>
      <c r="BE740" s="239">
        <f>IF(N740="základní",J740,0)</f>
        <v>0</v>
      </c>
      <c r="BF740" s="239">
        <f>IF(N740="snížená",J740,0)</f>
        <v>0</v>
      </c>
      <c r="BG740" s="239">
        <f>IF(N740="zákl. přenesená",J740,0)</f>
        <v>0</v>
      </c>
      <c r="BH740" s="239">
        <f>IF(N740="sníž. přenesená",J740,0)</f>
        <v>0</v>
      </c>
      <c r="BI740" s="239">
        <f>IF(N740="nulová",J740,0)</f>
        <v>0</v>
      </c>
      <c r="BJ740" s="18" t="s">
        <v>80</v>
      </c>
      <c r="BK740" s="239">
        <f>ROUND(I740*H740,2)</f>
        <v>0</v>
      </c>
      <c r="BL740" s="18" t="s">
        <v>308</v>
      </c>
      <c r="BM740" s="238" t="s">
        <v>851</v>
      </c>
    </row>
    <row r="741" s="13" customFormat="1">
      <c r="A741" s="13"/>
      <c r="B741" s="240"/>
      <c r="C741" s="241"/>
      <c r="D741" s="242" t="s">
        <v>177</v>
      </c>
      <c r="E741" s="243" t="s">
        <v>1</v>
      </c>
      <c r="F741" s="244" t="s">
        <v>852</v>
      </c>
      <c r="G741" s="241"/>
      <c r="H741" s="243" t="s">
        <v>1</v>
      </c>
      <c r="I741" s="245"/>
      <c r="J741" s="241"/>
      <c r="K741" s="241"/>
      <c r="L741" s="246"/>
      <c r="M741" s="247"/>
      <c r="N741" s="248"/>
      <c r="O741" s="248"/>
      <c r="P741" s="248"/>
      <c r="Q741" s="248"/>
      <c r="R741" s="248"/>
      <c r="S741" s="248"/>
      <c r="T741" s="249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T741" s="250" t="s">
        <v>177</v>
      </c>
      <c r="AU741" s="250" t="s">
        <v>82</v>
      </c>
      <c r="AV741" s="13" t="s">
        <v>80</v>
      </c>
      <c r="AW741" s="13" t="s">
        <v>30</v>
      </c>
      <c r="AX741" s="13" t="s">
        <v>73</v>
      </c>
      <c r="AY741" s="250" t="s">
        <v>167</v>
      </c>
    </row>
    <row r="742" s="14" customFormat="1">
      <c r="A742" s="14"/>
      <c r="B742" s="251"/>
      <c r="C742" s="252"/>
      <c r="D742" s="242" t="s">
        <v>177</v>
      </c>
      <c r="E742" s="253" t="s">
        <v>1</v>
      </c>
      <c r="F742" s="254" t="s">
        <v>345</v>
      </c>
      <c r="G742" s="252"/>
      <c r="H742" s="255">
        <v>5.9000000000000004</v>
      </c>
      <c r="I742" s="256"/>
      <c r="J742" s="252"/>
      <c r="K742" s="252"/>
      <c r="L742" s="257"/>
      <c r="M742" s="258"/>
      <c r="N742" s="259"/>
      <c r="O742" s="259"/>
      <c r="P742" s="259"/>
      <c r="Q742" s="259"/>
      <c r="R742" s="259"/>
      <c r="S742" s="259"/>
      <c r="T742" s="260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T742" s="261" t="s">
        <v>177</v>
      </c>
      <c r="AU742" s="261" t="s">
        <v>82</v>
      </c>
      <c r="AV742" s="14" t="s">
        <v>82</v>
      </c>
      <c r="AW742" s="14" t="s">
        <v>30</v>
      </c>
      <c r="AX742" s="14" t="s">
        <v>73</v>
      </c>
      <c r="AY742" s="261" t="s">
        <v>167</v>
      </c>
    </row>
    <row r="743" s="13" customFormat="1">
      <c r="A743" s="13"/>
      <c r="B743" s="240"/>
      <c r="C743" s="241"/>
      <c r="D743" s="242" t="s">
        <v>177</v>
      </c>
      <c r="E743" s="243" t="s">
        <v>1</v>
      </c>
      <c r="F743" s="244" t="s">
        <v>853</v>
      </c>
      <c r="G743" s="241"/>
      <c r="H743" s="243" t="s">
        <v>1</v>
      </c>
      <c r="I743" s="245"/>
      <c r="J743" s="241"/>
      <c r="K743" s="241"/>
      <c r="L743" s="246"/>
      <c r="M743" s="247"/>
      <c r="N743" s="248"/>
      <c r="O743" s="248"/>
      <c r="P743" s="248"/>
      <c r="Q743" s="248"/>
      <c r="R743" s="248"/>
      <c r="S743" s="248"/>
      <c r="T743" s="249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T743" s="250" t="s">
        <v>177</v>
      </c>
      <c r="AU743" s="250" t="s">
        <v>82</v>
      </c>
      <c r="AV743" s="13" t="s">
        <v>80</v>
      </c>
      <c r="AW743" s="13" t="s">
        <v>30</v>
      </c>
      <c r="AX743" s="13" t="s">
        <v>73</v>
      </c>
      <c r="AY743" s="250" t="s">
        <v>167</v>
      </c>
    </row>
    <row r="744" s="14" customFormat="1">
      <c r="A744" s="14"/>
      <c r="B744" s="251"/>
      <c r="C744" s="252"/>
      <c r="D744" s="242" t="s">
        <v>177</v>
      </c>
      <c r="E744" s="253" t="s">
        <v>1</v>
      </c>
      <c r="F744" s="254" t="s">
        <v>351</v>
      </c>
      <c r="G744" s="252"/>
      <c r="H744" s="255">
        <v>26.280000000000001</v>
      </c>
      <c r="I744" s="256"/>
      <c r="J744" s="252"/>
      <c r="K744" s="252"/>
      <c r="L744" s="257"/>
      <c r="M744" s="258"/>
      <c r="N744" s="259"/>
      <c r="O744" s="259"/>
      <c r="P744" s="259"/>
      <c r="Q744" s="259"/>
      <c r="R744" s="259"/>
      <c r="S744" s="259"/>
      <c r="T744" s="260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T744" s="261" t="s">
        <v>177</v>
      </c>
      <c r="AU744" s="261" t="s">
        <v>82</v>
      </c>
      <c r="AV744" s="14" t="s">
        <v>82</v>
      </c>
      <c r="AW744" s="14" t="s">
        <v>30</v>
      </c>
      <c r="AX744" s="14" t="s">
        <v>73</v>
      </c>
      <c r="AY744" s="261" t="s">
        <v>167</v>
      </c>
    </row>
    <row r="745" s="15" customFormat="1">
      <c r="A745" s="15"/>
      <c r="B745" s="262"/>
      <c r="C745" s="263"/>
      <c r="D745" s="242" t="s">
        <v>177</v>
      </c>
      <c r="E745" s="264" t="s">
        <v>1</v>
      </c>
      <c r="F745" s="265" t="s">
        <v>204</v>
      </c>
      <c r="G745" s="263"/>
      <c r="H745" s="266">
        <v>32.18</v>
      </c>
      <c r="I745" s="267"/>
      <c r="J745" s="263"/>
      <c r="K745" s="263"/>
      <c r="L745" s="268"/>
      <c r="M745" s="269"/>
      <c r="N745" s="270"/>
      <c r="O745" s="270"/>
      <c r="P745" s="270"/>
      <c r="Q745" s="270"/>
      <c r="R745" s="270"/>
      <c r="S745" s="270"/>
      <c r="T745" s="271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T745" s="272" t="s">
        <v>177</v>
      </c>
      <c r="AU745" s="272" t="s">
        <v>82</v>
      </c>
      <c r="AV745" s="15" t="s">
        <v>175</v>
      </c>
      <c r="AW745" s="15" t="s">
        <v>30</v>
      </c>
      <c r="AX745" s="15" t="s">
        <v>80</v>
      </c>
      <c r="AY745" s="272" t="s">
        <v>167</v>
      </c>
    </row>
    <row r="746" s="2" customFormat="1" ht="24.15" customHeight="1">
      <c r="A746" s="39"/>
      <c r="B746" s="40"/>
      <c r="C746" s="227" t="s">
        <v>854</v>
      </c>
      <c r="D746" s="227" t="s">
        <v>170</v>
      </c>
      <c r="E746" s="228" t="s">
        <v>855</v>
      </c>
      <c r="F746" s="229" t="s">
        <v>856</v>
      </c>
      <c r="G746" s="230" t="s">
        <v>195</v>
      </c>
      <c r="H746" s="231">
        <v>80.540000000000006</v>
      </c>
      <c r="I746" s="232"/>
      <c r="J746" s="233">
        <f>ROUND(I746*H746,2)</f>
        <v>0</v>
      </c>
      <c r="K746" s="229" t="s">
        <v>174</v>
      </c>
      <c r="L746" s="45"/>
      <c r="M746" s="234" t="s">
        <v>1</v>
      </c>
      <c r="N746" s="235" t="s">
        <v>38</v>
      </c>
      <c r="O746" s="92"/>
      <c r="P746" s="236">
        <f>O746*H746</f>
        <v>0</v>
      </c>
      <c r="Q746" s="236">
        <v>0.0074999999999999997</v>
      </c>
      <c r="R746" s="236">
        <f>Q746*H746</f>
        <v>0.60404999999999998</v>
      </c>
      <c r="S746" s="236">
        <v>0</v>
      </c>
      <c r="T746" s="237">
        <f>S746*H746</f>
        <v>0</v>
      </c>
      <c r="U746" s="39"/>
      <c r="V746" s="39"/>
      <c r="W746" s="39"/>
      <c r="X746" s="39"/>
      <c r="Y746" s="39"/>
      <c r="Z746" s="39"/>
      <c r="AA746" s="39"/>
      <c r="AB746" s="39"/>
      <c r="AC746" s="39"/>
      <c r="AD746" s="39"/>
      <c r="AE746" s="39"/>
      <c r="AR746" s="238" t="s">
        <v>308</v>
      </c>
      <c r="AT746" s="238" t="s">
        <v>170</v>
      </c>
      <c r="AU746" s="238" t="s">
        <v>82</v>
      </c>
      <c r="AY746" s="18" t="s">
        <v>167</v>
      </c>
      <c r="BE746" s="239">
        <f>IF(N746="základní",J746,0)</f>
        <v>0</v>
      </c>
      <c r="BF746" s="239">
        <f>IF(N746="snížená",J746,0)</f>
        <v>0</v>
      </c>
      <c r="BG746" s="239">
        <f>IF(N746="zákl. přenesená",J746,0)</f>
        <v>0</v>
      </c>
      <c r="BH746" s="239">
        <f>IF(N746="sníž. přenesená",J746,0)</f>
        <v>0</v>
      </c>
      <c r="BI746" s="239">
        <f>IF(N746="nulová",J746,0)</f>
        <v>0</v>
      </c>
      <c r="BJ746" s="18" t="s">
        <v>80</v>
      </c>
      <c r="BK746" s="239">
        <f>ROUND(I746*H746,2)</f>
        <v>0</v>
      </c>
      <c r="BL746" s="18" t="s">
        <v>308</v>
      </c>
      <c r="BM746" s="238" t="s">
        <v>857</v>
      </c>
    </row>
    <row r="747" s="13" customFormat="1">
      <c r="A747" s="13"/>
      <c r="B747" s="240"/>
      <c r="C747" s="241"/>
      <c r="D747" s="242" t="s">
        <v>177</v>
      </c>
      <c r="E747" s="243" t="s">
        <v>1</v>
      </c>
      <c r="F747" s="244" t="s">
        <v>858</v>
      </c>
      <c r="G747" s="241"/>
      <c r="H747" s="243" t="s">
        <v>1</v>
      </c>
      <c r="I747" s="245"/>
      <c r="J747" s="241"/>
      <c r="K747" s="241"/>
      <c r="L747" s="246"/>
      <c r="M747" s="247"/>
      <c r="N747" s="248"/>
      <c r="O747" s="248"/>
      <c r="P747" s="248"/>
      <c r="Q747" s="248"/>
      <c r="R747" s="248"/>
      <c r="S747" s="248"/>
      <c r="T747" s="249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T747" s="250" t="s">
        <v>177</v>
      </c>
      <c r="AU747" s="250" t="s">
        <v>82</v>
      </c>
      <c r="AV747" s="13" t="s">
        <v>80</v>
      </c>
      <c r="AW747" s="13" t="s">
        <v>30</v>
      </c>
      <c r="AX747" s="13" t="s">
        <v>73</v>
      </c>
      <c r="AY747" s="250" t="s">
        <v>167</v>
      </c>
    </row>
    <row r="748" s="14" customFormat="1">
      <c r="A748" s="14"/>
      <c r="B748" s="251"/>
      <c r="C748" s="252"/>
      <c r="D748" s="242" t="s">
        <v>177</v>
      </c>
      <c r="E748" s="253" t="s">
        <v>1</v>
      </c>
      <c r="F748" s="254" t="s">
        <v>859</v>
      </c>
      <c r="G748" s="252"/>
      <c r="H748" s="255">
        <v>32.18</v>
      </c>
      <c r="I748" s="256"/>
      <c r="J748" s="252"/>
      <c r="K748" s="252"/>
      <c r="L748" s="257"/>
      <c r="M748" s="258"/>
      <c r="N748" s="259"/>
      <c r="O748" s="259"/>
      <c r="P748" s="259"/>
      <c r="Q748" s="259"/>
      <c r="R748" s="259"/>
      <c r="S748" s="259"/>
      <c r="T748" s="260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T748" s="261" t="s">
        <v>177</v>
      </c>
      <c r="AU748" s="261" t="s">
        <v>82</v>
      </c>
      <c r="AV748" s="14" t="s">
        <v>82</v>
      </c>
      <c r="AW748" s="14" t="s">
        <v>30</v>
      </c>
      <c r="AX748" s="14" t="s">
        <v>73</v>
      </c>
      <c r="AY748" s="261" t="s">
        <v>167</v>
      </c>
    </row>
    <row r="749" s="13" customFormat="1">
      <c r="A749" s="13"/>
      <c r="B749" s="240"/>
      <c r="C749" s="241"/>
      <c r="D749" s="242" t="s">
        <v>177</v>
      </c>
      <c r="E749" s="243" t="s">
        <v>1</v>
      </c>
      <c r="F749" s="244" t="s">
        <v>860</v>
      </c>
      <c r="G749" s="241"/>
      <c r="H749" s="243" t="s">
        <v>1</v>
      </c>
      <c r="I749" s="245"/>
      <c r="J749" s="241"/>
      <c r="K749" s="241"/>
      <c r="L749" s="246"/>
      <c r="M749" s="247"/>
      <c r="N749" s="248"/>
      <c r="O749" s="248"/>
      <c r="P749" s="248"/>
      <c r="Q749" s="248"/>
      <c r="R749" s="248"/>
      <c r="S749" s="248"/>
      <c r="T749" s="249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T749" s="250" t="s">
        <v>177</v>
      </c>
      <c r="AU749" s="250" t="s">
        <v>82</v>
      </c>
      <c r="AV749" s="13" t="s">
        <v>80</v>
      </c>
      <c r="AW749" s="13" t="s">
        <v>30</v>
      </c>
      <c r="AX749" s="13" t="s">
        <v>73</v>
      </c>
      <c r="AY749" s="250" t="s">
        <v>167</v>
      </c>
    </row>
    <row r="750" s="14" customFormat="1">
      <c r="A750" s="14"/>
      <c r="B750" s="251"/>
      <c r="C750" s="252"/>
      <c r="D750" s="242" t="s">
        <v>177</v>
      </c>
      <c r="E750" s="253" t="s">
        <v>1</v>
      </c>
      <c r="F750" s="254" t="s">
        <v>861</v>
      </c>
      <c r="G750" s="252"/>
      <c r="H750" s="255">
        <v>48.359999999999999</v>
      </c>
      <c r="I750" s="256"/>
      <c r="J750" s="252"/>
      <c r="K750" s="252"/>
      <c r="L750" s="257"/>
      <c r="M750" s="258"/>
      <c r="N750" s="259"/>
      <c r="O750" s="259"/>
      <c r="P750" s="259"/>
      <c r="Q750" s="259"/>
      <c r="R750" s="259"/>
      <c r="S750" s="259"/>
      <c r="T750" s="260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T750" s="261" t="s">
        <v>177</v>
      </c>
      <c r="AU750" s="261" t="s">
        <v>82</v>
      </c>
      <c r="AV750" s="14" t="s">
        <v>82</v>
      </c>
      <c r="AW750" s="14" t="s">
        <v>30</v>
      </c>
      <c r="AX750" s="14" t="s">
        <v>73</v>
      </c>
      <c r="AY750" s="261" t="s">
        <v>167</v>
      </c>
    </row>
    <row r="751" s="15" customFormat="1">
      <c r="A751" s="15"/>
      <c r="B751" s="262"/>
      <c r="C751" s="263"/>
      <c r="D751" s="242" t="s">
        <v>177</v>
      </c>
      <c r="E751" s="264" t="s">
        <v>1</v>
      </c>
      <c r="F751" s="265" t="s">
        <v>204</v>
      </c>
      <c r="G751" s="263"/>
      <c r="H751" s="266">
        <v>80.539999999999992</v>
      </c>
      <c r="I751" s="267"/>
      <c r="J751" s="263"/>
      <c r="K751" s="263"/>
      <c r="L751" s="268"/>
      <c r="M751" s="269"/>
      <c r="N751" s="270"/>
      <c r="O751" s="270"/>
      <c r="P751" s="270"/>
      <c r="Q751" s="270"/>
      <c r="R751" s="270"/>
      <c r="S751" s="270"/>
      <c r="T751" s="271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T751" s="272" t="s">
        <v>177</v>
      </c>
      <c r="AU751" s="272" t="s">
        <v>82</v>
      </c>
      <c r="AV751" s="15" t="s">
        <v>175</v>
      </c>
      <c r="AW751" s="15" t="s">
        <v>30</v>
      </c>
      <c r="AX751" s="15" t="s">
        <v>80</v>
      </c>
      <c r="AY751" s="272" t="s">
        <v>167</v>
      </c>
    </row>
    <row r="752" s="2" customFormat="1" ht="37.8" customHeight="1">
      <c r="A752" s="39"/>
      <c r="B752" s="40"/>
      <c r="C752" s="227" t="s">
        <v>862</v>
      </c>
      <c r="D752" s="227" t="s">
        <v>170</v>
      </c>
      <c r="E752" s="228" t="s">
        <v>863</v>
      </c>
      <c r="F752" s="229" t="s">
        <v>864</v>
      </c>
      <c r="G752" s="230" t="s">
        <v>322</v>
      </c>
      <c r="H752" s="231">
        <v>32.130000000000003</v>
      </c>
      <c r="I752" s="232"/>
      <c r="J752" s="233">
        <f>ROUND(I752*H752,2)</f>
        <v>0</v>
      </c>
      <c r="K752" s="229" t="s">
        <v>174</v>
      </c>
      <c r="L752" s="45"/>
      <c r="M752" s="234" t="s">
        <v>1</v>
      </c>
      <c r="N752" s="235" t="s">
        <v>38</v>
      </c>
      <c r="O752" s="92"/>
      <c r="P752" s="236">
        <f>O752*H752</f>
        <v>0</v>
      </c>
      <c r="Q752" s="236">
        <v>0.00042999999999999999</v>
      </c>
      <c r="R752" s="236">
        <f>Q752*H752</f>
        <v>0.013815900000000001</v>
      </c>
      <c r="S752" s="236">
        <v>0</v>
      </c>
      <c r="T752" s="237">
        <f>S752*H752</f>
        <v>0</v>
      </c>
      <c r="U752" s="39"/>
      <c r="V752" s="39"/>
      <c r="W752" s="39"/>
      <c r="X752" s="39"/>
      <c r="Y752" s="39"/>
      <c r="Z752" s="39"/>
      <c r="AA752" s="39"/>
      <c r="AB752" s="39"/>
      <c r="AC752" s="39"/>
      <c r="AD752" s="39"/>
      <c r="AE752" s="39"/>
      <c r="AR752" s="238" t="s">
        <v>308</v>
      </c>
      <c r="AT752" s="238" t="s">
        <v>170</v>
      </c>
      <c r="AU752" s="238" t="s">
        <v>82</v>
      </c>
      <c r="AY752" s="18" t="s">
        <v>167</v>
      </c>
      <c r="BE752" s="239">
        <f>IF(N752="základní",J752,0)</f>
        <v>0</v>
      </c>
      <c r="BF752" s="239">
        <f>IF(N752="snížená",J752,0)</f>
        <v>0</v>
      </c>
      <c r="BG752" s="239">
        <f>IF(N752="zákl. přenesená",J752,0)</f>
        <v>0</v>
      </c>
      <c r="BH752" s="239">
        <f>IF(N752="sníž. přenesená",J752,0)</f>
        <v>0</v>
      </c>
      <c r="BI752" s="239">
        <f>IF(N752="nulová",J752,0)</f>
        <v>0</v>
      </c>
      <c r="BJ752" s="18" t="s">
        <v>80</v>
      </c>
      <c r="BK752" s="239">
        <f>ROUND(I752*H752,2)</f>
        <v>0</v>
      </c>
      <c r="BL752" s="18" t="s">
        <v>308</v>
      </c>
      <c r="BM752" s="238" t="s">
        <v>865</v>
      </c>
    </row>
    <row r="753" s="13" customFormat="1">
      <c r="A753" s="13"/>
      <c r="B753" s="240"/>
      <c r="C753" s="241"/>
      <c r="D753" s="242" t="s">
        <v>177</v>
      </c>
      <c r="E753" s="243" t="s">
        <v>1</v>
      </c>
      <c r="F753" s="244" t="s">
        <v>264</v>
      </c>
      <c r="G753" s="241"/>
      <c r="H753" s="243" t="s">
        <v>1</v>
      </c>
      <c r="I753" s="245"/>
      <c r="J753" s="241"/>
      <c r="K753" s="241"/>
      <c r="L753" s="246"/>
      <c r="M753" s="247"/>
      <c r="N753" s="248"/>
      <c r="O753" s="248"/>
      <c r="P753" s="248"/>
      <c r="Q753" s="248"/>
      <c r="R753" s="248"/>
      <c r="S753" s="248"/>
      <c r="T753" s="249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T753" s="250" t="s">
        <v>177</v>
      </c>
      <c r="AU753" s="250" t="s">
        <v>82</v>
      </c>
      <c r="AV753" s="13" t="s">
        <v>80</v>
      </c>
      <c r="AW753" s="13" t="s">
        <v>30</v>
      </c>
      <c r="AX753" s="13" t="s">
        <v>73</v>
      </c>
      <c r="AY753" s="250" t="s">
        <v>167</v>
      </c>
    </row>
    <row r="754" s="14" customFormat="1">
      <c r="A754" s="14"/>
      <c r="B754" s="251"/>
      <c r="C754" s="252"/>
      <c r="D754" s="242" t="s">
        <v>177</v>
      </c>
      <c r="E754" s="253" t="s">
        <v>1</v>
      </c>
      <c r="F754" s="254" t="s">
        <v>866</v>
      </c>
      <c r="G754" s="252"/>
      <c r="H754" s="255">
        <v>2.1499999999999999</v>
      </c>
      <c r="I754" s="256"/>
      <c r="J754" s="252"/>
      <c r="K754" s="252"/>
      <c r="L754" s="257"/>
      <c r="M754" s="258"/>
      <c r="N754" s="259"/>
      <c r="O754" s="259"/>
      <c r="P754" s="259"/>
      <c r="Q754" s="259"/>
      <c r="R754" s="259"/>
      <c r="S754" s="259"/>
      <c r="T754" s="260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T754" s="261" t="s">
        <v>177</v>
      </c>
      <c r="AU754" s="261" t="s">
        <v>82</v>
      </c>
      <c r="AV754" s="14" t="s">
        <v>82</v>
      </c>
      <c r="AW754" s="14" t="s">
        <v>30</v>
      </c>
      <c r="AX754" s="14" t="s">
        <v>73</v>
      </c>
      <c r="AY754" s="261" t="s">
        <v>167</v>
      </c>
    </row>
    <row r="755" s="13" customFormat="1">
      <c r="A755" s="13"/>
      <c r="B755" s="240"/>
      <c r="C755" s="241"/>
      <c r="D755" s="242" t="s">
        <v>177</v>
      </c>
      <c r="E755" s="243" t="s">
        <v>1</v>
      </c>
      <c r="F755" s="244" t="s">
        <v>252</v>
      </c>
      <c r="G755" s="241"/>
      <c r="H755" s="243" t="s">
        <v>1</v>
      </c>
      <c r="I755" s="245"/>
      <c r="J755" s="241"/>
      <c r="K755" s="241"/>
      <c r="L755" s="246"/>
      <c r="M755" s="247"/>
      <c r="N755" s="248"/>
      <c r="O755" s="248"/>
      <c r="P755" s="248"/>
      <c r="Q755" s="248"/>
      <c r="R755" s="248"/>
      <c r="S755" s="248"/>
      <c r="T755" s="249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T755" s="250" t="s">
        <v>177</v>
      </c>
      <c r="AU755" s="250" t="s">
        <v>82</v>
      </c>
      <c r="AV755" s="13" t="s">
        <v>80</v>
      </c>
      <c r="AW755" s="13" t="s">
        <v>30</v>
      </c>
      <c r="AX755" s="13" t="s">
        <v>73</v>
      </c>
      <c r="AY755" s="250" t="s">
        <v>167</v>
      </c>
    </row>
    <row r="756" s="14" customFormat="1">
      <c r="A756" s="14"/>
      <c r="B756" s="251"/>
      <c r="C756" s="252"/>
      <c r="D756" s="242" t="s">
        <v>177</v>
      </c>
      <c r="E756" s="253" t="s">
        <v>1</v>
      </c>
      <c r="F756" s="254" t="s">
        <v>867</v>
      </c>
      <c r="G756" s="252"/>
      <c r="H756" s="255">
        <v>9.8200000000000003</v>
      </c>
      <c r="I756" s="256"/>
      <c r="J756" s="252"/>
      <c r="K756" s="252"/>
      <c r="L756" s="257"/>
      <c r="M756" s="258"/>
      <c r="N756" s="259"/>
      <c r="O756" s="259"/>
      <c r="P756" s="259"/>
      <c r="Q756" s="259"/>
      <c r="R756" s="259"/>
      <c r="S756" s="259"/>
      <c r="T756" s="260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T756" s="261" t="s">
        <v>177</v>
      </c>
      <c r="AU756" s="261" t="s">
        <v>82</v>
      </c>
      <c r="AV756" s="14" t="s">
        <v>82</v>
      </c>
      <c r="AW756" s="14" t="s">
        <v>30</v>
      </c>
      <c r="AX756" s="14" t="s">
        <v>73</v>
      </c>
      <c r="AY756" s="261" t="s">
        <v>167</v>
      </c>
    </row>
    <row r="757" s="13" customFormat="1">
      <c r="A757" s="13"/>
      <c r="B757" s="240"/>
      <c r="C757" s="241"/>
      <c r="D757" s="242" t="s">
        <v>177</v>
      </c>
      <c r="E757" s="243" t="s">
        <v>1</v>
      </c>
      <c r="F757" s="244" t="s">
        <v>267</v>
      </c>
      <c r="G757" s="241"/>
      <c r="H757" s="243" t="s">
        <v>1</v>
      </c>
      <c r="I757" s="245"/>
      <c r="J757" s="241"/>
      <c r="K757" s="241"/>
      <c r="L757" s="246"/>
      <c r="M757" s="247"/>
      <c r="N757" s="248"/>
      <c r="O757" s="248"/>
      <c r="P757" s="248"/>
      <c r="Q757" s="248"/>
      <c r="R757" s="248"/>
      <c r="S757" s="248"/>
      <c r="T757" s="249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T757" s="250" t="s">
        <v>177</v>
      </c>
      <c r="AU757" s="250" t="s">
        <v>82</v>
      </c>
      <c r="AV757" s="13" t="s">
        <v>80</v>
      </c>
      <c r="AW757" s="13" t="s">
        <v>30</v>
      </c>
      <c r="AX757" s="13" t="s">
        <v>73</v>
      </c>
      <c r="AY757" s="250" t="s">
        <v>167</v>
      </c>
    </row>
    <row r="758" s="14" customFormat="1">
      <c r="A758" s="14"/>
      <c r="B758" s="251"/>
      <c r="C758" s="252"/>
      <c r="D758" s="242" t="s">
        <v>177</v>
      </c>
      <c r="E758" s="253" t="s">
        <v>1</v>
      </c>
      <c r="F758" s="254" t="s">
        <v>868</v>
      </c>
      <c r="G758" s="252"/>
      <c r="H758" s="255">
        <v>9.9600000000000009</v>
      </c>
      <c r="I758" s="256"/>
      <c r="J758" s="252"/>
      <c r="K758" s="252"/>
      <c r="L758" s="257"/>
      <c r="M758" s="258"/>
      <c r="N758" s="259"/>
      <c r="O758" s="259"/>
      <c r="P758" s="259"/>
      <c r="Q758" s="259"/>
      <c r="R758" s="259"/>
      <c r="S758" s="259"/>
      <c r="T758" s="260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T758" s="261" t="s">
        <v>177</v>
      </c>
      <c r="AU758" s="261" t="s">
        <v>82</v>
      </c>
      <c r="AV758" s="14" t="s">
        <v>82</v>
      </c>
      <c r="AW758" s="14" t="s">
        <v>30</v>
      </c>
      <c r="AX758" s="14" t="s">
        <v>73</v>
      </c>
      <c r="AY758" s="261" t="s">
        <v>167</v>
      </c>
    </row>
    <row r="759" s="13" customFormat="1">
      <c r="A759" s="13"/>
      <c r="B759" s="240"/>
      <c r="C759" s="241"/>
      <c r="D759" s="242" t="s">
        <v>177</v>
      </c>
      <c r="E759" s="243" t="s">
        <v>1</v>
      </c>
      <c r="F759" s="244" t="s">
        <v>201</v>
      </c>
      <c r="G759" s="241"/>
      <c r="H759" s="243" t="s">
        <v>1</v>
      </c>
      <c r="I759" s="245"/>
      <c r="J759" s="241"/>
      <c r="K759" s="241"/>
      <c r="L759" s="246"/>
      <c r="M759" s="247"/>
      <c r="N759" s="248"/>
      <c r="O759" s="248"/>
      <c r="P759" s="248"/>
      <c r="Q759" s="248"/>
      <c r="R759" s="248"/>
      <c r="S759" s="248"/>
      <c r="T759" s="249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T759" s="250" t="s">
        <v>177</v>
      </c>
      <c r="AU759" s="250" t="s">
        <v>82</v>
      </c>
      <c r="AV759" s="13" t="s">
        <v>80</v>
      </c>
      <c r="AW759" s="13" t="s">
        <v>30</v>
      </c>
      <c r="AX759" s="13" t="s">
        <v>73</v>
      </c>
      <c r="AY759" s="250" t="s">
        <v>167</v>
      </c>
    </row>
    <row r="760" s="14" customFormat="1">
      <c r="A760" s="14"/>
      <c r="B760" s="251"/>
      <c r="C760" s="252"/>
      <c r="D760" s="242" t="s">
        <v>177</v>
      </c>
      <c r="E760" s="253" t="s">
        <v>1</v>
      </c>
      <c r="F760" s="254" t="s">
        <v>869</v>
      </c>
      <c r="G760" s="252"/>
      <c r="H760" s="255">
        <v>10.199999999999999</v>
      </c>
      <c r="I760" s="256"/>
      <c r="J760" s="252"/>
      <c r="K760" s="252"/>
      <c r="L760" s="257"/>
      <c r="M760" s="258"/>
      <c r="N760" s="259"/>
      <c r="O760" s="259"/>
      <c r="P760" s="259"/>
      <c r="Q760" s="259"/>
      <c r="R760" s="259"/>
      <c r="S760" s="259"/>
      <c r="T760" s="260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T760" s="261" t="s">
        <v>177</v>
      </c>
      <c r="AU760" s="261" t="s">
        <v>82</v>
      </c>
      <c r="AV760" s="14" t="s">
        <v>82</v>
      </c>
      <c r="AW760" s="14" t="s">
        <v>30</v>
      </c>
      <c r="AX760" s="14" t="s">
        <v>73</v>
      </c>
      <c r="AY760" s="261" t="s">
        <v>167</v>
      </c>
    </row>
    <row r="761" s="15" customFormat="1">
      <c r="A761" s="15"/>
      <c r="B761" s="262"/>
      <c r="C761" s="263"/>
      <c r="D761" s="242" t="s">
        <v>177</v>
      </c>
      <c r="E761" s="264" t="s">
        <v>1</v>
      </c>
      <c r="F761" s="265" t="s">
        <v>204</v>
      </c>
      <c r="G761" s="263"/>
      <c r="H761" s="266">
        <v>32.129999999999995</v>
      </c>
      <c r="I761" s="267"/>
      <c r="J761" s="263"/>
      <c r="K761" s="263"/>
      <c r="L761" s="268"/>
      <c r="M761" s="269"/>
      <c r="N761" s="270"/>
      <c r="O761" s="270"/>
      <c r="P761" s="270"/>
      <c r="Q761" s="270"/>
      <c r="R761" s="270"/>
      <c r="S761" s="270"/>
      <c r="T761" s="271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T761" s="272" t="s">
        <v>177</v>
      </c>
      <c r="AU761" s="272" t="s">
        <v>82</v>
      </c>
      <c r="AV761" s="15" t="s">
        <v>175</v>
      </c>
      <c r="AW761" s="15" t="s">
        <v>30</v>
      </c>
      <c r="AX761" s="15" t="s">
        <v>80</v>
      </c>
      <c r="AY761" s="272" t="s">
        <v>167</v>
      </c>
    </row>
    <row r="762" s="2" customFormat="1" ht="33" customHeight="1">
      <c r="A762" s="39"/>
      <c r="B762" s="40"/>
      <c r="C762" s="273" t="s">
        <v>870</v>
      </c>
      <c r="D762" s="273" t="s">
        <v>225</v>
      </c>
      <c r="E762" s="274" t="s">
        <v>871</v>
      </c>
      <c r="F762" s="275" t="s">
        <v>872</v>
      </c>
      <c r="G762" s="276" t="s">
        <v>322</v>
      </c>
      <c r="H762" s="277">
        <v>35.343000000000004</v>
      </c>
      <c r="I762" s="278"/>
      <c r="J762" s="279">
        <f>ROUND(I762*H762,2)</f>
        <v>0</v>
      </c>
      <c r="K762" s="275" t="s">
        <v>174</v>
      </c>
      <c r="L762" s="280"/>
      <c r="M762" s="281" t="s">
        <v>1</v>
      </c>
      <c r="N762" s="282" t="s">
        <v>38</v>
      </c>
      <c r="O762" s="92"/>
      <c r="P762" s="236">
        <f>O762*H762</f>
        <v>0</v>
      </c>
      <c r="Q762" s="236">
        <v>0.00198</v>
      </c>
      <c r="R762" s="236">
        <f>Q762*H762</f>
        <v>0.069979140000000009</v>
      </c>
      <c r="S762" s="236">
        <v>0</v>
      </c>
      <c r="T762" s="237">
        <f>S762*H762</f>
        <v>0</v>
      </c>
      <c r="U762" s="39"/>
      <c r="V762" s="39"/>
      <c r="W762" s="39"/>
      <c r="X762" s="39"/>
      <c r="Y762" s="39"/>
      <c r="Z762" s="39"/>
      <c r="AA762" s="39"/>
      <c r="AB762" s="39"/>
      <c r="AC762" s="39"/>
      <c r="AD762" s="39"/>
      <c r="AE762" s="39"/>
      <c r="AR762" s="238" t="s">
        <v>408</v>
      </c>
      <c r="AT762" s="238" t="s">
        <v>225</v>
      </c>
      <c r="AU762" s="238" t="s">
        <v>82</v>
      </c>
      <c r="AY762" s="18" t="s">
        <v>167</v>
      </c>
      <c r="BE762" s="239">
        <f>IF(N762="základní",J762,0)</f>
        <v>0</v>
      </c>
      <c r="BF762" s="239">
        <f>IF(N762="snížená",J762,0)</f>
        <v>0</v>
      </c>
      <c r="BG762" s="239">
        <f>IF(N762="zákl. přenesená",J762,0)</f>
        <v>0</v>
      </c>
      <c r="BH762" s="239">
        <f>IF(N762="sníž. přenesená",J762,0)</f>
        <v>0</v>
      </c>
      <c r="BI762" s="239">
        <f>IF(N762="nulová",J762,0)</f>
        <v>0</v>
      </c>
      <c r="BJ762" s="18" t="s">
        <v>80</v>
      </c>
      <c r="BK762" s="239">
        <f>ROUND(I762*H762,2)</f>
        <v>0</v>
      </c>
      <c r="BL762" s="18" t="s">
        <v>308</v>
      </c>
      <c r="BM762" s="238" t="s">
        <v>873</v>
      </c>
    </row>
    <row r="763" s="14" customFormat="1">
      <c r="A763" s="14"/>
      <c r="B763" s="251"/>
      <c r="C763" s="252"/>
      <c r="D763" s="242" t="s">
        <v>177</v>
      </c>
      <c r="E763" s="253" t="s">
        <v>1</v>
      </c>
      <c r="F763" s="254" t="s">
        <v>874</v>
      </c>
      <c r="G763" s="252"/>
      <c r="H763" s="255">
        <v>35.343000000000004</v>
      </c>
      <c r="I763" s="256"/>
      <c r="J763" s="252"/>
      <c r="K763" s="252"/>
      <c r="L763" s="257"/>
      <c r="M763" s="258"/>
      <c r="N763" s="259"/>
      <c r="O763" s="259"/>
      <c r="P763" s="259"/>
      <c r="Q763" s="259"/>
      <c r="R763" s="259"/>
      <c r="S763" s="259"/>
      <c r="T763" s="260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T763" s="261" t="s">
        <v>177</v>
      </c>
      <c r="AU763" s="261" t="s">
        <v>82</v>
      </c>
      <c r="AV763" s="14" t="s">
        <v>82</v>
      </c>
      <c r="AW763" s="14" t="s">
        <v>30</v>
      </c>
      <c r="AX763" s="14" t="s">
        <v>80</v>
      </c>
      <c r="AY763" s="261" t="s">
        <v>167</v>
      </c>
    </row>
    <row r="764" s="2" customFormat="1" ht="33" customHeight="1">
      <c r="A764" s="39"/>
      <c r="B764" s="40"/>
      <c r="C764" s="227" t="s">
        <v>875</v>
      </c>
      <c r="D764" s="227" t="s">
        <v>170</v>
      </c>
      <c r="E764" s="228" t="s">
        <v>876</v>
      </c>
      <c r="F764" s="229" t="s">
        <v>877</v>
      </c>
      <c r="G764" s="230" t="s">
        <v>195</v>
      </c>
      <c r="H764" s="231">
        <v>32.18</v>
      </c>
      <c r="I764" s="232"/>
      <c r="J764" s="233">
        <f>ROUND(I764*H764,2)</f>
        <v>0</v>
      </c>
      <c r="K764" s="229" t="s">
        <v>174</v>
      </c>
      <c r="L764" s="45"/>
      <c r="M764" s="234" t="s">
        <v>1</v>
      </c>
      <c r="N764" s="235" t="s">
        <v>38</v>
      </c>
      <c r="O764" s="92"/>
      <c r="P764" s="236">
        <f>O764*H764</f>
        <v>0</v>
      </c>
      <c r="Q764" s="236">
        <v>0.0090900000000000009</v>
      </c>
      <c r="R764" s="236">
        <f>Q764*H764</f>
        <v>0.2925162</v>
      </c>
      <c r="S764" s="236">
        <v>0</v>
      </c>
      <c r="T764" s="237">
        <f>S764*H764</f>
        <v>0</v>
      </c>
      <c r="U764" s="39"/>
      <c r="V764" s="39"/>
      <c r="W764" s="39"/>
      <c r="X764" s="39"/>
      <c r="Y764" s="39"/>
      <c r="Z764" s="39"/>
      <c r="AA764" s="39"/>
      <c r="AB764" s="39"/>
      <c r="AC764" s="39"/>
      <c r="AD764" s="39"/>
      <c r="AE764" s="39"/>
      <c r="AR764" s="238" t="s">
        <v>308</v>
      </c>
      <c r="AT764" s="238" t="s">
        <v>170</v>
      </c>
      <c r="AU764" s="238" t="s">
        <v>82</v>
      </c>
      <c r="AY764" s="18" t="s">
        <v>167</v>
      </c>
      <c r="BE764" s="239">
        <f>IF(N764="základní",J764,0)</f>
        <v>0</v>
      </c>
      <c r="BF764" s="239">
        <f>IF(N764="snížená",J764,0)</f>
        <v>0</v>
      </c>
      <c r="BG764" s="239">
        <f>IF(N764="zákl. přenesená",J764,0)</f>
        <v>0</v>
      </c>
      <c r="BH764" s="239">
        <f>IF(N764="sníž. přenesená",J764,0)</f>
        <v>0</v>
      </c>
      <c r="BI764" s="239">
        <f>IF(N764="nulová",J764,0)</f>
        <v>0</v>
      </c>
      <c r="BJ764" s="18" t="s">
        <v>80</v>
      </c>
      <c r="BK764" s="239">
        <f>ROUND(I764*H764,2)</f>
        <v>0</v>
      </c>
      <c r="BL764" s="18" t="s">
        <v>308</v>
      </c>
      <c r="BM764" s="238" t="s">
        <v>878</v>
      </c>
    </row>
    <row r="765" s="13" customFormat="1">
      <c r="A765" s="13"/>
      <c r="B765" s="240"/>
      <c r="C765" s="241"/>
      <c r="D765" s="242" t="s">
        <v>177</v>
      </c>
      <c r="E765" s="243" t="s">
        <v>1</v>
      </c>
      <c r="F765" s="244" t="s">
        <v>852</v>
      </c>
      <c r="G765" s="241"/>
      <c r="H765" s="243" t="s">
        <v>1</v>
      </c>
      <c r="I765" s="245"/>
      <c r="J765" s="241"/>
      <c r="K765" s="241"/>
      <c r="L765" s="246"/>
      <c r="M765" s="247"/>
      <c r="N765" s="248"/>
      <c r="O765" s="248"/>
      <c r="P765" s="248"/>
      <c r="Q765" s="248"/>
      <c r="R765" s="248"/>
      <c r="S765" s="248"/>
      <c r="T765" s="249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T765" s="250" t="s">
        <v>177</v>
      </c>
      <c r="AU765" s="250" t="s">
        <v>82</v>
      </c>
      <c r="AV765" s="13" t="s">
        <v>80</v>
      </c>
      <c r="AW765" s="13" t="s">
        <v>30</v>
      </c>
      <c r="AX765" s="13" t="s">
        <v>73</v>
      </c>
      <c r="AY765" s="250" t="s">
        <v>167</v>
      </c>
    </row>
    <row r="766" s="14" customFormat="1">
      <c r="A766" s="14"/>
      <c r="B766" s="251"/>
      <c r="C766" s="252"/>
      <c r="D766" s="242" t="s">
        <v>177</v>
      </c>
      <c r="E766" s="253" t="s">
        <v>1</v>
      </c>
      <c r="F766" s="254" t="s">
        <v>345</v>
      </c>
      <c r="G766" s="252"/>
      <c r="H766" s="255">
        <v>5.9000000000000004</v>
      </c>
      <c r="I766" s="256"/>
      <c r="J766" s="252"/>
      <c r="K766" s="252"/>
      <c r="L766" s="257"/>
      <c r="M766" s="258"/>
      <c r="N766" s="259"/>
      <c r="O766" s="259"/>
      <c r="P766" s="259"/>
      <c r="Q766" s="259"/>
      <c r="R766" s="259"/>
      <c r="S766" s="259"/>
      <c r="T766" s="260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T766" s="261" t="s">
        <v>177</v>
      </c>
      <c r="AU766" s="261" t="s">
        <v>82</v>
      </c>
      <c r="AV766" s="14" t="s">
        <v>82</v>
      </c>
      <c r="AW766" s="14" t="s">
        <v>30</v>
      </c>
      <c r="AX766" s="14" t="s">
        <v>73</v>
      </c>
      <c r="AY766" s="261" t="s">
        <v>167</v>
      </c>
    </row>
    <row r="767" s="13" customFormat="1">
      <c r="A767" s="13"/>
      <c r="B767" s="240"/>
      <c r="C767" s="241"/>
      <c r="D767" s="242" t="s">
        <v>177</v>
      </c>
      <c r="E767" s="243" t="s">
        <v>1</v>
      </c>
      <c r="F767" s="244" t="s">
        <v>853</v>
      </c>
      <c r="G767" s="241"/>
      <c r="H767" s="243" t="s">
        <v>1</v>
      </c>
      <c r="I767" s="245"/>
      <c r="J767" s="241"/>
      <c r="K767" s="241"/>
      <c r="L767" s="246"/>
      <c r="M767" s="247"/>
      <c r="N767" s="248"/>
      <c r="O767" s="248"/>
      <c r="P767" s="248"/>
      <c r="Q767" s="248"/>
      <c r="R767" s="248"/>
      <c r="S767" s="248"/>
      <c r="T767" s="249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T767" s="250" t="s">
        <v>177</v>
      </c>
      <c r="AU767" s="250" t="s">
        <v>82</v>
      </c>
      <c r="AV767" s="13" t="s">
        <v>80</v>
      </c>
      <c r="AW767" s="13" t="s">
        <v>30</v>
      </c>
      <c r="AX767" s="13" t="s">
        <v>73</v>
      </c>
      <c r="AY767" s="250" t="s">
        <v>167</v>
      </c>
    </row>
    <row r="768" s="14" customFormat="1">
      <c r="A768" s="14"/>
      <c r="B768" s="251"/>
      <c r="C768" s="252"/>
      <c r="D768" s="242" t="s">
        <v>177</v>
      </c>
      <c r="E768" s="253" t="s">
        <v>1</v>
      </c>
      <c r="F768" s="254" t="s">
        <v>351</v>
      </c>
      <c r="G768" s="252"/>
      <c r="H768" s="255">
        <v>26.280000000000001</v>
      </c>
      <c r="I768" s="256"/>
      <c r="J768" s="252"/>
      <c r="K768" s="252"/>
      <c r="L768" s="257"/>
      <c r="M768" s="258"/>
      <c r="N768" s="259"/>
      <c r="O768" s="259"/>
      <c r="P768" s="259"/>
      <c r="Q768" s="259"/>
      <c r="R768" s="259"/>
      <c r="S768" s="259"/>
      <c r="T768" s="260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T768" s="261" t="s">
        <v>177</v>
      </c>
      <c r="AU768" s="261" t="s">
        <v>82</v>
      </c>
      <c r="AV768" s="14" t="s">
        <v>82</v>
      </c>
      <c r="AW768" s="14" t="s">
        <v>30</v>
      </c>
      <c r="AX768" s="14" t="s">
        <v>73</v>
      </c>
      <c r="AY768" s="261" t="s">
        <v>167</v>
      </c>
    </row>
    <row r="769" s="15" customFormat="1">
      <c r="A769" s="15"/>
      <c r="B769" s="262"/>
      <c r="C769" s="263"/>
      <c r="D769" s="242" t="s">
        <v>177</v>
      </c>
      <c r="E769" s="264" t="s">
        <v>1</v>
      </c>
      <c r="F769" s="265" t="s">
        <v>204</v>
      </c>
      <c r="G769" s="263"/>
      <c r="H769" s="266">
        <v>32.18</v>
      </c>
      <c r="I769" s="267"/>
      <c r="J769" s="263"/>
      <c r="K769" s="263"/>
      <c r="L769" s="268"/>
      <c r="M769" s="269"/>
      <c r="N769" s="270"/>
      <c r="O769" s="270"/>
      <c r="P769" s="270"/>
      <c r="Q769" s="270"/>
      <c r="R769" s="270"/>
      <c r="S769" s="270"/>
      <c r="T769" s="271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T769" s="272" t="s">
        <v>177</v>
      </c>
      <c r="AU769" s="272" t="s">
        <v>82</v>
      </c>
      <c r="AV769" s="15" t="s">
        <v>175</v>
      </c>
      <c r="AW769" s="15" t="s">
        <v>30</v>
      </c>
      <c r="AX769" s="15" t="s">
        <v>80</v>
      </c>
      <c r="AY769" s="272" t="s">
        <v>167</v>
      </c>
    </row>
    <row r="770" s="2" customFormat="1" ht="33" customHeight="1">
      <c r="A770" s="39"/>
      <c r="B770" s="40"/>
      <c r="C770" s="273" t="s">
        <v>879</v>
      </c>
      <c r="D770" s="273" t="s">
        <v>225</v>
      </c>
      <c r="E770" s="274" t="s">
        <v>880</v>
      </c>
      <c r="F770" s="275" t="s">
        <v>881</v>
      </c>
      <c r="G770" s="276" t="s">
        <v>195</v>
      </c>
      <c r="H770" s="277">
        <v>37.006999999999998</v>
      </c>
      <c r="I770" s="278"/>
      <c r="J770" s="279">
        <f>ROUND(I770*H770,2)</f>
        <v>0</v>
      </c>
      <c r="K770" s="275" t="s">
        <v>174</v>
      </c>
      <c r="L770" s="280"/>
      <c r="M770" s="281" t="s">
        <v>1</v>
      </c>
      <c r="N770" s="282" t="s">
        <v>38</v>
      </c>
      <c r="O770" s="92"/>
      <c r="P770" s="236">
        <f>O770*H770</f>
        <v>0</v>
      </c>
      <c r="Q770" s="236">
        <v>0.021999999999999999</v>
      </c>
      <c r="R770" s="236">
        <f>Q770*H770</f>
        <v>0.81415399999999993</v>
      </c>
      <c r="S770" s="236">
        <v>0</v>
      </c>
      <c r="T770" s="237">
        <f>S770*H770</f>
        <v>0</v>
      </c>
      <c r="U770" s="39"/>
      <c r="V770" s="39"/>
      <c r="W770" s="39"/>
      <c r="X770" s="39"/>
      <c r="Y770" s="39"/>
      <c r="Z770" s="39"/>
      <c r="AA770" s="39"/>
      <c r="AB770" s="39"/>
      <c r="AC770" s="39"/>
      <c r="AD770" s="39"/>
      <c r="AE770" s="39"/>
      <c r="AR770" s="238" t="s">
        <v>408</v>
      </c>
      <c r="AT770" s="238" t="s">
        <v>225</v>
      </c>
      <c r="AU770" s="238" t="s">
        <v>82</v>
      </c>
      <c r="AY770" s="18" t="s">
        <v>167</v>
      </c>
      <c r="BE770" s="239">
        <f>IF(N770="základní",J770,0)</f>
        <v>0</v>
      </c>
      <c r="BF770" s="239">
        <f>IF(N770="snížená",J770,0)</f>
        <v>0</v>
      </c>
      <c r="BG770" s="239">
        <f>IF(N770="zákl. přenesená",J770,0)</f>
        <v>0</v>
      </c>
      <c r="BH770" s="239">
        <f>IF(N770="sníž. přenesená",J770,0)</f>
        <v>0</v>
      </c>
      <c r="BI770" s="239">
        <f>IF(N770="nulová",J770,0)</f>
        <v>0</v>
      </c>
      <c r="BJ770" s="18" t="s">
        <v>80</v>
      </c>
      <c r="BK770" s="239">
        <f>ROUND(I770*H770,2)</f>
        <v>0</v>
      </c>
      <c r="BL770" s="18" t="s">
        <v>308</v>
      </c>
      <c r="BM770" s="238" t="s">
        <v>882</v>
      </c>
    </row>
    <row r="771" s="13" customFormat="1">
      <c r="A771" s="13"/>
      <c r="B771" s="240"/>
      <c r="C771" s="241"/>
      <c r="D771" s="242" t="s">
        <v>177</v>
      </c>
      <c r="E771" s="243" t="s">
        <v>1</v>
      </c>
      <c r="F771" s="244" t="s">
        <v>883</v>
      </c>
      <c r="G771" s="241"/>
      <c r="H771" s="243" t="s">
        <v>1</v>
      </c>
      <c r="I771" s="245"/>
      <c r="J771" s="241"/>
      <c r="K771" s="241"/>
      <c r="L771" s="246"/>
      <c r="M771" s="247"/>
      <c r="N771" s="248"/>
      <c r="O771" s="248"/>
      <c r="P771" s="248"/>
      <c r="Q771" s="248"/>
      <c r="R771" s="248"/>
      <c r="S771" s="248"/>
      <c r="T771" s="249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T771" s="250" t="s">
        <v>177</v>
      </c>
      <c r="AU771" s="250" t="s">
        <v>82</v>
      </c>
      <c r="AV771" s="13" t="s">
        <v>80</v>
      </c>
      <c r="AW771" s="13" t="s">
        <v>30</v>
      </c>
      <c r="AX771" s="13" t="s">
        <v>73</v>
      </c>
      <c r="AY771" s="250" t="s">
        <v>167</v>
      </c>
    </row>
    <row r="772" s="14" customFormat="1">
      <c r="A772" s="14"/>
      <c r="B772" s="251"/>
      <c r="C772" s="252"/>
      <c r="D772" s="242" t="s">
        <v>177</v>
      </c>
      <c r="E772" s="253" t="s">
        <v>1</v>
      </c>
      <c r="F772" s="254" t="s">
        <v>884</v>
      </c>
      <c r="G772" s="252"/>
      <c r="H772" s="255">
        <v>37.006999999999998</v>
      </c>
      <c r="I772" s="256"/>
      <c r="J772" s="252"/>
      <c r="K772" s="252"/>
      <c r="L772" s="257"/>
      <c r="M772" s="258"/>
      <c r="N772" s="259"/>
      <c r="O772" s="259"/>
      <c r="P772" s="259"/>
      <c r="Q772" s="259"/>
      <c r="R772" s="259"/>
      <c r="S772" s="259"/>
      <c r="T772" s="260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T772" s="261" t="s">
        <v>177</v>
      </c>
      <c r="AU772" s="261" t="s">
        <v>82</v>
      </c>
      <c r="AV772" s="14" t="s">
        <v>82</v>
      </c>
      <c r="AW772" s="14" t="s">
        <v>30</v>
      </c>
      <c r="AX772" s="14" t="s">
        <v>80</v>
      </c>
      <c r="AY772" s="261" t="s">
        <v>167</v>
      </c>
    </row>
    <row r="773" s="2" customFormat="1" ht="16.5" customHeight="1">
      <c r="A773" s="39"/>
      <c r="B773" s="40"/>
      <c r="C773" s="227" t="s">
        <v>885</v>
      </c>
      <c r="D773" s="227" t="s">
        <v>170</v>
      </c>
      <c r="E773" s="228" t="s">
        <v>886</v>
      </c>
      <c r="F773" s="229" t="s">
        <v>887</v>
      </c>
      <c r="G773" s="230" t="s">
        <v>322</v>
      </c>
      <c r="H773" s="231">
        <v>101.3</v>
      </c>
      <c r="I773" s="232"/>
      <c r="J773" s="233">
        <f>ROUND(I773*H773,2)</f>
        <v>0</v>
      </c>
      <c r="K773" s="229" t="s">
        <v>174</v>
      </c>
      <c r="L773" s="45"/>
      <c r="M773" s="234" t="s">
        <v>1</v>
      </c>
      <c r="N773" s="235" t="s">
        <v>38</v>
      </c>
      <c r="O773" s="92"/>
      <c r="P773" s="236">
        <f>O773*H773</f>
        <v>0</v>
      </c>
      <c r="Q773" s="236">
        <v>9.0000000000000006E-05</v>
      </c>
      <c r="R773" s="236">
        <f>Q773*H773</f>
        <v>0.0091170000000000001</v>
      </c>
      <c r="S773" s="236">
        <v>0</v>
      </c>
      <c r="T773" s="237">
        <f>S773*H773</f>
        <v>0</v>
      </c>
      <c r="U773" s="39"/>
      <c r="V773" s="39"/>
      <c r="W773" s="39"/>
      <c r="X773" s="39"/>
      <c r="Y773" s="39"/>
      <c r="Z773" s="39"/>
      <c r="AA773" s="39"/>
      <c r="AB773" s="39"/>
      <c r="AC773" s="39"/>
      <c r="AD773" s="39"/>
      <c r="AE773" s="39"/>
      <c r="AR773" s="238" t="s">
        <v>308</v>
      </c>
      <c r="AT773" s="238" t="s">
        <v>170</v>
      </c>
      <c r="AU773" s="238" t="s">
        <v>82</v>
      </c>
      <c r="AY773" s="18" t="s">
        <v>167</v>
      </c>
      <c r="BE773" s="239">
        <f>IF(N773="základní",J773,0)</f>
        <v>0</v>
      </c>
      <c r="BF773" s="239">
        <f>IF(N773="snížená",J773,0)</f>
        <v>0</v>
      </c>
      <c r="BG773" s="239">
        <f>IF(N773="zákl. přenesená",J773,0)</f>
        <v>0</v>
      </c>
      <c r="BH773" s="239">
        <f>IF(N773="sníž. přenesená",J773,0)</f>
        <v>0</v>
      </c>
      <c r="BI773" s="239">
        <f>IF(N773="nulová",J773,0)</f>
        <v>0</v>
      </c>
      <c r="BJ773" s="18" t="s">
        <v>80</v>
      </c>
      <c r="BK773" s="239">
        <f>ROUND(I773*H773,2)</f>
        <v>0</v>
      </c>
      <c r="BL773" s="18" t="s">
        <v>308</v>
      </c>
      <c r="BM773" s="238" t="s">
        <v>888</v>
      </c>
    </row>
    <row r="774" s="2" customFormat="1" ht="24.15" customHeight="1">
      <c r="A774" s="39"/>
      <c r="B774" s="40"/>
      <c r="C774" s="227" t="s">
        <v>889</v>
      </c>
      <c r="D774" s="227" t="s">
        <v>170</v>
      </c>
      <c r="E774" s="228" t="s">
        <v>890</v>
      </c>
      <c r="F774" s="229" t="s">
        <v>891</v>
      </c>
      <c r="G774" s="230" t="s">
        <v>219</v>
      </c>
      <c r="H774" s="231">
        <v>1.8129999999999999</v>
      </c>
      <c r="I774" s="232"/>
      <c r="J774" s="233">
        <f>ROUND(I774*H774,2)</f>
        <v>0</v>
      </c>
      <c r="K774" s="229" t="s">
        <v>174</v>
      </c>
      <c r="L774" s="45"/>
      <c r="M774" s="234" t="s">
        <v>1</v>
      </c>
      <c r="N774" s="235" t="s">
        <v>38</v>
      </c>
      <c r="O774" s="92"/>
      <c r="P774" s="236">
        <f>O774*H774</f>
        <v>0</v>
      </c>
      <c r="Q774" s="236">
        <v>0</v>
      </c>
      <c r="R774" s="236">
        <f>Q774*H774</f>
        <v>0</v>
      </c>
      <c r="S774" s="236">
        <v>0</v>
      </c>
      <c r="T774" s="237">
        <f>S774*H774</f>
        <v>0</v>
      </c>
      <c r="U774" s="39"/>
      <c r="V774" s="39"/>
      <c r="W774" s="39"/>
      <c r="X774" s="39"/>
      <c r="Y774" s="39"/>
      <c r="Z774" s="39"/>
      <c r="AA774" s="39"/>
      <c r="AB774" s="39"/>
      <c r="AC774" s="39"/>
      <c r="AD774" s="39"/>
      <c r="AE774" s="39"/>
      <c r="AR774" s="238" t="s">
        <v>308</v>
      </c>
      <c r="AT774" s="238" t="s">
        <v>170</v>
      </c>
      <c r="AU774" s="238" t="s">
        <v>82</v>
      </c>
      <c r="AY774" s="18" t="s">
        <v>167</v>
      </c>
      <c r="BE774" s="239">
        <f>IF(N774="základní",J774,0)</f>
        <v>0</v>
      </c>
      <c r="BF774" s="239">
        <f>IF(N774="snížená",J774,0)</f>
        <v>0</v>
      </c>
      <c r="BG774" s="239">
        <f>IF(N774="zákl. přenesená",J774,0)</f>
        <v>0</v>
      </c>
      <c r="BH774" s="239">
        <f>IF(N774="sníž. přenesená",J774,0)</f>
        <v>0</v>
      </c>
      <c r="BI774" s="239">
        <f>IF(N774="nulová",J774,0)</f>
        <v>0</v>
      </c>
      <c r="BJ774" s="18" t="s">
        <v>80</v>
      </c>
      <c r="BK774" s="239">
        <f>ROUND(I774*H774,2)</f>
        <v>0</v>
      </c>
      <c r="BL774" s="18" t="s">
        <v>308</v>
      </c>
      <c r="BM774" s="238" t="s">
        <v>892</v>
      </c>
    </row>
    <row r="775" s="12" customFormat="1" ht="22.8" customHeight="1">
      <c r="A775" s="12"/>
      <c r="B775" s="211"/>
      <c r="C775" s="212"/>
      <c r="D775" s="213" t="s">
        <v>72</v>
      </c>
      <c r="E775" s="225" t="s">
        <v>893</v>
      </c>
      <c r="F775" s="225" t="s">
        <v>894</v>
      </c>
      <c r="G775" s="212"/>
      <c r="H775" s="212"/>
      <c r="I775" s="215"/>
      <c r="J775" s="226">
        <f>BK775</f>
        <v>0</v>
      </c>
      <c r="K775" s="212"/>
      <c r="L775" s="217"/>
      <c r="M775" s="218"/>
      <c r="N775" s="219"/>
      <c r="O775" s="219"/>
      <c r="P775" s="220">
        <f>SUM(P776:P779)</f>
        <v>0</v>
      </c>
      <c r="Q775" s="219"/>
      <c r="R775" s="220">
        <f>SUM(R776:R779)</f>
        <v>0</v>
      </c>
      <c r="S775" s="219"/>
      <c r="T775" s="221">
        <f>SUM(T776:T779)</f>
        <v>0.077330999999999997</v>
      </c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R775" s="222" t="s">
        <v>82</v>
      </c>
      <c r="AT775" s="223" t="s">
        <v>72</v>
      </c>
      <c r="AU775" s="223" t="s">
        <v>80</v>
      </c>
      <c r="AY775" s="222" t="s">
        <v>167</v>
      </c>
      <c r="BK775" s="224">
        <f>SUM(BK776:BK779)</f>
        <v>0</v>
      </c>
    </row>
    <row r="776" s="2" customFormat="1" ht="24.15" customHeight="1">
      <c r="A776" s="39"/>
      <c r="B776" s="40"/>
      <c r="C776" s="227" t="s">
        <v>895</v>
      </c>
      <c r="D776" s="227" t="s">
        <v>170</v>
      </c>
      <c r="E776" s="228" t="s">
        <v>896</v>
      </c>
      <c r="F776" s="229" t="s">
        <v>897</v>
      </c>
      <c r="G776" s="230" t="s">
        <v>195</v>
      </c>
      <c r="H776" s="231">
        <v>25.757999999999999</v>
      </c>
      <c r="I776" s="232"/>
      <c r="J776" s="233">
        <f>ROUND(I776*H776,2)</f>
        <v>0</v>
      </c>
      <c r="K776" s="229" t="s">
        <v>174</v>
      </c>
      <c r="L776" s="45"/>
      <c r="M776" s="234" t="s">
        <v>1</v>
      </c>
      <c r="N776" s="235" t="s">
        <v>38</v>
      </c>
      <c r="O776" s="92"/>
      <c r="P776" s="236">
        <f>O776*H776</f>
        <v>0</v>
      </c>
      <c r="Q776" s="236">
        <v>0</v>
      </c>
      <c r="R776" s="236">
        <f>Q776*H776</f>
        <v>0</v>
      </c>
      <c r="S776" s="236">
        <v>0</v>
      </c>
      <c r="T776" s="237">
        <f>S776*H776</f>
        <v>0</v>
      </c>
      <c r="U776" s="39"/>
      <c r="V776" s="39"/>
      <c r="W776" s="39"/>
      <c r="X776" s="39"/>
      <c r="Y776" s="39"/>
      <c r="Z776" s="39"/>
      <c r="AA776" s="39"/>
      <c r="AB776" s="39"/>
      <c r="AC776" s="39"/>
      <c r="AD776" s="39"/>
      <c r="AE776" s="39"/>
      <c r="AR776" s="238" t="s">
        <v>308</v>
      </c>
      <c r="AT776" s="238" t="s">
        <v>170</v>
      </c>
      <c r="AU776" s="238" t="s">
        <v>82</v>
      </c>
      <c r="AY776" s="18" t="s">
        <v>167</v>
      </c>
      <c r="BE776" s="239">
        <f>IF(N776="základní",J776,0)</f>
        <v>0</v>
      </c>
      <c r="BF776" s="239">
        <f>IF(N776="snížená",J776,0)</f>
        <v>0</v>
      </c>
      <c r="BG776" s="239">
        <f>IF(N776="zákl. přenesená",J776,0)</f>
        <v>0</v>
      </c>
      <c r="BH776" s="239">
        <f>IF(N776="sníž. přenesená",J776,0)</f>
        <v>0</v>
      </c>
      <c r="BI776" s="239">
        <f>IF(N776="nulová",J776,0)</f>
        <v>0</v>
      </c>
      <c r="BJ776" s="18" t="s">
        <v>80</v>
      </c>
      <c r="BK776" s="239">
        <f>ROUND(I776*H776,2)</f>
        <v>0</v>
      </c>
      <c r="BL776" s="18" t="s">
        <v>308</v>
      </c>
      <c r="BM776" s="238" t="s">
        <v>898</v>
      </c>
    </row>
    <row r="777" s="2" customFormat="1" ht="24.15" customHeight="1">
      <c r="A777" s="39"/>
      <c r="B777" s="40"/>
      <c r="C777" s="227" t="s">
        <v>418</v>
      </c>
      <c r="D777" s="227" t="s">
        <v>170</v>
      </c>
      <c r="E777" s="228" t="s">
        <v>899</v>
      </c>
      <c r="F777" s="229" t="s">
        <v>900</v>
      </c>
      <c r="G777" s="230" t="s">
        <v>195</v>
      </c>
      <c r="H777" s="231">
        <v>25.757999999999999</v>
      </c>
      <c r="I777" s="232"/>
      <c r="J777" s="233">
        <f>ROUND(I777*H777,2)</f>
        <v>0</v>
      </c>
      <c r="K777" s="229" t="s">
        <v>174</v>
      </c>
      <c r="L777" s="45"/>
      <c r="M777" s="234" t="s">
        <v>1</v>
      </c>
      <c r="N777" s="235" t="s">
        <v>38</v>
      </c>
      <c r="O777" s="92"/>
      <c r="P777" s="236">
        <f>O777*H777</f>
        <v>0</v>
      </c>
      <c r="Q777" s="236">
        <v>0</v>
      </c>
      <c r="R777" s="236">
        <f>Q777*H777</f>
        <v>0</v>
      </c>
      <c r="S777" s="236">
        <v>0.0025000000000000001</v>
      </c>
      <c r="T777" s="237">
        <f>S777*H777</f>
        <v>0.064394999999999994</v>
      </c>
      <c r="U777" s="39"/>
      <c r="V777" s="39"/>
      <c r="W777" s="39"/>
      <c r="X777" s="39"/>
      <c r="Y777" s="39"/>
      <c r="Z777" s="39"/>
      <c r="AA777" s="39"/>
      <c r="AB777" s="39"/>
      <c r="AC777" s="39"/>
      <c r="AD777" s="39"/>
      <c r="AE777" s="39"/>
      <c r="AR777" s="238" t="s">
        <v>308</v>
      </c>
      <c r="AT777" s="238" t="s">
        <v>170</v>
      </c>
      <c r="AU777" s="238" t="s">
        <v>82</v>
      </c>
      <c r="AY777" s="18" t="s">
        <v>167</v>
      </c>
      <c r="BE777" s="239">
        <f>IF(N777="základní",J777,0)</f>
        <v>0</v>
      </c>
      <c r="BF777" s="239">
        <f>IF(N777="snížená",J777,0)</f>
        <v>0</v>
      </c>
      <c r="BG777" s="239">
        <f>IF(N777="zákl. přenesená",J777,0)</f>
        <v>0</v>
      </c>
      <c r="BH777" s="239">
        <f>IF(N777="sníž. přenesená",J777,0)</f>
        <v>0</v>
      </c>
      <c r="BI777" s="239">
        <f>IF(N777="nulová",J777,0)</f>
        <v>0</v>
      </c>
      <c r="BJ777" s="18" t="s">
        <v>80</v>
      </c>
      <c r="BK777" s="239">
        <f>ROUND(I777*H777,2)</f>
        <v>0</v>
      </c>
      <c r="BL777" s="18" t="s">
        <v>308</v>
      </c>
      <c r="BM777" s="238" t="s">
        <v>901</v>
      </c>
    </row>
    <row r="778" s="14" customFormat="1">
      <c r="A778" s="14"/>
      <c r="B778" s="251"/>
      <c r="C778" s="252"/>
      <c r="D778" s="242" t="s">
        <v>177</v>
      </c>
      <c r="E778" s="253" t="s">
        <v>1</v>
      </c>
      <c r="F778" s="254" t="s">
        <v>445</v>
      </c>
      <c r="G778" s="252"/>
      <c r="H778" s="255">
        <v>25.757999999999999</v>
      </c>
      <c r="I778" s="256"/>
      <c r="J778" s="252"/>
      <c r="K778" s="252"/>
      <c r="L778" s="257"/>
      <c r="M778" s="258"/>
      <c r="N778" s="259"/>
      <c r="O778" s="259"/>
      <c r="P778" s="259"/>
      <c r="Q778" s="259"/>
      <c r="R778" s="259"/>
      <c r="S778" s="259"/>
      <c r="T778" s="260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T778" s="261" t="s">
        <v>177</v>
      </c>
      <c r="AU778" s="261" t="s">
        <v>82</v>
      </c>
      <c r="AV778" s="14" t="s">
        <v>82</v>
      </c>
      <c r="AW778" s="14" t="s">
        <v>30</v>
      </c>
      <c r="AX778" s="14" t="s">
        <v>80</v>
      </c>
      <c r="AY778" s="261" t="s">
        <v>167</v>
      </c>
    </row>
    <row r="779" s="2" customFormat="1" ht="21.75" customHeight="1">
      <c r="A779" s="39"/>
      <c r="B779" s="40"/>
      <c r="C779" s="227" t="s">
        <v>902</v>
      </c>
      <c r="D779" s="227" t="s">
        <v>170</v>
      </c>
      <c r="E779" s="228" t="s">
        <v>903</v>
      </c>
      <c r="F779" s="229" t="s">
        <v>904</v>
      </c>
      <c r="G779" s="230" t="s">
        <v>322</v>
      </c>
      <c r="H779" s="231">
        <v>43.119999999999997</v>
      </c>
      <c r="I779" s="232"/>
      <c r="J779" s="233">
        <f>ROUND(I779*H779,2)</f>
        <v>0</v>
      </c>
      <c r="K779" s="229" t="s">
        <v>174</v>
      </c>
      <c r="L779" s="45"/>
      <c r="M779" s="234" t="s">
        <v>1</v>
      </c>
      <c r="N779" s="235" t="s">
        <v>38</v>
      </c>
      <c r="O779" s="92"/>
      <c r="P779" s="236">
        <f>O779*H779</f>
        <v>0</v>
      </c>
      <c r="Q779" s="236">
        <v>0</v>
      </c>
      <c r="R779" s="236">
        <f>Q779*H779</f>
        <v>0</v>
      </c>
      <c r="S779" s="236">
        <v>0.00029999999999999997</v>
      </c>
      <c r="T779" s="237">
        <f>S779*H779</f>
        <v>0.012935999999999998</v>
      </c>
      <c r="U779" s="39"/>
      <c r="V779" s="39"/>
      <c r="W779" s="39"/>
      <c r="X779" s="39"/>
      <c r="Y779" s="39"/>
      <c r="Z779" s="39"/>
      <c r="AA779" s="39"/>
      <c r="AB779" s="39"/>
      <c r="AC779" s="39"/>
      <c r="AD779" s="39"/>
      <c r="AE779" s="39"/>
      <c r="AR779" s="238" t="s">
        <v>308</v>
      </c>
      <c r="AT779" s="238" t="s">
        <v>170</v>
      </c>
      <c r="AU779" s="238" t="s">
        <v>82</v>
      </c>
      <c r="AY779" s="18" t="s">
        <v>167</v>
      </c>
      <c r="BE779" s="239">
        <f>IF(N779="základní",J779,0)</f>
        <v>0</v>
      </c>
      <c r="BF779" s="239">
        <f>IF(N779="snížená",J779,0)</f>
        <v>0</v>
      </c>
      <c r="BG779" s="239">
        <f>IF(N779="zákl. přenesená",J779,0)</f>
        <v>0</v>
      </c>
      <c r="BH779" s="239">
        <f>IF(N779="sníž. přenesená",J779,0)</f>
        <v>0</v>
      </c>
      <c r="BI779" s="239">
        <f>IF(N779="nulová",J779,0)</f>
        <v>0</v>
      </c>
      <c r="BJ779" s="18" t="s">
        <v>80</v>
      </c>
      <c r="BK779" s="239">
        <f>ROUND(I779*H779,2)</f>
        <v>0</v>
      </c>
      <c r="BL779" s="18" t="s">
        <v>308</v>
      </c>
      <c r="BM779" s="238" t="s">
        <v>905</v>
      </c>
    </row>
    <row r="780" s="12" customFormat="1" ht="22.8" customHeight="1">
      <c r="A780" s="12"/>
      <c r="B780" s="211"/>
      <c r="C780" s="212"/>
      <c r="D780" s="213" t="s">
        <v>72</v>
      </c>
      <c r="E780" s="225" t="s">
        <v>906</v>
      </c>
      <c r="F780" s="225" t="s">
        <v>907</v>
      </c>
      <c r="G780" s="212"/>
      <c r="H780" s="212"/>
      <c r="I780" s="215"/>
      <c r="J780" s="226">
        <f>BK780</f>
        <v>0</v>
      </c>
      <c r="K780" s="212"/>
      <c r="L780" s="217"/>
      <c r="M780" s="218"/>
      <c r="N780" s="219"/>
      <c r="O780" s="219"/>
      <c r="P780" s="220">
        <f>SUM(P781:P802)</f>
        <v>0</v>
      </c>
      <c r="Q780" s="219"/>
      <c r="R780" s="220">
        <f>SUM(R781:R802)</f>
        <v>1.223508</v>
      </c>
      <c r="S780" s="219"/>
      <c r="T780" s="221">
        <f>SUM(T781:T802)</f>
        <v>0</v>
      </c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R780" s="222" t="s">
        <v>82</v>
      </c>
      <c r="AT780" s="223" t="s">
        <v>72</v>
      </c>
      <c r="AU780" s="223" t="s">
        <v>80</v>
      </c>
      <c r="AY780" s="222" t="s">
        <v>167</v>
      </c>
      <c r="BK780" s="224">
        <f>SUM(BK781:BK802)</f>
        <v>0</v>
      </c>
    </row>
    <row r="781" s="2" customFormat="1" ht="16.5" customHeight="1">
      <c r="A781" s="39"/>
      <c r="B781" s="40"/>
      <c r="C781" s="227" t="s">
        <v>908</v>
      </c>
      <c r="D781" s="227" t="s">
        <v>170</v>
      </c>
      <c r="E781" s="228" t="s">
        <v>909</v>
      </c>
      <c r="F781" s="229" t="s">
        <v>910</v>
      </c>
      <c r="G781" s="230" t="s">
        <v>195</v>
      </c>
      <c r="H781" s="231">
        <v>48.359999999999999</v>
      </c>
      <c r="I781" s="232"/>
      <c r="J781" s="233">
        <f>ROUND(I781*H781,2)</f>
        <v>0</v>
      </c>
      <c r="K781" s="229" t="s">
        <v>174</v>
      </c>
      <c r="L781" s="45"/>
      <c r="M781" s="234" t="s">
        <v>1</v>
      </c>
      <c r="N781" s="235" t="s">
        <v>38</v>
      </c>
      <c r="O781" s="92"/>
      <c r="P781" s="236">
        <f>O781*H781</f>
        <v>0</v>
      </c>
      <c r="Q781" s="236">
        <v>0.024</v>
      </c>
      <c r="R781" s="236">
        <f>Q781*H781</f>
        <v>1.1606400000000001</v>
      </c>
      <c r="S781" s="236">
        <v>0</v>
      </c>
      <c r="T781" s="237">
        <f>S781*H781</f>
        <v>0</v>
      </c>
      <c r="U781" s="39"/>
      <c r="V781" s="39"/>
      <c r="W781" s="39"/>
      <c r="X781" s="39"/>
      <c r="Y781" s="39"/>
      <c r="Z781" s="39"/>
      <c r="AA781" s="39"/>
      <c r="AB781" s="39"/>
      <c r="AC781" s="39"/>
      <c r="AD781" s="39"/>
      <c r="AE781" s="39"/>
      <c r="AR781" s="238" t="s">
        <v>308</v>
      </c>
      <c r="AT781" s="238" t="s">
        <v>170</v>
      </c>
      <c r="AU781" s="238" t="s">
        <v>82</v>
      </c>
      <c r="AY781" s="18" t="s">
        <v>167</v>
      </c>
      <c r="BE781" s="239">
        <f>IF(N781="základní",J781,0)</f>
        <v>0</v>
      </c>
      <c r="BF781" s="239">
        <f>IF(N781="snížená",J781,0)</f>
        <v>0</v>
      </c>
      <c r="BG781" s="239">
        <f>IF(N781="zákl. přenesená",J781,0)</f>
        <v>0</v>
      </c>
      <c r="BH781" s="239">
        <f>IF(N781="sníž. přenesená",J781,0)</f>
        <v>0</v>
      </c>
      <c r="BI781" s="239">
        <f>IF(N781="nulová",J781,0)</f>
        <v>0</v>
      </c>
      <c r="BJ781" s="18" t="s">
        <v>80</v>
      </c>
      <c r="BK781" s="239">
        <f>ROUND(I781*H781,2)</f>
        <v>0</v>
      </c>
      <c r="BL781" s="18" t="s">
        <v>308</v>
      </c>
      <c r="BM781" s="238" t="s">
        <v>911</v>
      </c>
    </row>
    <row r="782" s="13" customFormat="1">
      <c r="A782" s="13"/>
      <c r="B782" s="240"/>
      <c r="C782" s="241"/>
      <c r="D782" s="242" t="s">
        <v>177</v>
      </c>
      <c r="E782" s="243" t="s">
        <v>1</v>
      </c>
      <c r="F782" s="244" t="s">
        <v>352</v>
      </c>
      <c r="G782" s="241"/>
      <c r="H782" s="243" t="s">
        <v>1</v>
      </c>
      <c r="I782" s="245"/>
      <c r="J782" s="241"/>
      <c r="K782" s="241"/>
      <c r="L782" s="246"/>
      <c r="M782" s="247"/>
      <c r="N782" s="248"/>
      <c r="O782" s="248"/>
      <c r="P782" s="248"/>
      <c r="Q782" s="248"/>
      <c r="R782" s="248"/>
      <c r="S782" s="248"/>
      <c r="T782" s="249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T782" s="250" t="s">
        <v>177</v>
      </c>
      <c r="AU782" s="250" t="s">
        <v>82</v>
      </c>
      <c r="AV782" s="13" t="s">
        <v>80</v>
      </c>
      <c r="AW782" s="13" t="s">
        <v>30</v>
      </c>
      <c r="AX782" s="13" t="s">
        <v>73</v>
      </c>
      <c r="AY782" s="250" t="s">
        <v>167</v>
      </c>
    </row>
    <row r="783" s="14" customFormat="1">
      <c r="A783" s="14"/>
      <c r="B783" s="251"/>
      <c r="C783" s="252"/>
      <c r="D783" s="242" t="s">
        <v>177</v>
      </c>
      <c r="E783" s="253" t="s">
        <v>1</v>
      </c>
      <c r="F783" s="254" t="s">
        <v>353</v>
      </c>
      <c r="G783" s="252"/>
      <c r="H783" s="255">
        <v>35.200000000000003</v>
      </c>
      <c r="I783" s="256"/>
      <c r="J783" s="252"/>
      <c r="K783" s="252"/>
      <c r="L783" s="257"/>
      <c r="M783" s="258"/>
      <c r="N783" s="259"/>
      <c r="O783" s="259"/>
      <c r="P783" s="259"/>
      <c r="Q783" s="259"/>
      <c r="R783" s="259"/>
      <c r="S783" s="259"/>
      <c r="T783" s="260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T783" s="261" t="s">
        <v>177</v>
      </c>
      <c r="AU783" s="261" t="s">
        <v>82</v>
      </c>
      <c r="AV783" s="14" t="s">
        <v>82</v>
      </c>
      <c r="AW783" s="14" t="s">
        <v>30</v>
      </c>
      <c r="AX783" s="14" t="s">
        <v>73</v>
      </c>
      <c r="AY783" s="261" t="s">
        <v>167</v>
      </c>
    </row>
    <row r="784" s="13" customFormat="1">
      <c r="A784" s="13"/>
      <c r="B784" s="240"/>
      <c r="C784" s="241"/>
      <c r="D784" s="242" t="s">
        <v>177</v>
      </c>
      <c r="E784" s="243" t="s">
        <v>1</v>
      </c>
      <c r="F784" s="244" t="s">
        <v>912</v>
      </c>
      <c r="G784" s="241"/>
      <c r="H784" s="243" t="s">
        <v>1</v>
      </c>
      <c r="I784" s="245"/>
      <c r="J784" s="241"/>
      <c r="K784" s="241"/>
      <c r="L784" s="246"/>
      <c r="M784" s="247"/>
      <c r="N784" s="248"/>
      <c r="O784" s="248"/>
      <c r="P784" s="248"/>
      <c r="Q784" s="248"/>
      <c r="R784" s="248"/>
      <c r="S784" s="248"/>
      <c r="T784" s="249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T784" s="250" t="s">
        <v>177</v>
      </c>
      <c r="AU784" s="250" t="s">
        <v>82</v>
      </c>
      <c r="AV784" s="13" t="s">
        <v>80</v>
      </c>
      <c r="AW784" s="13" t="s">
        <v>30</v>
      </c>
      <c r="AX784" s="13" t="s">
        <v>73</v>
      </c>
      <c r="AY784" s="250" t="s">
        <v>167</v>
      </c>
    </row>
    <row r="785" s="14" customFormat="1">
      <c r="A785" s="14"/>
      <c r="B785" s="251"/>
      <c r="C785" s="252"/>
      <c r="D785" s="242" t="s">
        <v>177</v>
      </c>
      <c r="E785" s="253" t="s">
        <v>1</v>
      </c>
      <c r="F785" s="254" t="s">
        <v>359</v>
      </c>
      <c r="G785" s="252"/>
      <c r="H785" s="255">
        <v>13.16</v>
      </c>
      <c r="I785" s="256"/>
      <c r="J785" s="252"/>
      <c r="K785" s="252"/>
      <c r="L785" s="257"/>
      <c r="M785" s="258"/>
      <c r="N785" s="259"/>
      <c r="O785" s="259"/>
      <c r="P785" s="259"/>
      <c r="Q785" s="259"/>
      <c r="R785" s="259"/>
      <c r="S785" s="259"/>
      <c r="T785" s="260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T785" s="261" t="s">
        <v>177</v>
      </c>
      <c r="AU785" s="261" t="s">
        <v>82</v>
      </c>
      <c r="AV785" s="14" t="s">
        <v>82</v>
      </c>
      <c r="AW785" s="14" t="s">
        <v>30</v>
      </c>
      <c r="AX785" s="14" t="s">
        <v>73</v>
      </c>
      <c r="AY785" s="261" t="s">
        <v>167</v>
      </c>
    </row>
    <row r="786" s="15" customFormat="1">
      <c r="A786" s="15"/>
      <c r="B786" s="262"/>
      <c r="C786" s="263"/>
      <c r="D786" s="242" t="s">
        <v>177</v>
      </c>
      <c r="E786" s="264" t="s">
        <v>1</v>
      </c>
      <c r="F786" s="265" t="s">
        <v>204</v>
      </c>
      <c r="G786" s="263"/>
      <c r="H786" s="266">
        <v>48.359999999999999</v>
      </c>
      <c r="I786" s="267"/>
      <c r="J786" s="263"/>
      <c r="K786" s="263"/>
      <c r="L786" s="268"/>
      <c r="M786" s="269"/>
      <c r="N786" s="270"/>
      <c r="O786" s="270"/>
      <c r="P786" s="270"/>
      <c r="Q786" s="270"/>
      <c r="R786" s="270"/>
      <c r="S786" s="270"/>
      <c r="T786" s="271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  <c r="AE786" s="15"/>
      <c r="AT786" s="272" t="s">
        <v>177</v>
      </c>
      <c r="AU786" s="272" t="s">
        <v>82</v>
      </c>
      <c r="AV786" s="15" t="s">
        <v>175</v>
      </c>
      <c r="AW786" s="15" t="s">
        <v>30</v>
      </c>
      <c r="AX786" s="15" t="s">
        <v>80</v>
      </c>
      <c r="AY786" s="272" t="s">
        <v>167</v>
      </c>
    </row>
    <row r="787" s="2" customFormat="1" ht="24.15" customHeight="1">
      <c r="A787" s="39"/>
      <c r="B787" s="40"/>
      <c r="C787" s="227" t="s">
        <v>913</v>
      </c>
      <c r="D787" s="227" t="s">
        <v>170</v>
      </c>
      <c r="E787" s="228" t="s">
        <v>914</v>
      </c>
      <c r="F787" s="229" t="s">
        <v>915</v>
      </c>
      <c r="G787" s="230" t="s">
        <v>195</v>
      </c>
      <c r="H787" s="231">
        <v>48.359999999999999</v>
      </c>
      <c r="I787" s="232"/>
      <c r="J787" s="233">
        <f>ROUND(I787*H787,2)</f>
        <v>0</v>
      </c>
      <c r="K787" s="229" t="s">
        <v>1</v>
      </c>
      <c r="L787" s="45"/>
      <c r="M787" s="234" t="s">
        <v>1</v>
      </c>
      <c r="N787" s="235" t="s">
        <v>38</v>
      </c>
      <c r="O787" s="92"/>
      <c r="P787" s="236">
        <f>O787*H787</f>
        <v>0</v>
      </c>
      <c r="Q787" s="236">
        <v>0.0012999999999999999</v>
      </c>
      <c r="R787" s="236">
        <f>Q787*H787</f>
        <v>0.062867999999999993</v>
      </c>
      <c r="S787" s="236">
        <v>0</v>
      </c>
      <c r="T787" s="237">
        <f>S787*H787</f>
        <v>0</v>
      </c>
      <c r="U787" s="39"/>
      <c r="V787" s="39"/>
      <c r="W787" s="39"/>
      <c r="X787" s="39"/>
      <c r="Y787" s="39"/>
      <c r="Z787" s="39"/>
      <c r="AA787" s="39"/>
      <c r="AB787" s="39"/>
      <c r="AC787" s="39"/>
      <c r="AD787" s="39"/>
      <c r="AE787" s="39"/>
      <c r="AR787" s="238" t="s">
        <v>308</v>
      </c>
      <c r="AT787" s="238" t="s">
        <v>170</v>
      </c>
      <c r="AU787" s="238" t="s">
        <v>82</v>
      </c>
      <c r="AY787" s="18" t="s">
        <v>167</v>
      </c>
      <c r="BE787" s="239">
        <f>IF(N787="základní",J787,0)</f>
        <v>0</v>
      </c>
      <c r="BF787" s="239">
        <f>IF(N787="snížená",J787,0)</f>
        <v>0</v>
      </c>
      <c r="BG787" s="239">
        <f>IF(N787="zákl. přenesená",J787,0)</f>
        <v>0</v>
      </c>
      <c r="BH787" s="239">
        <f>IF(N787="sníž. přenesená",J787,0)</f>
        <v>0</v>
      </c>
      <c r="BI787" s="239">
        <f>IF(N787="nulová",J787,0)</f>
        <v>0</v>
      </c>
      <c r="BJ787" s="18" t="s">
        <v>80</v>
      </c>
      <c r="BK787" s="239">
        <f>ROUND(I787*H787,2)</f>
        <v>0</v>
      </c>
      <c r="BL787" s="18" t="s">
        <v>308</v>
      </c>
      <c r="BM787" s="238" t="s">
        <v>916</v>
      </c>
    </row>
    <row r="788" s="13" customFormat="1">
      <c r="A788" s="13"/>
      <c r="B788" s="240"/>
      <c r="C788" s="241"/>
      <c r="D788" s="242" t="s">
        <v>177</v>
      </c>
      <c r="E788" s="243" t="s">
        <v>1</v>
      </c>
      <c r="F788" s="244" t="s">
        <v>917</v>
      </c>
      <c r="G788" s="241"/>
      <c r="H788" s="243" t="s">
        <v>1</v>
      </c>
      <c r="I788" s="245"/>
      <c r="J788" s="241"/>
      <c r="K788" s="241"/>
      <c r="L788" s="246"/>
      <c r="M788" s="247"/>
      <c r="N788" s="248"/>
      <c r="O788" s="248"/>
      <c r="P788" s="248"/>
      <c r="Q788" s="248"/>
      <c r="R788" s="248"/>
      <c r="S788" s="248"/>
      <c r="T788" s="249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T788" s="250" t="s">
        <v>177</v>
      </c>
      <c r="AU788" s="250" t="s">
        <v>82</v>
      </c>
      <c r="AV788" s="13" t="s">
        <v>80</v>
      </c>
      <c r="AW788" s="13" t="s">
        <v>30</v>
      </c>
      <c r="AX788" s="13" t="s">
        <v>73</v>
      </c>
      <c r="AY788" s="250" t="s">
        <v>167</v>
      </c>
    </row>
    <row r="789" s="13" customFormat="1">
      <c r="A789" s="13"/>
      <c r="B789" s="240"/>
      <c r="C789" s="241"/>
      <c r="D789" s="242" t="s">
        <v>177</v>
      </c>
      <c r="E789" s="243" t="s">
        <v>1</v>
      </c>
      <c r="F789" s="244" t="s">
        <v>918</v>
      </c>
      <c r="G789" s="241"/>
      <c r="H789" s="243" t="s">
        <v>1</v>
      </c>
      <c r="I789" s="245"/>
      <c r="J789" s="241"/>
      <c r="K789" s="241"/>
      <c r="L789" s="246"/>
      <c r="M789" s="247"/>
      <c r="N789" s="248"/>
      <c r="O789" s="248"/>
      <c r="P789" s="248"/>
      <c r="Q789" s="248"/>
      <c r="R789" s="248"/>
      <c r="S789" s="248"/>
      <c r="T789" s="249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T789" s="250" t="s">
        <v>177</v>
      </c>
      <c r="AU789" s="250" t="s">
        <v>82</v>
      </c>
      <c r="AV789" s="13" t="s">
        <v>80</v>
      </c>
      <c r="AW789" s="13" t="s">
        <v>30</v>
      </c>
      <c r="AX789" s="13" t="s">
        <v>73</v>
      </c>
      <c r="AY789" s="250" t="s">
        <v>167</v>
      </c>
    </row>
    <row r="790" s="13" customFormat="1">
      <c r="A790" s="13"/>
      <c r="B790" s="240"/>
      <c r="C790" s="241"/>
      <c r="D790" s="242" t="s">
        <v>177</v>
      </c>
      <c r="E790" s="243" t="s">
        <v>1</v>
      </c>
      <c r="F790" s="244" t="s">
        <v>919</v>
      </c>
      <c r="G790" s="241"/>
      <c r="H790" s="243" t="s">
        <v>1</v>
      </c>
      <c r="I790" s="245"/>
      <c r="J790" s="241"/>
      <c r="K790" s="241"/>
      <c r="L790" s="246"/>
      <c r="M790" s="247"/>
      <c r="N790" s="248"/>
      <c r="O790" s="248"/>
      <c r="P790" s="248"/>
      <c r="Q790" s="248"/>
      <c r="R790" s="248"/>
      <c r="S790" s="248"/>
      <c r="T790" s="249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T790" s="250" t="s">
        <v>177</v>
      </c>
      <c r="AU790" s="250" t="s">
        <v>82</v>
      </c>
      <c r="AV790" s="13" t="s">
        <v>80</v>
      </c>
      <c r="AW790" s="13" t="s">
        <v>30</v>
      </c>
      <c r="AX790" s="13" t="s">
        <v>73</v>
      </c>
      <c r="AY790" s="250" t="s">
        <v>167</v>
      </c>
    </row>
    <row r="791" s="13" customFormat="1">
      <c r="A791" s="13"/>
      <c r="B791" s="240"/>
      <c r="C791" s="241"/>
      <c r="D791" s="242" t="s">
        <v>177</v>
      </c>
      <c r="E791" s="243" t="s">
        <v>1</v>
      </c>
      <c r="F791" s="244" t="s">
        <v>920</v>
      </c>
      <c r="G791" s="241"/>
      <c r="H791" s="243" t="s">
        <v>1</v>
      </c>
      <c r="I791" s="245"/>
      <c r="J791" s="241"/>
      <c r="K791" s="241"/>
      <c r="L791" s="246"/>
      <c r="M791" s="247"/>
      <c r="N791" s="248"/>
      <c r="O791" s="248"/>
      <c r="P791" s="248"/>
      <c r="Q791" s="248"/>
      <c r="R791" s="248"/>
      <c r="S791" s="248"/>
      <c r="T791" s="249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T791" s="250" t="s">
        <v>177</v>
      </c>
      <c r="AU791" s="250" t="s">
        <v>82</v>
      </c>
      <c r="AV791" s="13" t="s">
        <v>80</v>
      </c>
      <c r="AW791" s="13" t="s">
        <v>30</v>
      </c>
      <c r="AX791" s="13" t="s">
        <v>73</v>
      </c>
      <c r="AY791" s="250" t="s">
        <v>167</v>
      </c>
    </row>
    <row r="792" s="13" customFormat="1">
      <c r="A792" s="13"/>
      <c r="B792" s="240"/>
      <c r="C792" s="241"/>
      <c r="D792" s="242" t="s">
        <v>177</v>
      </c>
      <c r="E792" s="243" t="s">
        <v>1</v>
      </c>
      <c r="F792" s="244" t="s">
        <v>921</v>
      </c>
      <c r="G792" s="241"/>
      <c r="H792" s="243" t="s">
        <v>1</v>
      </c>
      <c r="I792" s="245"/>
      <c r="J792" s="241"/>
      <c r="K792" s="241"/>
      <c r="L792" s="246"/>
      <c r="M792" s="247"/>
      <c r="N792" s="248"/>
      <c r="O792" s="248"/>
      <c r="P792" s="248"/>
      <c r="Q792" s="248"/>
      <c r="R792" s="248"/>
      <c r="S792" s="248"/>
      <c r="T792" s="249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T792" s="250" t="s">
        <v>177</v>
      </c>
      <c r="AU792" s="250" t="s">
        <v>82</v>
      </c>
      <c r="AV792" s="13" t="s">
        <v>80</v>
      </c>
      <c r="AW792" s="13" t="s">
        <v>30</v>
      </c>
      <c r="AX792" s="13" t="s">
        <v>73</v>
      </c>
      <c r="AY792" s="250" t="s">
        <v>167</v>
      </c>
    </row>
    <row r="793" s="13" customFormat="1">
      <c r="A793" s="13"/>
      <c r="B793" s="240"/>
      <c r="C793" s="241"/>
      <c r="D793" s="242" t="s">
        <v>177</v>
      </c>
      <c r="E793" s="243" t="s">
        <v>1</v>
      </c>
      <c r="F793" s="244" t="s">
        <v>922</v>
      </c>
      <c r="G793" s="241"/>
      <c r="H793" s="243" t="s">
        <v>1</v>
      </c>
      <c r="I793" s="245"/>
      <c r="J793" s="241"/>
      <c r="K793" s="241"/>
      <c r="L793" s="246"/>
      <c r="M793" s="247"/>
      <c r="N793" s="248"/>
      <c r="O793" s="248"/>
      <c r="P793" s="248"/>
      <c r="Q793" s="248"/>
      <c r="R793" s="248"/>
      <c r="S793" s="248"/>
      <c r="T793" s="249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T793" s="250" t="s">
        <v>177</v>
      </c>
      <c r="AU793" s="250" t="s">
        <v>82</v>
      </c>
      <c r="AV793" s="13" t="s">
        <v>80</v>
      </c>
      <c r="AW793" s="13" t="s">
        <v>30</v>
      </c>
      <c r="AX793" s="13" t="s">
        <v>73</v>
      </c>
      <c r="AY793" s="250" t="s">
        <v>167</v>
      </c>
    </row>
    <row r="794" s="13" customFormat="1">
      <c r="A794" s="13"/>
      <c r="B794" s="240"/>
      <c r="C794" s="241"/>
      <c r="D794" s="242" t="s">
        <v>177</v>
      </c>
      <c r="E794" s="243" t="s">
        <v>1</v>
      </c>
      <c r="F794" s="244" t="s">
        <v>923</v>
      </c>
      <c r="G794" s="241"/>
      <c r="H794" s="243" t="s">
        <v>1</v>
      </c>
      <c r="I794" s="245"/>
      <c r="J794" s="241"/>
      <c r="K794" s="241"/>
      <c r="L794" s="246"/>
      <c r="M794" s="247"/>
      <c r="N794" s="248"/>
      <c r="O794" s="248"/>
      <c r="P794" s="248"/>
      <c r="Q794" s="248"/>
      <c r="R794" s="248"/>
      <c r="S794" s="248"/>
      <c r="T794" s="249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T794" s="250" t="s">
        <v>177</v>
      </c>
      <c r="AU794" s="250" t="s">
        <v>82</v>
      </c>
      <c r="AV794" s="13" t="s">
        <v>80</v>
      </c>
      <c r="AW794" s="13" t="s">
        <v>30</v>
      </c>
      <c r="AX794" s="13" t="s">
        <v>73</v>
      </c>
      <c r="AY794" s="250" t="s">
        <v>167</v>
      </c>
    </row>
    <row r="795" s="13" customFormat="1">
      <c r="A795" s="13"/>
      <c r="B795" s="240"/>
      <c r="C795" s="241"/>
      <c r="D795" s="242" t="s">
        <v>177</v>
      </c>
      <c r="E795" s="243" t="s">
        <v>1</v>
      </c>
      <c r="F795" s="244" t="s">
        <v>924</v>
      </c>
      <c r="G795" s="241"/>
      <c r="H795" s="243" t="s">
        <v>1</v>
      </c>
      <c r="I795" s="245"/>
      <c r="J795" s="241"/>
      <c r="K795" s="241"/>
      <c r="L795" s="246"/>
      <c r="M795" s="247"/>
      <c r="N795" s="248"/>
      <c r="O795" s="248"/>
      <c r="P795" s="248"/>
      <c r="Q795" s="248"/>
      <c r="R795" s="248"/>
      <c r="S795" s="248"/>
      <c r="T795" s="249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T795" s="250" t="s">
        <v>177</v>
      </c>
      <c r="AU795" s="250" t="s">
        <v>82</v>
      </c>
      <c r="AV795" s="13" t="s">
        <v>80</v>
      </c>
      <c r="AW795" s="13" t="s">
        <v>30</v>
      </c>
      <c r="AX795" s="13" t="s">
        <v>73</v>
      </c>
      <c r="AY795" s="250" t="s">
        <v>167</v>
      </c>
    </row>
    <row r="796" s="13" customFormat="1">
      <c r="A796" s="13"/>
      <c r="B796" s="240"/>
      <c r="C796" s="241"/>
      <c r="D796" s="242" t="s">
        <v>177</v>
      </c>
      <c r="E796" s="243" t="s">
        <v>1</v>
      </c>
      <c r="F796" s="244" t="s">
        <v>352</v>
      </c>
      <c r="G796" s="241"/>
      <c r="H796" s="243" t="s">
        <v>1</v>
      </c>
      <c r="I796" s="245"/>
      <c r="J796" s="241"/>
      <c r="K796" s="241"/>
      <c r="L796" s="246"/>
      <c r="M796" s="247"/>
      <c r="N796" s="248"/>
      <c r="O796" s="248"/>
      <c r="P796" s="248"/>
      <c r="Q796" s="248"/>
      <c r="R796" s="248"/>
      <c r="S796" s="248"/>
      <c r="T796" s="249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T796" s="250" t="s">
        <v>177</v>
      </c>
      <c r="AU796" s="250" t="s">
        <v>82</v>
      </c>
      <c r="AV796" s="13" t="s">
        <v>80</v>
      </c>
      <c r="AW796" s="13" t="s">
        <v>30</v>
      </c>
      <c r="AX796" s="13" t="s">
        <v>73</v>
      </c>
      <c r="AY796" s="250" t="s">
        <v>167</v>
      </c>
    </row>
    <row r="797" s="14" customFormat="1">
      <c r="A797" s="14"/>
      <c r="B797" s="251"/>
      <c r="C797" s="252"/>
      <c r="D797" s="242" t="s">
        <v>177</v>
      </c>
      <c r="E797" s="253" t="s">
        <v>1</v>
      </c>
      <c r="F797" s="254" t="s">
        <v>353</v>
      </c>
      <c r="G797" s="252"/>
      <c r="H797" s="255">
        <v>35.200000000000003</v>
      </c>
      <c r="I797" s="256"/>
      <c r="J797" s="252"/>
      <c r="K797" s="252"/>
      <c r="L797" s="257"/>
      <c r="M797" s="258"/>
      <c r="N797" s="259"/>
      <c r="O797" s="259"/>
      <c r="P797" s="259"/>
      <c r="Q797" s="259"/>
      <c r="R797" s="259"/>
      <c r="S797" s="259"/>
      <c r="T797" s="260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T797" s="261" t="s">
        <v>177</v>
      </c>
      <c r="AU797" s="261" t="s">
        <v>82</v>
      </c>
      <c r="AV797" s="14" t="s">
        <v>82</v>
      </c>
      <c r="AW797" s="14" t="s">
        <v>30</v>
      </c>
      <c r="AX797" s="14" t="s">
        <v>73</v>
      </c>
      <c r="AY797" s="261" t="s">
        <v>167</v>
      </c>
    </row>
    <row r="798" s="13" customFormat="1">
      <c r="A798" s="13"/>
      <c r="B798" s="240"/>
      <c r="C798" s="241"/>
      <c r="D798" s="242" t="s">
        <v>177</v>
      </c>
      <c r="E798" s="243" t="s">
        <v>1</v>
      </c>
      <c r="F798" s="244" t="s">
        <v>912</v>
      </c>
      <c r="G798" s="241"/>
      <c r="H798" s="243" t="s">
        <v>1</v>
      </c>
      <c r="I798" s="245"/>
      <c r="J798" s="241"/>
      <c r="K798" s="241"/>
      <c r="L798" s="246"/>
      <c r="M798" s="247"/>
      <c r="N798" s="248"/>
      <c r="O798" s="248"/>
      <c r="P798" s="248"/>
      <c r="Q798" s="248"/>
      <c r="R798" s="248"/>
      <c r="S798" s="248"/>
      <c r="T798" s="249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T798" s="250" t="s">
        <v>177</v>
      </c>
      <c r="AU798" s="250" t="s">
        <v>82</v>
      </c>
      <c r="AV798" s="13" t="s">
        <v>80</v>
      </c>
      <c r="AW798" s="13" t="s">
        <v>30</v>
      </c>
      <c r="AX798" s="13" t="s">
        <v>73</v>
      </c>
      <c r="AY798" s="250" t="s">
        <v>167</v>
      </c>
    </row>
    <row r="799" s="14" customFormat="1">
      <c r="A799" s="14"/>
      <c r="B799" s="251"/>
      <c r="C799" s="252"/>
      <c r="D799" s="242" t="s">
        <v>177</v>
      </c>
      <c r="E799" s="253" t="s">
        <v>1</v>
      </c>
      <c r="F799" s="254" t="s">
        <v>359</v>
      </c>
      <c r="G799" s="252"/>
      <c r="H799" s="255">
        <v>13.16</v>
      </c>
      <c r="I799" s="256"/>
      <c r="J799" s="252"/>
      <c r="K799" s="252"/>
      <c r="L799" s="257"/>
      <c r="M799" s="258"/>
      <c r="N799" s="259"/>
      <c r="O799" s="259"/>
      <c r="P799" s="259"/>
      <c r="Q799" s="259"/>
      <c r="R799" s="259"/>
      <c r="S799" s="259"/>
      <c r="T799" s="260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T799" s="261" t="s">
        <v>177</v>
      </c>
      <c r="AU799" s="261" t="s">
        <v>82</v>
      </c>
      <c r="AV799" s="14" t="s">
        <v>82</v>
      </c>
      <c r="AW799" s="14" t="s">
        <v>30</v>
      </c>
      <c r="AX799" s="14" t="s">
        <v>73</v>
      </c>
      <c r="AY799" s="261" t="s">
        <v>167</v>
      </c>
    </row>
    <row r="800" s="15" customFormat="1">
      <c r="A800" s="15"/>
      <c r="B800" s="262"/>
      <c r="C800" s="263"/>
      <c r="D800" s="242" t="s">
        <v>177</v>
      </c>
      <c r="E800" s="264" t="s">
        <v>1</v>
      </c>
      <c r="F800" s="265" t="s">
        <v>204</v>
      </c>
      <c r="G800" s="263"/>
      <c r="H800" s="266">
        <v>48.359999999999999</v>
      </c>
      <c r="I800" s="267"/>
      <c r="J800" s="263"/>
      <c r="K800" s="263"/>
      <c r="L800" s="268"/>
      <c r="M800" s="269"/>
      <c r="N800" s="270"/>
      <c r="O800" s="270"/>
      <c r="P800" s="270"/>
      <c r="Q800" s="270"/>
      <c r="R800" s="270"/>
      <c r="S800" s="270"/>
      <c r="T800" s="271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T800" s="272" t="s">
        <v>177</v>
      </c>
      <c r="AU800" s="272" t="s">
        <v>82</v>
      </c>
      <c r="AV800" s="15" t="s">
        <v>175</v>
      </c>
      <c r="AW800" s="15" t="s">
        <v>30</v>
      </c>
      <c r="AX800" s="15" t="s">
        <v>80</v>
      </c>
      <c r="AY800" s="272" t="s">
        <v>167</v>
      </c>
    </row>
    <row r="801" s="2" customFormat="1" ht="16.5" customHeight="1">
      <c r="A801" s="39"/>
      <c r="B801" s="40"/>
      <c r="C801" s="227" t="s">
        <v>925</v>
      </c>
      <c r="D801" s="227" t="s">
        <v>170</v>
      </c>
      <c r="E801" s="228" t="s">
        <v>926</v>
      </c>
      <c r="F801" s="229" t="s">
        <v>927</v>
      </c>
      <c r="G801" s="230" t="s">
        <v>322</v>
      </c>
      <c r="H801" s="231">
        <v>48.840000000000003</v>
      </c>
      <c r="I801" s="232"/>
      <c r="J801" s="233">
        <f>ROUND(I801*H801,2)</f>
        <v>0</v>
      </c>
      <c r="K801" s="229" t="s">
        <v>1</v>
      </c>
      <c r="L801" s="45"/>
      <c r="M801" s="234" t="s">
        <v>1</v>
      </c>
      <c r="N801" s="235" t="s">
        <v>38</v>
      </c>
      <c r="O801" s="92"/>
      <c r="P801" s="236">
        <f>O801*H801</f>
        <v>0</v>
      </c>
      <c r="Q801" s="236">
        <v>0</v>
      </c>
      <c r="R801" s="236">
        <f>Q801*H801</f>
        <v>0</v>
      </c>
      <c r="S801" s="236">
        <v>0</v>
      </c>
      <c r="T801" s="237">
        <f>S801*H801</f>
        <v>0</v>
      </c>
      <c r="U801" s="39"/>
      <c r="V801" s="39"/>
      <c r="W801" s="39"/>
      <c r="X801" s="39"/>
      <c r="Y801" s="39"/>
      <c r="Z801" s="39"/>
      <c r="AA801" s="39"/>
      <c r="AB801" s="39"/>
      <c r="AC801" s="39"/>
      <c r="AD801" s="39"/>
      <c r="AE801" s="39"/>
      <c r="AR801" s="238" t="s">
        <v>308</v>
      </c>
      <c r="AT801" s="238" t="s">
        <v>170</v>
      </c>
      <c r="AU801" s="238" t="s">
        <v>82</v>
      </c>
      <c r="AY801" s="18" t="s">
        <v>167</v>
      </c>
      <c r="BE801" s="239">
        <f>IF(N801="základní",J801,0)</f>
        <v>0</v>
      </c>
      <c r="BF801" s="239">
        <f>IF(N801="snížená",J801,0)</f>
        <v>0</v>
      </c>
      <c r="BG801" s="239">
        <f>IF(N801="zákl. přenesená",J801,0)</f>
        <v>0</v>
      </c>
      <c r="BH801" s="239">
        <f>IF(N801="sníž. přenesená",J801,0)</f>
        <v>0</v>
      </c>
      <c r="BI801" s="239">
        <f>IF(N801="nulová",J801,0)</f>
        <v>0</v>
      </c>
      <c r="BJ801" s="18" t="s">
        <v>80</v>
      </c>
      <c r="BK801" s="239">
        <f>ROUND(I801*H801,2)</f>
        <v>0</v>
      </c>
      <c r="BL801" s="18" t="s">
        <v>308</v>
      </c>
      <c r="BM801" s="238" t="s">
        <v>928</v>
      </c>
    </row>
    <row r="802" s="2" customFormat="1" ht="24.15" customHeight="1">
      <c r="A802" s="39"/>
      <c r="B802" s="40"/>
      <c r="C802" s="227" t="s">
        <v>929</v>
      </c>
      <c r="D802" s="227" t="s">
        <v>170</v>
      </c>
      <c r="E802" s="228" t="s">
        <v>930</v>
      </c>
      <c r="F802" s="229" t="s">
        <v>931</v>
      </c>
      <c r="G802" s="230" t="s">
        <v>219</v>
      </c>
      <c r="H802" s="231">
        <v>1.224</v>
      </c>
      <c r="I802" s="232"/>
      <c r="J802" s="233">
        <f>ROUND(I802*H802,2)</f>
        <v>0</v>
      </c>
      <c r="K802" s="229" t="s">
        <v>174</v>
      </c>
      <c r="L802" s="45"/>
      <c r="M802" s="234" t="s">
        <v>1</v>
      </c>
      <c r="N802" s="235" t="s">
        <v>38</v>
      </c>
      <c r="O802" s="92"/>
      <c r="P802" s="236">
        <f>O802*H802</f>
        <v>0</v>
      </c>
      <c r="Q802" s="236">
        <v>0</v>
      </c>
      <c r="R802" s="236">
        <f>Q802*H802</f>
        <v>0</v>
      </c>
      <c r="S802" s="236">
        <v>0</v>
      </c>
      <c r="T802" s="237">
        <f>S802*H802</f>
        <v>0</v>
      </c>
      <c r="U802" s="39"/>
      <c r="V802" s="39"/>
      <c r="W802" s="39"/>
      <c r="X802" s="39"/>
      <c r="Y802" s="39"/>
      <c r="Z802" s="39"/>
      <c r="AA802" s="39"/>
      <c r="AB802" s="39"/>
      <c r="AC802" s="39"/>
      <c r="AD802" s="39"/>
      <c r="AE802" s="39"/>
      <c r="AR802" s="238" t="s">
        <v>308</v>
      </c>
      <c r="AT802" s="238" t="s">
        <v>170</v>
      </c>
      <c r="AU802" s="238" t="s">
        <v>82</v>
      </c>
      <c r="AY802" s="18" t="s">
        <v>167</v>
      </c>
      <c r="BE802" s="239">
        <f>IF(N802="základní",J802,0)</f>
        <v>0</v>
      </c>
      <c r="BF802" s="239">
        <f>IF(N802="snížená",J802,0)</f>
        <v>0</v>
      </c>
      <c r="BG802" s="239">
        <f>IF(N802="zákl. přenesená",J802,0)</f>
        <v>0</v>
      </c>
      <c r="BH802" s="239">
        <f>IF(N802="sníž. přenesená",J802,0)</f>
        <v>0</v>
      </c>
      <c r="BI802" s="239">
        <f>IF(N802="nulová",J802,0)</f>
        <v>0</v>
      </c>
      <c r="BJ802" s="18" t="s">
        <v>80</v>
      </c>
      <c r="BK802" s="239">
        <f>ROUND(I802*H802,2)</f>
        <v>0</v>
      </c>
      <c r="BL802" s="18" t="s">
        <v>308</v>
      </c>
      <c r="BM802" s="238" t="s">
        <v>932</v>
      </c>
    </row>
    <row r="803" s="12" customFormat="1" ht="22.8" customHeight="1">
      <c r="A803" s="12"/>
      <c r="B803" s="211"/>
      <c r="C803" s="212"/>
      <c r="D803" s="213" t="s">
        <v>72</v>
      </c>
      <c r="E803" s="225" t="s">
        <v>933</v>
      </c>
      <c r="F803" s="225" t="s">
        <v>934</v>
      </c>
      <c r="G803" s="212"/>
      <c r="H803" s="212"/>
      <c r="I803" s="215"/>
      <c r="J803" s="226">
        <f>BK803</f>
        <v>0</v>
      </c>
      <c r="K803" s="212"/>
      <c r="L803" s="217"/>
      <c r="M803" s="218"/>
      <c r="N803" s="219"/>
      <c r="O803" s="219"/>
      <c r="P803" s="220">
        <f>SUM(P804:P867)</f>
        <v>0</v>
      </c>
      <c r="Q803" s="219"/>
      <c r="R803" s="220">
        <f>SUM(R804:R867)</f>
        <v>2.0816784300000002</v>
      </c>
      <c r="S803" s="219"/>
      <c r="T803" s="221">
        <f>SUM(T804:T867)</f>
        <v>0</v>
      </c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R803" s="222" t="s">
        <v>82</v>
      </c>
      <c r="AT803" s="223" t="s">
        <v>72</v>
      </c>
      <c r="AU803" s="223" t="s">
        <v>80</v>
      </c>
      <c r="AY803" s="222" t="s">
        <v>167</v>
      </c>
      <c r="BK803" s="224">
        <f>SUM(BK804:BK867)</f>
        <v>0</v>
      </c>
    </row>
    <row r="804" s="2" customFormat="1" ht="16.5" customHeight="1">
      <c r="A804" s="39"/>
      <c r="B804" s="40"/>
      <c r="C804" s="227" t="s">
        <v>935</v>
      </c>
      <c r="D804" s="227" t="s">
        <v>170</v>
      </c>
      <c r="E804" s="228" t="s">
        <v>936</v>
      </c>
      <c r="F804" s="229" t="s">
        <v>937</v>
      </c>
      <c r="G804" s="230" t="s">
        <v>195</v>
      </c>
      <c r="H804" s="231">
        <v>94.557000000000002</v>
      </c>
      <c r="I804" s="232"/>
      <c r="J804" s="233">
        <f>ROUND(I804*H804,2)</f>
        <v>0</v>
      </c>
      <c r="K804" s="229" t="s">
        <v>174</v>
      </c>
      <c r="L804" s="45"/>
      <c r="M804" s="234" t="s">
        <v>1</v>
      </c>
      <c r="N804" s="235" t="s">
        <v>38</v>
      </c>
      <c r="O804" s="92"/>
      <c r="P804" s="236">
        <f>O804*H804</f>
        <v>0</v>
      </c>
      <c r="Q804" s="236">
        <v>0.00029999999999999997</v>
      </c>
      <c r="R804" s="236">
        <f>Q804*H804</f>
        <v>0.028367099999999999</v>
      </c>
      <c r="S804" s="236">
        <v>0</v>
      </c>
      <c r="T804" s="237">
        <f>S804*H804</f>
        <v>0</v>
      </c>
      <c r="U804" s="39"/>
      <c r="V804" s="39"/>
      <c r="W804" s="39"/>
      <c r="X804" s="39"/>
      <c r="Y804" s="39"/>
      <c r="Z804" s="39"/>
      <c r="AA804" s="39"/>
      <c r="AB804" s="39"/>
      <c r="AC804" s="39"/>
      <c r="AD804" s="39"/>
      <c r="AE804" s="39"/>
      <c r="AR804" s="238" t="s">
        <v>308</v>
      </c>
      <c r="AT804" s="238" t="s">
        <v>170</v>
      </c>
      <c r="AU804" s="238" t="s">
        <v>82</v>
      </c>
      <c r="AY804" s="18" t="s">
        <v>167</v>
      </c>
      <c r="BE804" s="239">
        <f>IF(N804="základní",J804,0)</f>
        <v>0</v>
      </c>
      <c r="BF804" s="239">
        <f>IF(N804="snížená",J804,0)</f>
        <v>0</v>
      </c>
      <c r="BG804" s="239">
        <f>IF(N804="zákl. přenesená",J804,0)</f>
        <v>0</v>
      </c>
      <c r="BH804" s="239">
        <f>IF(N804="sníž. přenesená",J804,0)</f>
        <v>0</v>
      </c>
      <c r="BI804" s="239">
        <f>IF(N804="nulová",J804,0)</f>
        <v>0</v>
      </c>
      <c r="BJ804" s="18" t="s">
        <v>80</v>
      </c>
      <c r="BK804" s="239">
        <f>ROUND(I804*H804,2)</f>
        <v>0</v>
      </c>
      <c r="BL804" s="18" t="s">
        <v>308</v>
      </c>
      <c r="BM804" s="238" t="s">
        <v>938</v>
      </c>
    </row>
    <row r="805" s="13" customFormat="1">
      <c r="A805" s="13"/>
      <c r="B805" s="240"/>
      <c r="C805" s="241"/>
      <c r="D805" s="242" t="s">
        <v>177</v>
      </c>
      <c r="E805" s="243" t="s">
        <v>1</v>
      </c>
      <c r="F805" s="244" t="s">
        <v>270</v>
      </c>
      <c r="G805" s="241"/>
      <c r="H805" s="243" t="s">
        <v>1</v>
      </c>
      <c r="I805" s="245"/>
      <c r="J805" s="241"/>
      <c r="K805" s="241"/>
      <c r="L805" s="246"/>
      <c r="M805" s="247"/>
      <c r="N805" s="248"/>
      <c r="O805" s="248"/>
      <c r="P805" s="248"/>
      <c r="Q805" s="248"/>
      <c r="R805" s="248"/>
      <c r="S805" s="248"/>
      <c r="T805" s="249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T805" s="250" t="s">
        <v>177</v>
      </c>
      <c r="AU805" s="250" t="s">
        <v>82</v>
      </c>
      <c r="AV805" s="13" t="s">
        <v>80</v>
      </c>
      <c r="AW805" s="13" t="s">
        <v>30</v>
      </c>
      <c r="AX805" s="13" t="s">
        <v>73</v>
      </c>
      <c r="AY805" s="250" t="s">
        <v>167</v>
      </c>
    </row>
    <row r="806" s="14" customFormat="1">
      <c r="A806" s="14"/>
      <c r="B806" s="251"/>
      <c r="C806" s="252"/>
      <c r="D806" s="242" t="s">
        <v>177</v>
      </c>
      <c r="E806" s="253" t="s">
        <v>1</v>
      </c>
      <c r="F806" s="254" t="s">
        <v>656</v>
      </c>
      <c r="G806" s="252"/>
      <c r="H806" s="255">
        <v>7.6360000000000001</v>
      </c>
      <c r="I806" s="256"/>
      <c r="J806" s="252"/>
      <c r="K806" s="252"/>
      <c r="L806" s="257"/>
      <c r="M806" s="258"/>
      <c r="N806" s="259"/>
      <c r="O806" s="259"/>
      <c r="P806" s="259"/>
      <c r="Q806" s="259"/>
      <c r="R806" s="259"/>
      <c r="S806" s="259"/>
      <c r="T806" s="260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T806" s="261" t="s">
        <v>177</v>
      </c>
      <c r="AU806" s="261" t="s">
        <v>82</v>
      </c>
      <c r="AV806" s="14" t="s">
        <v>82</v>
      </c>
      <c r="AW806" s="14" t="s">
        <v>30</v>
      </c>
      <c r="AX806" s="14" t="s">
        <v>73</v>
      </c>
      <c r="AY806" s="261" t="s">
        <v>167</v>
      </c>
    </row>
    <row r="807" s="13" customFormat="1">
      <c r="A807" s="13"/>
      <c r="B807" s="240"/>
      <c r="C807" s="241"/>
      <c r="D807" s="242" t="s">
        <v>177</v>
      </c>
      <c r="E807" s="243" t="s">
        <v>1</v>
      </c>
      <c r="F807" s="244" t="s">
        <v>272</v>
      </c>
      <c r="G807" s="241"/>
      <c r="H807" s="243" t="s">
        <v>1</v>
      </c>
      <c r="I807" s="245"/>
      <c r="J807" s="241"/>
      <c r="K807" s="241"/>
      <c r="L807" s="246"/>
      <c r="M807" s="247"/>
      <c r="N807" s="248"/>
      <c r="O807" s="248"/>
      <c r="P807" s="248"/>
      <c r="Q807" s="248"/>
      <c r="R807" s="248"/>
      <c r="S807" s="248"/>
      <c r="T807" s="249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T807" s="250" t="s">
        <v>177</v>
      </c>
      <c r="AU807" s="250" t="s">
        <v>82</v>
      </c>
      <c r="AV807" s="13" t="s">
        <v>80</v>
      </c>
      <c r="AW807" s="13" t="s">
        <v>30</v>
      </c>
      <c r="AX807" s="13" t="s">
        <v>73</v>
      </c>
      <c r="AY807" s="250" t="s">
        <v>167</v>
      </c>
    </row>
    <row r="808" s="14" customFormat="1">
      <c r="A808" s="14"/>
      <c r="B808" s="251"/>
      <c r="C808" s="252"/>
      <c r="D808" s="242" t="s">
        <v>177</v>
      </c>
      <c r="E808" s="253" t="s">
        <v>1</v>
      </c>
      <c r="F808" s="254" t="s">
        <v>657</v>
      </c>
      <c r="G808" s="252"/>
      <c r="H808" s="255">
        <v>11.119999999999999</v>
      </c>
      <c r="I808" s="256"/>
      <c r="J808" s="252"/>
      <c r="K808" s="252"/>
      <c r="L808" s="257"/>
      <c r="M808" s="258"/>
      <c r="N808" s="259"/>
      <c r="O808" s="259"/>
      <c r="P808" s="259"/>
      <c r="Q808" s="259"/>
      <c r="R808" s="259"/>
      <c r="S808" s="259"/>
      <c r="T808" s="260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T808" s="261" t="s">
        <v>177</v>
      </c>
      <c r="AU808" s="261" t="s">
        <v>82</v>
      </c>
      <c r="AV808" s="14" t="s">
        <v>82</v>
      </c>
      <c r="AW808" s="14" t="s">
        <v>30</v>
      </c>
      <c r="AX808" s="14" t="s">
        <v>73</v>
      </c>
      <c r="AY808" s="261" t="s">
        <v>167</v>
      </c>
    </row>
    <row r="809" s="13" customFormat="1">
      <c r="A809" s="13"/>
      <c r="B809" s="240"/>
      <c r="C809" s="241"/>
      <c r="D809" s="242" t="s">
        <v>177</v>
      </c>
      <c r="E809" s="243" t="s">
        <v>1</v>
      </c>
      <c r="F809" s="244" t="s">
        <v>209</v>
      </c>
      <c r="G809" s="241"/>
      <c r="H809" s="243" t="s">
        <v>1</v>
      </c>
      <c r="I809" s="245"/>
      <c r="J809" s="241"/>
      <c r="K809" s="241"/>
      <c r="L809" s="246"/>
      <c r="M809" s="247"/>
      <c r="N809" s="248"/>
      <c r="O809" s="248"/>
      <c r="P809" s="248"/>
      <c r="Q809" s="248"/>
      <c r="R809" s="248"/>
      <c r="S809" s="248"/>
      <c r="T809" s="249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T809" s="250" t="s">
        <v>177</v>
      </c>
      <c r="AU809" s="250" t="s">
        <v>82</v>
      </c>
      <c r="AV809" s="13" t="s">
        <v>80</v>
      </c>
      <c r="AW809" s="13" t="s">
        <v>30</v>
      </c>
      <c r="AX809" s="13" t="s">
        <v>73</v>
      </c>
      <c r="AY809" s="250" t="s">
        <v>167</v>
      </c>
    </row>
    <row r="810" s="14" customFormat="1">
      <c r="A810" s="14"/>
      <c r="B810" s="251"/>
      <c r="C810" s="252"/>
      <c r="D810" s="242" t="s">
        <v>177</v>
      </c>
      <c r="E810" s="253" t="s">
        <v>1</v>
      </c>
      <c r="F810" s="254" t="s">
        <v>658</v>
      </c>
      <c r="G810" s="252"/>
      <c r="H810" s="255">
        <v>40.872</v>
      </c>
      <c r="I810" s="256"/>
      <c r="J810" s="252"/>
      <c r="K810" s="252"/>
      <c r="L810" s="257"/>
      <c r="M810" s="258"/>
      <c r="N810" s="259"/>
      <c r="O810" s="259"/>
      <c r="P810" s="259"/>
      <c r="Q810" s="259"/>
      <c r="R810" s="259"/>
      <c r="S810" s="259"/>
      <c r="T810" s="260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T810" s="261" t="s">
        <v>177</v>
      </c>
      <c r="AU810" s="261" t="s">
        <v>82</v>
      </c>
      <c r="AV810" s="14" t="s">
        <v>82</v>
      </c>
      <c r="AW810" s="14" t="s">
        <v>30</v>
      </c>
      <c r="AX810" s="14" t="s">
        <v>73</v>
      </c>
      <c r="AY810" s="261" t="s">
        <v>167</v>
      </c>
    </row>
    <row r="811" s="14" customFormat="1">
      <c r="A811" s="14"/>
      <c r="B811" s="251"/>
      <c r="C811" s="252"/>
      <c r="D811" s="242" t="s">
        <v>177</v>
      </c>
      <c r="E811" s="253" t="s">
        <v>1</v>
      </c>
      <c r="F811" s="254" t="s">
        <v>659</v>
      </c>
      <c r="G811" s="252"/>
      <c r="H811" s="255">
        <v>9.3580000000000005</v>
      </c>
      <c r="I811" s="256"/>
      <c r="J811" s="252"/>
      <c r="K811" s="252"/>
      <c r="L811" s="257"/>
      <c r="M811" s="258"/>
      <c r="N811" s="259"/>
      <c r="O811" s="259"/>
      <c r="P811" s="259"/>
      <c r="Q811" s="259"/>
      <c r="R811" s="259"/>
      <c r="S811" s="259"/>
      <c r="T811" s="260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T811" s="261" t="s">
        <v>177</v>
      </c>
      <c r="AU811" s="261" t="s">
        <v>82</v>
      </c>
      <c r="AV811" s="14" t="s">
        <v>82</v>
      </c>
      <c r="AW811" s="14" t="s">
        <v>30</v>
      </c>
      <c r="AX811" s="14" t="s">
        <v>73</v>
      </c>
      <c r="AY811" s="261" t="s">
        <v>167</v>
      </c>
    </row>
    <row r="812" s="13" customFormat="1">
      <c r="A812" s="13"/>
      <c r="B812" s="240"/>
      <c r="C812" s="241"/>
      <c r="D812" s="242" t="s">
        <v>177</v>
      </c>
      <c r="E812" s="243" t="s">
        <v>1</v>
      </c>
      <c r="F812" s="244" t="s">
        <v>259</v>
      </c>
      <c r="G812" s="241"/>
      <c r="H812" s="243" t="s">
        <v>1</v>
      </c>
      <c r="I812" s="245"/>
      <c r="J812" s="241"/>
      <c r="K812" s="241"/>
      <c r="L812" s="246"/>
      <c r="M812" s="247"/>
      <c r="N812" s="248"/>
      <c r="O812" s="248"/>
      <c r="P812" s="248"/>
      <c r="Q812" s="248"/>
      <c r="R812" s="248"/>
      <c r="S812" s="248"/>
      <c r="T812" s="249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T812" s="250" t="s">
        <v>177</v>
      </c>
      <c r="AU812" s="250" t="s">
        <v>82</v>
      </c>
      <c r="AV812" s="13" t="s">
        <v>80</v>
      </c>
      <c r="AW812" s="13" t="s">
        <v>30</v>
      </c>
      <c r="AX812" s="13" t="s">
        <v>73</v>
      </c>
      <c r="AY812" s="250" t="s">
        <v>167</v>
      </c>
    </row>
    <row r="813" s="14" customFormat="1">
      <c r="A813" s="14"/>
      <c r="B813" s="251"/>
      <c r="C813" s="252"/>
      <c r="D813" s="242" t="s">
        <v>177</v>
      </c>
      <c r="E813" s="253" t="s">
        <v>1</v>
      </c>
      <c r="F813" s="254" t="s">
        <v>660</v>
      </c>
      <c r="G813" s="252"/>
      <c r="H813" s="255">
        <v>15.249000000000001</v>
      </c>
      <c r="I813" s="256"/>
      <c r="J813" s="252"/>
      <c r="K813" s="252"/>
      <c r="L813" s="257"/>
      <c r="M813" s="258"/>
      <c r="N813" s="259"/>
      <c r="O813" s="259"/>
      <c r="P813" s="259"/>
      <c r="Q813" s="259"/>
      <c r="R813" s="259"/>
      <c r="S813" s="259"/>
      <c r="T813" s="260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T813" s="261" t="s">
        <v>177</v>
      </c>
      <c r="AU813" s="261" t="s">
        <v>82</v>
      </c>
      <c r="AV813" s="14" t="s">
        <v>82</v>
      </c>
      <c r="AW813" s="14" t="s">
        <v>30</v>
      </c>
      <c r="AX813" s="14" t="s">
        <v>73</v>
      </c>
      <c r="AY813" s="261" t="s">
        <v>167</v>
      </c>
    </row>
    <row r="814" s="14" customFormat="1">
      <c r="A814" s="14"/>
      <c r="B814" s="251"/>
      <c r="C814" s="252"/>
      <c r="D814" s="242" t="s">
        <v>177</v>
      </c>
      <c r="E814" s="253" t="s">
        <v>1</v>
      </c>
      <c r="F814" s="254" t="s">
        <v>260</v>
      </c>
      <c r="G814" s="252"/>
      <c r="H814" s="255">
        <v>0.67100000000000004</v>
      </c>
      <c r="I814" s="256"/>
      <c r="J814" s="252"/>
      <c r="K814" s="252"/>
      <c r="L814" s="257"/>
      <c r="M814" s="258"/>
      <c r="N814" s="259"/>
      <c r="O814" s="259"/>
      <c r="P814" s="259"/>
      <c r="Q814" s="259"/>
      <c r="R814" s="259"/>
      <c r="S814" s="259"/>
      <c r="T814" s="260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T814" s="261" t="s">
        <v>177</v>
      </c>
      <c r="AU814" s="261" t="s">
        <v>82</v>
      </c>
      <c r="AV814" s="14" t="s">
        <v>82</v>
      </c>
      <c r="AW814" s="14" t="s">
        <v>30</v>
      </c>
      <c r="AX814" s="14" t="s">
        <v>73</v>
      </c>
      <c r="AY814" s="261" t="s">
        <v>167</v>
      </c>
    </row>
    <row r="815" s="13" customFormat="1">
      <c r="A815" s="13"/>
      <c r="B815" s="240"/>
      <c r="C815" s="241"/>
      <c r="D815" s="242" t="s">
        <v>177</v>
      </c>
      <c r="E815" s="243" t="s">
        <v>1</v>
      </c>
      <c r="F815" s="244" t="s">
        <v>278</v>
      </c>
      <c r="G815" s="241"/>
      <c r="H815" s="243" t="s">
        <v>1</v>
      </c>
      <c r="I815" s="245"/>
      <c r="J815" s="241"/>
      <c r="K815" s="241"/>
      <c r="L815" s="246"/>
      <c r="M815" s="247"/>
      <c r="N815" s="248"/>
      <c r="O815" s="248"/>
      <c r="P815" s="248"/>
      <c r="Q815" s="248"/>
      <c r="R815" s="248"/>
      <c r="S815" s="248"/>
      <c r="T815" s="249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T815" s="250" t="s">
        <v>177</v>
      </c>
      <c r="AU815" s="250" t="s">
        <v>82</v>
      </c>
      <c r="AV815" s="13" t="s">
        <v>80</v>
      </c>
      <c r="AW815" s="13" t="s">
        <v>30</v>
      </c>
      <c r="AX815" s="13" t="s">
        <v>73</v>
      </c>
      <c r="AY815" s="250" t="s">
        <v>167</v>
      </c>
    </row>
    <row r="816" s="14" customFormat="1">
      <c r="A816" s="14"/>
      <c r="B816" s="251"/>
      <c r="C816" s="252"/>
      <c r="D816" s="242" t="s">
        <v>177</v>
      </c>
      <c r="E816" s="253" t="s">
        <v>1</v>
      </c>
      <c r="F816" s="254" t="s">
        <v>661</v>
      </c>
      <c r="G816" s="252"/>
      <c r="H816" s="255">
        <v>9.6509999999999998</v>
      </c>
      <c r="I816" s="256"/>
      <c r="J816" s="252"/>
      <c r="K816" s="252"/>
      <c r="L816" s="257"/>
      <c r="M816" s="258"/>
      <c r="N816" s="259"/>
      <c r="O816" s="259"/>
      <c r="P816" s="259"/>
      <c r="Q816" s="259"/>
      <c r="R816" s="259"/>
      <c r="S816" s="259"/>
      <c r="T816" s="260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T816" s="261" t="s">
        <v>177</v>
      </c>
      <c r="AU816" s="261" t="s">
        <v>82</v>
      </c>
      <c r="AV816" s="14" t="s">
        <v>82</v>
      </c>
      <c r="AW816" s="14" t="s">
        <v>30</v>
      </c>
      <c r="AX816" s="14" t="s">
        <v>73</v>
      </c>
      <c r="AY816" s="261" t="s">
        <v>167</v>
      </c>
    </row>
    <row r="817" s="15" customFormat="1">
      <c r="A817" s="15"/>
      <c r="B817" s="262"/>
      <c r="C817" s="263"/>
      <c r="D817" s="242" t="s">
        <v>177</v>
      </c>
      <c r="E817" s="264" t="s">
        <v>1</v>
      </c>
      <c r="F817" s="265" t="s">
        <v>204</v>
      </c>
      <c r="G817" s="263"/>
      <c r="H817" s="266">
        <v>94.557000000000002</v>
      </c>
      <c r="I817" s="267"/>
      <c r="J817" s="263"/>
      <c r="K817" s="263"/>
      <c r="L817" s="268"/>
      <c r="M817" s="269"/>
      <c r="N817" s="270"/>
      <c r="O817" s="270"/>
      <c r="P817" s="270"/>
      <c r="Q817" s="270"/>
      <c r="R817" s="270"/>
      <c r="S817" s="270"/>
      <c r="T817" s="271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T817" s="272" t="s">
        <v>177</v>
      </c>
      <c r="AU817" s="272" t="s">
        <v>82</v>
      </c>
      <c r="AV817" s="15" t="s">
        <v>175</v>
      </c>
      <c r="AW817" s="15" t="s">
        <v>30</v>
      </c>
      <c r="AX817" s="15" t="s">
        <v>80</v>
      </c>
      <c r="AY817" s="272" t="s">
        <v>167</v>
      </c>
    </row>
    <row r="818" s="2" customFormat="1" ht="16.5" customHeight="1">
      <c r="A818" s="39"/>
      <c r="B818" s="40"/>
      <c r="C818" s="227" t="s">
        <v>939</v>
      </c>
      <c r="D818" s="227" t="s">
        <v>170</v>
      </c>
      <c r="E818" s="228" t="s">
        <v>940</v>
      </c>
      <c r="F818" s="229" t="s">
        <v>941</v>
      </c>
      <c r="G818" s="230" t="s">
        <v>195</v>
      </c>
      <c r="H818" s="231">
        <v>94.557000000000002</v>
      </c>
      <c r="I818" s="232"/>
      <c r="J818" s="233">
        <f>ROUND(I818*H818,2)</f>
        <v>0</v>
      </c>
      <c r="K818" s="229" t="s">
        <v>174</v>
      </c>
      <c r="L818" s="45"/>
      <c r="M818" s="234" t="s">
        <v>1</v>
      </c>
      <c r="N818" s="235" t="s">
        <v>38</v>
      </c>
      <c r="O818" s="92"/>
      <c r="P818" s="236">
        <f>O818*H818</f>
        <v>0</v>
      </c>
      <c r="Q818" s="236">
        <v>0.0044999999999999997</v>
      </c>
      <c r="R818" s="236">
        <f>Q818*H818</f>
        <v>0.42550649999999995</v>
      </c>
      <c r="S818" s="236">
        <v>0</v>
      </c>
      <c r="T818" s="237">
        <f>S818*H818</f>
        <v>0</v>
      </c>
      <c r="U818" s="39"/>
      <c r="V818" s="39"/>
      <c r="W818" s="39"/>
      <c r="X818" s="39"/>
      <c r="Y818" s="39"/>
      <c r="Z818" s="39"/>
      <c r="AA818" s="39"/>
      <c r="AB818" s="39"/>
      <c r="AC818" s="39"/>
      <c r="AD818" s="39"/>
      <c r="AE818" s="39"/>
      <c r="AR818" s="238" t="s">
        <v>308</v>
      </c>
      <c r="AT818" s="238" t="s">
        <v>170</v>
      </c>
      <c r="AU818" s="238" t="s">
        <v>82</v>
      </c>
      <c r="AY818" s="18" t="s">
        <v>167</v>
      </c>
      <c r="BE818" s="239">
        <f>IF(N818="základní",J818,0)</f>
        <v>0</v>
      </c>
      <c r="BF818" s="239">
        <f>IF(N818="snížená",J818,0)</f>
        <v>0</v>
      </c>
      <c r="BG818" s="239">
        <f>IF(N818="zákl. přenesená",J818,0)</f>
        <v>0</v>
      </c>
      <c r="BH818" s="239">
        <f>IF(N818="sníž. přenesená",J818,0)</f>
        <v>0</v>
      </c>
      <c r="BI818" s="239">
        <f>IF(N818="nulová",J818,0)</f>
        <v>0</v>
      </c>
      <c r="BJ818" s="18" t="s">
        <v>80</v>
      </c>
      <c r="BK818" s="239">
        <f>ROUND(I818*H818,2)</f>
        <v>0</v>
      </c>
      <c r="BL818" s="18" t="s">
        <v>308</v>
      </c>
      <c r="BM818" s="238" t="s">
        <v>942</v>
      </c>
    </row>
    <row r="819" s="2" customFormat="1" ht="33" customHeight="1">
      <c r="A819" s="39"/>
      <c r="B819" s="40"/>
      <c r="C819" s="227" t="s">
        <v>943</v>
      </c>
      <c r="D819" s="227" t="s">
        <v>170</v>
      </c>
      <c r="E819" s="228" t="s">
        <v>944</v>
      </c>
      <c r="F819" s="229" t="s">
        <v>945</v>
      </c>
      <c r="G819" s="230" t="s">
        <v>195</v>
      </c>
      <c r="H819" s="231">
        <v>94.557000000000002</v>
      </c>
      <c r="I819" s="232"/>
      <c r="J819" s="233">
        <f>ROUND(I819*H819,2)</f>
        <v>0</v>
      </c>
      <c r="K819" s="229" t="s">
        <v>174</v>
      </c>
      <c r="L819" s="45"/>
      <c r="M819" s="234" t="s">
        <v>1</v>
      </c>
      <c r="N819" s="235" t="s">
        <v>38</v>
      </c>
      <c r="O819" s="92"/>
      <c r="P819" s="236">
        <f>O819*H819</f>
        <v>0</v>
      </c>
      <c r="Q819" s="236">
        <v>0.0059500000000000004</v>
      </c>
      <c r="R819" s="236">
        <f>Q819*H819</f>
        <v>0.56261415000000004</v>
      </c>
      <c r="S819" s="236">
        <v>0</v>
      </c>
      <c r="T819" s="237">
        <f>S819*H819</f>
        <v>0</v>
      </c>
      <c r="U819" s="39"/>
      <c r="V819" s="39"/>
      <c r="W819" s="39"/>
      <c r="X819" s="39"/>
      <c r="Y819" s="39"/>
      <c r="Z819" s="39"/>
      <c r="AA819" s="39"/>
      <c r="AB819" s="39"/>
      <c r="AC819" s="39"/>
      <c r="AD819" s="39"/>
      <c r="AE819" s="39"/>
      <c r="AR819" s="238" t="s">
        <v>308</v>
      </c>
      <c r="AT819" s="238" t="s">
        <v>170</v>
      </c>
      <c r="AU819" s="238" t="s">
        <v>82</v>
      </c>
      <c r="AY819" s="18" t="s">
        <v>167</v>
      </c>
      <c r="BE819" s="239">
        <f>IF(N819="základní",J819,0)</f>
        <v>0</v>
      </c>
      <c r="BF819" s="239">
        <f>IF(N819="snížená",J819,0)</f>
        <v>0</v>
      </c>
      <c r="BG819" s="239">
        <f>IF(N819="zákl. přenesená",J819,0)</f>
        <v>0</v>
      </c>
      <c r="BH819" s="239">
        <f>IF(N819="sníž. přenesená",J819,0)</f>
        <v>0</v>
      </c>
      <c r="BI819" s="239">
        <f>IF(N819="nulová",J819,0)</f>
        <v>0</v>
      </c>
      <c r="BJ819" s="18" t="s">
        <v>80</v>
      </c>
      <c r="BK819" s="239">
        <f>ROUND(I819*H819,2)</f>
        <v>0</v>
      </c>
      <c r="BL819" s="18" t="s">
        <v>308</v>
      </c>
      <c r="BM819" s="238" t="s">
        <v>946</v>
      </c>
    </row>
    <row r="820" s="13" customFormat="1">
      <c r="A820" s="13"/>
      <c r="B820" s="240"/>
      <c r="C820" s="241"/>
      <c r="D820" s="242" t="s">
        <v>177</v>
      </c>
      <c r="E820" s="243" t="s">
        <v>1</v>
      </c>
      <c r="F820" s="244" t="s">
        <v>270</v>
      </c>
      <c r="G820" s="241"/>
      <c r="H820" s="243" t="s">
        <v>1</v>
      </c>
      <c r="I820" s="245"/>
      <c r="J820" s="241"/>
      <c r="K820" s="241"/>
      <c r="L820" s="246"/>
      <c r="M820" s="247"/>
      <c r="N820" s="248"/>
      <c r="O820" s="248"/>
      <c r="P820" s="248"/>
      <c r="Q820" s="248"/>
      <c r="R820" s="248"/>
      <c r="S820" s="248"/>
      <c r="T820" s="249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T820" s="250" t="s">
        <v>177</v>
      </c>
      <c r="AU820" s="250" t="s">
        <v>82</v>
      </c>
      <c r="AV820" s="13" t="s">
        <v>80</v>
      </c>
      <c r="AW820" s="13" t="s">
        <v>30</v>
      </c>
      <c r="AX820" s="13" t="s">
        <v>73</v>
      </c>
      <c r="AY820" s="250" t="s">
        <v>167</v>
      </c>
    </row>
    <row r="821" s="14" customFormat="1">
      <c r="A821" s="14"/>
      <c r="B821" s="251"/>
      <c r="C821" s="252"/>
      <c r="D821" s="242" t="s">
        <v>177</v>
      </c>
      <c r="E821" s="253" t="s">
        <v>1</v>
      </c>
      <c r="F821" s="254" t="s">
        <v>656</v>
      </c>
      <c r="G821" s="252"/>
      <c r="H821" s="255">
        <v>7.6360000000000001</v>
      </c>
      <c r="I821" s="256"/>
      <c r="J821" s="252"/>
      <c r="K821" s="252"/>
      <c r="L821" s="257"/>
      <c r="M821" s="258"/>
      <c r="N821" s="259"/>
      <c r="O821" s="259"/>
      <c r="P821" s="259"/>
      <c r="Q821" s="259"/>
      <c r="R821" s="259"/>
      <c r="S821" s="259"/>
      <c r="T821" s="260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T821" s="261" t="s">
        <v>177</v>
      </c>
      <c r="AU821" s="261" t="s">
        <v>82</v>
      </c>
      <c r="AV821" s="14" t="s">
        <v>82</v>
      </c>
      <c r="AW821" s="14" t="s">
        <v>30</v>
      </c>
      <c r="AX821" s="14" t="s">
        <v>73</v>
      </c>
      <c r="AY821" s="261" t="s">
        <v>167</v>
      </c>
    </row>
    <row r="822" s="13" customFormat="1">
      <c r="A822" s="13"/>
      <c r="B822" s="240"/>
      <c r="C822" s="241"/>
      <c r="D822" s="242" t="s">
        <v>177</v>
      </c>
      <c r="E822" s="243" t="s">
        <v>1</v>
      </c>
      <c r="F822" s="244" t="s">
        <v>272</v>
      </c>
      <c r="G822" s="241"/>
      <c r="H822" s="243" t="s">
        <v>1</v>
      </c>
      <c r="I822" s="245"/>
      <c r="J822" s="241"/>
      <c r="K822" s="241"/>
      <c r="L822" s="246"/>
      <c r="M822" s="247"/>
      <c r="N822" s="248"/>
      <c r="O822" s="248"/>
      <c r="P822" s="248"/>
      <c r="Q822" s="248"/>
      <c r="R822" s="248"/>
      <c r="S822" s="248"/>
      <c r="T822" s="249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T822" s="250" t="s">
        <v>177</v>
      </c>
      <c r="AU822" s="250" t="s">
        <v>82</v>
      </c>
      <c r="AV822" s="13" t="s">
        <v>80</v>
      </c>
      <c r="AW822" s="13" t="s">
        <v>30</v>
      </c>
      <c r="AX822" s="13" t="s">
        <v>73</v>
      </c>
      <c r="AY822" s="250" t="s">
        <v>167</v>
      </c>
    </row>
    <row r="823" s="14" customFormat="1">
      <c r="A823" s="14"/>
      <c r="B823" s="251"/>
      <c r="C823" s="252"/>
      <c r="D823" s="242" t="s">
        <v>177</v>
      </c>
      <c r="E823" s="253" t="s">
        <v>1</v>
      </c>
      <c r="F823" s="254" t="s">
        <v>657</v>
      </c>
      <c r="G823" s="252"/>
      <c r="H823" s="255">
        <v>11.119999999999999</v>
      </c>
      <c r="I823" s="256"/>
      <c r="J823" s="252"/>
      <c r="K823" s="252"/>
      <c r="L823" s="257"/>
      <c r="M823" s="258"/>
      <c r="N823" s="259"/>
      <c r="O823" s="259"/>
      <c r="P823" s="259"/>
      <c r="Q823" s="259"/>
      <c r="R823" s="259"/>
      <c r="S823" s="259"/>
      <c r="T823" s="260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T823" s="261" t="s">
        <v>177</v>
      </c>
      <c r="AU823" s="261" t="s">
        <v>82</v>
      </c>
      <c r="AV823" s="14" t="s">
        <v>82</v>
      </c>
      <c r="AW823" s="14" t="s">
        <v>30</v>
      </c>
      <c r="AX823" s="14" t="s">
        <v>73</v>
      </c>
      <c r="AY823" s="261" t="s">
        <v>167</v>
      </c>
    </row>
    <row r="824" s="13" customFormat="1">
      <c r="A824" s="13"/>
      <c r="B824" s="240"/>
      <c r="C824" s="241"/>
      <c r="D824" s="242" t="s">
        <v>177</v>
      </c>
      <c r="E824" s="243" t="s">
        <v>1</v>
      </c>
      <c r="F824" s="244" t="s">
        <v>209</v>
      </c>
      <c r="G824" s="241"/>
      <c r="H824" s="243" t="s">
        <v>1</v>
      </c>
      <c r="I824" s="245"/>
      <c r="J824" s="241"/>
      <c r="K824" s="241"/>
      <c r="L824" s="246"/>
      <c r="M824" s="247"/>
      <c r="N824" s="248"/>
      <c r="O824" s="248"/>
      <c r="P824" s="248"/>
      <c r="Q824" s="248"/>
      <c r="R824" s="248"/>
      <c r="S824" s="248"/>
      <c r="T824" s="249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T824" s="250" t="s">
        <v>177</v>
      </c>
      <c r="AU824" s="250" t="s">
        <v>82</v>
      </c>
      <c r="AV824" s="13" t="s">
        <v>80</v>
      </c>
      <c r="AW824" s="13" t="s">
        <v>30</v>
      </c>
      <c r="AX824" s="13" t="s">
        <v>73</v>
      </c>
      <c r="AY824" s="250" t="s">
        <v>167</v>
      </c>
    </row>
    <row r="825" s="14" customFormat="1">
      <c r="A825" s="14"/>
      <c r="B825" s="251"/>
      <c r="C825" s="252"/>
      <c r="D825" s="242" t="s">
        <v>177</v>
      </c>
      <c r="E825" s="253" t="s">
        <v>1</v>
      </c>
      <c r="F825" s="254" t="s">
        <v>658</v>
      </c>
      <c r="G825" s="252"/>
      <c r="H825" s="255">
        <v>40.872</v>
      </c>
      <c r="I825" s="256"/>
      <c r="J825" s="252"/>
      <c r="K825" s="252"/>
      <c r="L825" s="257"/>
      <c r="M825" s="258"/>
      <c r="N825" s="259"/>
      <c r="O825" s="259"/>
      <c r="P825" s="259"/>
      <c r="Q825" s="259"/>
      <c r="R825" s="259"/>
      <c r="S825" s="259"/>
      <c r="T825" s="260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T825" s="261" t="s">
        <v>177</v>
      </c>
      <c r="AU825" s="261" t="s">
        <v>82</v>
      </c>
      <c r="AV825" s="14" t="s">
        <v>82</v>
      </c>
      <c r="AW825" s="14" t="s">
        <v>30</v>
      </c>
      <c r="AX825" s="14" t="s">
        <v>73</v>
      </c>
      <c r="AY825" s="261" t="s">
        <v>167</v>
      </c>
    </row>
    <row r="826" s="14" customFormat="1">
      <c r="A826" s="14"/>
      <c r="B826" s="251"/>
      <c r="C826" s="252"/>
      <c r="D826" s="242" t="s">
        <v>177</v>
      </c>
      <c r="E826" s="253" t="s">
        <v>1</v>
      </c>
      <c r="F826" s="254" t="s">
        <v>659</v>
      </c>
      <c r="G826" s="252"/>
      <c r="H826" s="255">
        <v>9.3580000000000005</v>
      </c>
      <c r="I826" s="256"/>
      <c r="J826" s="252"/>
      <c r="K826" s="252"/>
      <c r="L826" s="257"/>
      <c r="M826" s="258"/>
      <c r="N826" s="259"/>
      <c r="O826" s="259"/>
      <c r="P826" s="259"/>
      <c r="Q826" s="259"/>
      <c r="R826" s="259"/>
      <c r="S826" s="259"/>
      <c r="T826" s="260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T826" s="261" t="s">
        <v>177</v>
      </c>
      <c r="AU826" s="261" t="s">
        <v>82</v>
      </c>
      <c r="AV826" s="14" t="s">
        <v>82</v>
      </c>
      <c r="AW826" s="14" t="s">
        <v>30</v>
      </c>
      <c r="AX826" s="14" t="s">
        <v>73</v>
      </c>
      <c r="AY826" s="261" t="s">
        <v>167</v>
      </c>
    </row>
    <row r="827" s="13" customFormat="1">
      <c r="A827" s="13"/>
      <c r="B827" s="240"/>
      <c r="C827" s="241"/>
      <c r="D827" s="242" t="s">
        <v>177</v>
      </c>
      <c r="E827" s="243" t="s">
        <v>1</v>
      </c>
      <c r="F827" s="244" t="s">
        <v>259</v>
      </c>
      <c r="G827" s="241"/>
      <c r="H827" s="243" t="s">
        <v>1</v>
      </c>
      <c r="I827" s="245"/>
      <c r="J827" s="241"/>
      <c r="K827" s="241"/>
      <c r="L827" s="246"/>
      <c r="M827" s="247"/>
      <c r="N827" s="248"/>
      <c r="O827" s="248"/>
      <c r="P827" s="248"/>
      <c r="Q827" s="248"/>
      <c r="R827" s="248"/>
      <c r="S827" s="248"/>
      <c r="T827" s="249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T827" s="250" t="s">
        <v>177</v>
      </c>
      <c r="AU827" s="250" t="s">
        <v>82</v>
      </c>
      <c r="AV827" s="13" t="s">
        <v>80</v>
      </c>
      <c r="AW827" s="13" t="s">
        <v>30</v>
      </c>
      <c r="AX827" s="13" t="s">
        <v>73</v>
      </c>
      <c r="AY827" s="250" t="s">
        <v>167</v>
      </c>
    </row>
    <row r="828" s="14" customFormat="1">
      <c r="A828" s="14"/>
      <c r="B828" s="251"/>
      <c r="C828" s="252"/>
      <c r="D828" s="242" t="s">
        <v>177</v>
      </c>
      <c r="E828" s="253" t="s">
        <v>1</v>
      </c>
      <c r="F828" s="254" t="s">
        <v>660</v>
      </c>
      <c r="G828" s="252"/>
      <c r="H828" s="255">
        <v>15.249000000000001</v>
      </c>
      <c r="I828" s="256"/>
      <c r="J828" s="252"/>
      <c r="K828" s="252"/>
      <c r="L828" s="257"/>
      <c r="M828" s="258"/>
      <c r="N828" s="259"/>
      <c r="O828" s="259"/>
      <c r="P828" s="259"/>
      <c r="Q828" s="259"/>
      <c r="R828" s="259"/>
      <c r="S828" s="259"/>
      <c r="T828" s="260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T828" s="261" t="s">
        <v>177</v>
      </c>
      <c r="AU828" s="261" t="s">
        <v>82</v>
      </c>
      <c r="AV828" s="14" t="s">
        <v>82</v>
      </c>
      <c r="AW828" s="14" t="s">
        <v>30</v>
      </c>
      <c r="AX828" s="14" t="s">
        <v>73</v>
      </c>
      <c r="AY828" s="261" t="s">
        <v>167</v>
      </c>
    </row>
    <row r="829" s="14" customFormat="1">
      <c r="A829" s="14"/>
      <c r="B829" s="251"/>
      <c r="C829" s="252"/>
      <c r="D829" s="242" t="s">
        <v>177</v>
      </c>
      <c r="E829" s="253" t="s">
        <v>1</v>
      </c>
      <c r="F829" s="254" t="s">
        <v>260</v>
      </c>
      <c r="G829" s="252"/>
      <c r="H829" s="255">
        <v>0.67100000000000004</v>
      </c>
      <c r="I829" s="256"/>
      <c r="J829" s="252"/>
      <c r="K829" s="252"/>
      <c r="L829" s="257"/>
      <c r="M829" s="258"/>
      <c r="N829" s="259"/>
      <c r="O829" s="259"/>
      <c r="P829" s="259"/>
      <c r="Q829" s="259"/>
      <c r="R829" s="259"/>
      <c r="S829" s="259"/>
      <c r="T829" s="260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T829" s="261" t="s">
        <v>177</v>
      </c>
      <c r="AU829" s="261" t="s">
        <v>82</v>
      </c>
      <c r="AV829" s="14" t="s">
        <v>82</v>
      </c>
      <c r="AW829" s="14" t="s">
        <v>30</v>
      </c>
      <c r="AX829" s="14" t="s">
        <v>73</v>
      </c>
      <c r="AY829" s="261" t="s">
        <v>167</v>
      </c>
    </row>
    <row r="830" s="13" customFormat="1">
      <c r="A830" s="13"/>
      <c r="B830" s="240"/>
      <c r="C830" s="241"/>
      <c r="D830" s="242" t="s">
        <v>177</v>
      </c>
      <c r="E830" s="243" t="s">
        <v>1</v>
      </c>
      <c r="F830" s="244" t="s">
        <v>278</v>
      </c>
      <c r="G830" s="241"/>
      <c r="H830" s="243" t="s">
        <v>1</v>
      </c>
      <c r="I830" s="245"/>
      <c r="J830" s="241"/>
      <c r="K830" s="241"/>
      <c r="L830" s="246"/>
      <c r="M830" s="247"/>
      <c r="N830" s="248"/>
      <c r="O830" s="248"/>
      <c r="P830" s="248"/>
      <c r="Q830" s="248"/>
      <c r="R830" s="248"/>
      <c r="S830" s="248"/>
      <c r="T830" s="249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T830" s="250" t="s">
        <v>177</v>
      </c>
      <c r="AU830" s="250" t="s">
        <v>82</v>
      </c>
      <c r="AV830" s="13" t="s">
        <v>80</v>
      </c>
      <c r="AW830" s="13" t="s">
        <v>30</v>
      </c>
      <c r="AX830" s="13" t="s">
        <v>73</v>
      </c>
      <c r="AY830" s="250" t="s">
        <v>167</v>
      </c>
    </row>
    <row r="831" s="14" customFormat="1">
      <c r="A831" s="14"/>
      <c r="B831" s="251"/>
      <c r="C831" s="252"/>
      <c r="D831" s="242" t="s">
        <v>177</v>
      </c>
      <c r="E831" s="253" t="s">
        <v>1</v>
      </c>
      <c r="F831" s="254" t="s">
        <v>661</v>
      </c>
      <c r="G831" s="252"/>
      <c r="H831" s="255">
        <v>9.6509999999999998</v>
      </c>
      <c r="I831" s="256"/>
      <c r="J831" s="252"/>
      <c r="K831" s="252"/>
      <c r="L831" s="257"/>
      <c r="M831" s="258"/>
      <c r="N831" s="259"/>
      <c r="O831" s="259"/>
      <c r="P831" s="259"/>
      <c r="Q831" s="259"/>
      <c r="R831" s="259"/>
      <c r="S831" s="259"/>
      <c r="T831" s="260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T831" s="261" t="s">
        <v>177</v>
      </c>
      <c r="AU831" s="261" t="s">
        <v>82</v>
      </c>
      <c r="AV831" s="14" t="s">
        <v>82</v>
      </c>
      <c r="AW831" s="14" t="s">
        <v>30</v>
      </c>
      <c r="AX831" s="14" t="s">
        <v>73</v>
      </c>
      <c r="AY831" s="261" t="s">
        <v>167</v>
      </c>
    </row>
    <row r="832" s="15" customFormat="1">
      <c r="A832" s="15"/>
      <c r="B832" s="262"/>
      <c r="C832" s="263"/>
      <c r="D832" s="242" t="s">
        <v>177</v>
      </c>
      <c r="E832" s="264" t="s">
        <v>1</v>
      </c>
      <c r="F832" s="265" t="s">
        <v>204</v>
      </c>
      <c r="G832" s="263"/>
      <c r="H832" s="266">
        <v>94.557000000000002</v>
      </c>
      <c r="I832" s="267"/>
      <c r="J832" s="263"/>
      <c r="K832" s="263"/>
      <c r="L832" s="268"/>
      <c r="M832" s="269"/>
      <c r="N832" s="270"/>
      <c r="O832" s="270"/>
      <c r="P832" s="270"/>
      <c r="Q832" s="270"/>
      <c r="R832" s="270"/>
      <c r="S832" s="270"/>
      <c r="T832" s="271"/>
      <c r="U832" s="15"/>
      <c r="V832" s="15"/>
      <c r="W832" s="15"/>
      <c r="X832" s="15"/>
      <c r="Y832" s="15"/>
      <c r="Z832" s="15"/>
      <c r="AA832" s="15"/>
      <c r="AB832" s="15"/>
      <c r="AC832" s="15"/>
      <c r="AD832" s="15"/>
      <c r="AE832" s="15"/>
      <c r="AT832" s="272" t="s">
        <v>177</v>
      </c>
      <c r="AU832" s="272" t="s">
        <v>82</v>
      </c>
      <c r="AV832" s="15" t="s">
        <v>175</v>
      </c>
      <c r="AW832" s="15" t="s">
        <v>30</v>
      </c>
      <c r="AX832" s="15" t="s">
        <v>80</v>
      </c>
      <c r="AY832" s="272" t="s">
        <v>167</v>
      </c>
    </row>
    <row r="833" s="2" customFormat="1" ht="16.5" customHeight="1">
      <c r="A833" s="39"/>
      <c r="B833" s="40"/>
      <c r="C833" s="273" t="s">
        <v>947</v>
      </c>
      <c r="D833" s="273" t="s">
        <v>225</v>
      </c>
      <c r="E833" s="274" t="s">
        <v>948</v>
      </c>
      <c r="F833" s="275" t="s">
        <v>949</v>
      </c>
      <c r="G833" s="276" t="s">
        <v>195</v>
      </c>
      <c r="H833" s="277">
        <v>104.01300000000001</v>
      </c>
      <c r="I833" s="278"/>
      <c r="J833" s="279">
        <f>ROUND(I833*H833,2)</f>
        <v>0</v>
      </c>
      <c r="K833" s="275" t="s">
        <v>950</v>
      </c>
      <c r="L833" s="280"/>
      <c r="M833" s="281" t="s">
        <v>1</v>
      </c>
      <c r="N833" s="282" t="s">
        <v>38</v>
      </c>
      <c r="O833" s="92"/>
      <c r="P833" s="236">
        <f>O833*H833</f>
        <v>0</v>
      </c>
      <c r="Q833" s="236">
        <v>0.01</v>
      </c>
      <c r="R833" s="236">
        <f>Q833*H833</f>
        <v>1.04013</v>
      </c>
      <c r="S833" s="236">
        <v>0</v>
      </c>
      <c r="T833" s="237">
        <f>S833*H833</f>
        <v>0</v>
      </c>
      <c r="U833" s="39"/>
      <c r="V833" s="39"/>
      <c r="W833" s="39"/>
      <c r="X833" s="39"/>
      <c r="Y833" s="39"/>
      <c r="Z833" s="39"/>
      <c r="AA833" s="39"/>
      <c r="AB833" s="39"/>
      <c r="AC833" s="39"/>
      <c r="AD833" s="39"/>
      <c r="AE833" s="39"/>
      <c r="AR833" s="238" t="s">
        <v>408</v>
      </c>
      <c r="AT833" s="238" t="s">
        <v>225</v>
      </c>
      <c r="AU833" s="238" t="s">
        <v>82</v>
      </c>
      <c r="AY833" s="18" t="s">
        <v>167</v>
      </c>
      <c r="BE833" s="239">
        <f>IF(N833="základní",J833,0)</f>
        <v>0</v>
      </c>
      <c r="BF833" s="239">
        <f>IF(N833="snížená",J833,0)</f>
        <v>0</v>
      </c>
      <c r="BG833" s="239">
        <f>IF(N833="zákl. přenesená",J833,0)</f>
        <v>0</v>
      </c>
      <c r="BH833" s="239">
        <f>IF(N833="sníž. přenesená",J833,0)</f>
        <v>0</v>
      </c>
      <c r="BI833" s="239">
        <f>IF(N833="nulová",J833,0)</f>
        <v>0</v>
      </c>
      <c r="BJ833" s="18" t="s">
        <v>80</v>
      </c>
      <c r="BK833" s="239">
        <f>ROUND(I833*H833,2)</f>
        <v>0</v>
      </c>
      <c r="BL833" s="18" t="s">
        <v>308</v>
      </c>
      <c r="BM833" s="238" t="s">
        <v>951</v>
      </c>
    </row>
    <row r="834" s="13" customFormat="1">
      <c r="A834" s="13"/>
      <c r="B834" s="240"/>
      <c r="C834" s="241"/>
      <c r="D834" s="242" t="s">
        <v>177</v>
      </c>
      <c r="E834" s="243" t="s">
        <v>1</v>
      </c>
      <c r="F834" s="244" t="s">
        <v>952</v>
      </c>
      <c r="G834" s="241"/>
      <c r="H834" s="243" t="s">
        <v>1</v>
      </c>
      <c r="I834" s="245"/>
      <c r="J834" s="241"/>
      <c r="K834" s="241"/>
      <c r="L834" s="246"/>
      <c r="M834" s="247"/>
      <c r="N834" s="248"/>
      <c r="O834" s="248"/>
      <c r="P834" s="248"/>
      <c r="Q834" s="248"/>
      <c r="R834" s="248"/>
      <c r="S834" s="248"/>
      <c r="T834" s="249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T834" s="250" t="s">
        <v>177</v>
      </c>
      <c r="AU834" s="250" t="s">
        <v>82</v>
      </c>
      <c r="AV834" s="13" t="s">
        <v>80</v>
      </c>
      <c r="AW834" s="13" t="s">
        <v>30</v>
      </c>
      <c r="AX834" s="13" t="s">
        <v>73</v>
      </c>
      <c r="AY834" s="250" t="s">
        <v>167</v>
      </c>
    </row>
    <row r="835" s="14" customFormat="1">
      <c r="A835" s="14"/>
      <c r="B835" s="251"/>
      <c r="C835" s="252"/>
      <c r="D835" s="242" t="s">
        <v>177</v>
      </c>
      <c r="E835" s="253" t="s">
        <v>1</v>
      </c>
      <c r="F835" s="254" t="s">
        <v>953</v>
      </c>
      <c r="G835" s="252"/>
      <c r="H835" s="255">
        <v>104.01300000000001</v>
      </c>
      <c r="I835" s="256"/>
      <c r="J835" s="252"/>
      <c r="K835" s="252"/>
      <c r="L835" s="257"/>
      <c r="M835" s="258"/>
      <c r="N835" s="259"/>
      <c r="O835" s="259"/>
      <c r="P835" s="259"/>
      <c r="Q835" s="259"/>
      <c r="R835" s="259"/>
      <c r="S835" s="259"/>
      <c r="T835" s="260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T835" s="261" t="s">
        <v>177</v>
      </c>
      <c r="AU835" s="261" t="s">
        <v>82</v>
      </c>
      <c r="AV835" s="14" t="s">
        <v>82</v>
      </c>
      <c r="AW835" s="14" t="s">
        <v>30</v>
      </c>
      <c r="AX835" s="14" t="s">
        <v>80</v>
      </c>
      <c r="AY835" s="261" t="s">
        <v>167</v>
      </c>
    </row>
    <row r="836" s="2" customFormat="1" ht="24.15" customHeight="1">
      <c r="A836" s="39"/>
      <c r="B836" s="40"/>
      <c r="C836" s="227" t="s">
        <v>954</v>
      </c>
      <c r="D836" s="227" t="s">
        <v>170</v>
      </c>
      <c r="E836" s="228" t="s">
        <v>955</v>
      </c>
      <c r="F836" s="229" t="s">
        <v>956</v>
      </c>
      <c r="G836" s="230" t="s">
        <v>322</v>
      </c>
      <c r="H836" s="231">
        <v>34.740000000000002</v>
      </c>
      <c r="I836" s="232"/>
      <c r="J836" s="233">
        <f>ROUND(I836*H836,2)</f>
        <v>0</v>
      </c>
      <c r="K836" s="229" t="s">
        <v>174</v>
      </c>
      <c r="L836" s="45"/>
      <c r="M836" s="234" t="s">
        <v>1</v>
      </c>
      <c r="N836" s="235" t="s">
        <v>38</v>
      </c>
      <c r="O836" s="92"/>
      <c r="P836" s="236">
        <f>O836*H836</f>
        <v>0</v>
      </c>
      <c r="Q836" s="236">
        <v>0.00020000000000000001</v>
      </c>
      <c r="R836" s="236">
        <f>Q836*H836</f>
        <v>0.006948000000000001</v>
      </c>
      <c r="S836" s="236">
        <v>0</v>
      </c>
      <c r="T836" s="237">
        <f>S836*H836</f>
        <v>0</v>
      </c>
      <c r="U836" s="39"/>
      <c r="V836" s="39"/>
      <c r="W836" s="39"/>
      <c r="X836" s="39"/>
      <c r="Y836" s="39"/>
      <c r="Z836" s="39"/>
      <c r="AA836" s="39"/>
      <c r="AB836" s="39"/>
      <c r="AC836" s="39"/>
      <c r="AD836" s="39"/>
      <c r="AE836" s="39"/>
      <c r="AR836" s="238" t="s">
        <v>308</v>
      </c>
      <c r="AT836" s="238" t="s">
        <v>170</v>
      </c>
      <c r="AU836" s="238" t="s">
        <v>82</v>
      </c>
      <c r="AY836" s="18" t="s">
        <v>167</v>
      </c>
      <c r="BE836" s="239">
        <f>IF(N836="základní",J836,0)</f>
        <v>0</v>
      </c>
      <c r="BF836" s="239">
        <f>IF(N836="snížená",J836,0)</f>
        <v>0</v>
      </c>
      <c r="BG836" s="239">
        <f>IF(N836="zákl. přenesená",J836,0)</f>
        <v>0</v>
      </c>
      <c r="BH836" s="239">
        <f>IF(N836="sníž. přenesená",J836,0)</f>
        <v>0</v>
      </c>
      <c r="BI836" s="239">
        <f>IF(N836="nulová",J836,0)</f>
        <v>0</v>
      </c>
      <c r="BJ836" s="18" t="s">
        <v>80</v>
      </c>
      <c r="BK836" s="239">
        <f>ROUND(I836*H836,2)</f>
        <v>0</v>
      </c>
      <c r="BL836" s="18" t="s">
        <v>308</v>
      </c>
      <c r="BM836" s="238" t="s">
        <v>957</v>
      </c>
    </row>
    <row r="837" s="13" customFormat="1">
      <c r="A837" s="13"/>
      <c r="B837" s="240"/>
      <c r="C837" s="241"/>
      <c r="D837" s="242" t="s">
        <v>177</v>
      </c>
      <c r="E837" s="243" t="s">
        <v>1</v>
      </c>
      <c r="F837" s="244" t="s">
        <v>958</v>
      </c>
      <c r="G837" s="241"/>
      <c r="H837" s="243" t="s">
        <v>1</v>
      </c>
      <c r="I837" s="245"/>
      <c r="J837" s="241"/>
      <c r="K837" s="241"/>
      <c r="L837" s="246"/>
      <c r="M837" s="247"/>
      <c r="N837" s="248"/>
      <c r="O837" s="248"/>
      <c r="P837" s="248"/>
      <c r="Q837" s="248"/>
      <c r="R837" s="248"/>
      <c r="S837" s="248"/>
      <c r="T837" s="249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T837" s="250" t="s">
        <v>177</v>
      </c>
      <c r="AU837" s="250" t="s">
        <v>82</v>
      </c>
      <c r="AV837" s="13" t="s">
        <v>80</v>
      </c>
      <c r="AW837" s="13" t="s">
        <v>30</v>
      </c>
      <c r="AX837" s="13" t="s">
        <v>73</v>
      </c>
      <c r="AY837" s="250" t="s">
        <v>167</v>
      </c>
    </row>
    <row r="838" s="13" customFormat="1">
      <c r="A838" s="13"/>
      <c r="B838" s="240"/>
      <c r="C838" s="241"/>
      <c r="D838" s="242" t="s">
        <v>177</v>
      </c>
      <c r="E838" s="243" t="s">
        <v>1</v>
      </c>
      <c r="F838" s="244" t="s">
        <v>209</v>
      </c>
      <c r="G838" s="241"/>
      <c r="H838" s="243" t="s">
        <v>1</v>
      </c>
      <c r="I838" s="245"/>
      <c r="J838" s="241"/>
      <c r="K838" s="241"/>
      <c r="L838" s="246"/>
      <c r="M838" s="247"/>
      <c r="N838" s="248"/>
      <c r="O838" s="248"/>
      <c r="P838" s="248"/>
      <c r="Q838" s="248"/>
      <c r="R838" s="248"/>
      <c r="S838" s="248"/>
      <c r="T838" s="249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T838" s="250" t="s">
        <v>177</v>
      </c>
      <c r="AU838" s="250" t="s">
        <v>82</v>
      </c>
      <c r="AV838" s="13" t="s">
        <v>80</v>
      </c>
      <c r="AW838" s="13" t="s">
        <v>30</v>
      </c>
      <c r="AX838" s="13" t="s">
        <v>73</v>
      </c>
      <c r="AY838" s="250" t="s">
        <v>167</v>
      </c>
    </row>
    <row r="839" s="14" customFormat="1">
      <c r="A839" s="14"/>
      <c r="B839" s="251"/>
      <c r="C839" s="252"/>
      <c r="D839" s="242" t="s">
        <v>177</v>
      </c>
      <c r="E839" s="253" t="s">
        <v>1</v>
      </c>
      <c r="F839" s="254" t="s">
        <v>959</v>
      </c>
      <c r="G839" s="252"/>
      <c r="H839" s="255">
        <v>26.52</v>
      </c>
      <c r="I839" s="256"/>
      <c r="J839" s="252"/>
      <c r="K839" s="252"/>
      <c r="L839" s="257"/>
      <c r="M839" s="258"/>
      <c r="N839" s="259"/>
      <c r="O839" s="259"/>
      <c r="P839" s="259"/>
      <c r="Q839" s="259"/>
      <c r="R839" s="259"/>
      <c r="S839" s="259"/>
      <c r="T839" s="260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T839" s="261" t="s">
        <v>177</v>
      </c>
      <c r="AU839" s="261" t="s">
        <v>82</v>
      </c>
      <c r="AV839" s="14" t="s">
        <v>82</v>
      </c>
      <c r="AW839" s="14" t="s">
        <v>30</v>
      </c>
      <c r="AX839" s="14" t="s">
        <v>73</v>
      </c>
      <c r="AY839" s="261" t="s">
        <v>167</v>
      </c>
    </row>
    <row r="840" s="13" customFormat="1">
      <c r="A840" s="13"/>
      <c r="B840" s="240"/>
      <c r="C840" s="241"/>
      <c r="D840" s="242" t="s">
        <v>177</v>
      </c>
      <c r="E840" s="243" t="s">
        <v>1</v>
      </c>
      <c r="F840" s="244" t="s">
        <v>259</v>
      </c>
      <c r="G840" s="241"/>
      <c r="H840" s="243" t="s">
        <v>1</v>
      </c>
      <c r="I840" s="245"/>
      <c r="J840" s="241"/>
      <c r="K840" s="241"/>
      <c r="L840" s="246"/>
      <c r="M840" s="247"/>
      <c r="N840" s="248"/>
      <c r="O840" s="248"/>
      <c r="P840" s="248"/>
      <c r="Q840" s="248"/>
      <c r="R840" s="248"/>
      <c r="S840" s="248"/>
      <c r="T840" s="249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T840" s="250" t="s">
        <v>177</v>
      </c>
      <c r="AU840" s="250" t="s">
        <v>82</v>
      </c>
      <c r="AV840" s="13" t="s">
        <v>80</v>
      </c>
      <c r="AW840" s="13" t="s">
        <v>30</v>
      </c>
      <c r="AX840" s="13" t="s">
        <v>73</v>
      </c>
      <c r="AY840" s="250" t="s">
        <v>167</v>
      </c>
    </row>
    <row r="841" s="14" customFormat="1">
      <c r="A841" s="14"/>
      <c r="B841" s="251"/>
      <c r="C841" s="252"/>
      <c r="D841" s="242" t="s">
        <v>177</v>
      </c>
      <c r="E841" s="253" t="s">
        <v>1</v>
      </c>
      <c r="F841" s="254" t="s">
        <v>960</v>
      </c>
      <c r="G841" s="252"/>
      <c r="H841" s="255">
        <v>8.2200000000000006</v>
      </c>
      <c r="I841" s="256"/>
      <c r="J841" s="252"/>
      <c r="K841" s="252"/>
      <c r="L841" s="257"/>
      <c r="M841" s="258"/>
      <c r="N841" s="259"/>
      <c r="O841" s="259"/>
      <c r="P841" s="259"/>
      <c r="Q841" s="259"/>
      <c r="R841" s="259"/>
      <c r="S841" s="259"/>
      <c r="T841" s="260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T841" s="261" t="s">
        <v>177</v>
      </c>
      <c r="AU841" s="261" t="s">
        <v>82</v>
      </c>
      <c r="AV841" s="14" t="s">
        <v>82</v>
      </c>
      <c r="AW841" s="14" t="s">
        <v>30</v>
      </c>
      <c r="AX841" s="14" t="s">
        <v>73</v>
      </c>
      <c r="AY841" s="261" t="s">
        <v>167</v>
      </c>
    </row>
    <row r="842" s="15" customFormat="1">
      <c r="A842" s="15"/>
      <c r="B842" s="262"/>
      <c r="C842" s="263"/>
      <c r="D842" s="242" t="s">
        <v>177</v>
      </c>
      <c r="E842" s="264" t="s">
        <v>1</v>
      </c>
      <c r="F842" s="265" t="s">
        <v>204</v>
      </c>
      <c r="G842" s="263"/>
      <c r="H842" s="266">
        <v>34.740000000000002</v>
      </c>
      <c r="I842" s="267"/>
      <c r="J842" s="263"/>
      <c r="K842" s="263"/>
      <c r="L842" s="268"/>
      <c r="M842" s="269"/>
      <c r="N842" s="270"/>
      <c r="O842" s="270"/>
      <c r="P842" s="270"/>
      <c r="Q842" s="270"/>
      <c r="R842" s="270"/>
      <c r="S842" s="270"/>
      <c r="T842" s="271"/>
      <c r="U842" s="15"/>
      <c r="V842" s="15"/>
      <c r="W842" s="15"/>
      <c r="X842" s="15"/>
      <c r="Y842" s="15"/>
      <c r="Z842" s="15"/>
      <c r="AA842" s="15"/>
      <c r="AB842" s="15"/>
      <c r="AC842" s="15"/>
      <c r="AD842" s="15"/>
      <c r="AE842" s="15"/>
      <c r="AT842" s="272" t="s">
        <v>177</v>
      </c>
      <c r="AU842" s="272" t="s">
        <v>82</v>
      </c>
      <c r="AV842" s="15" t="s">
        <v>175</v>
      </c>
      <c r="AW842" s="15" t="s">
        <v>30</v>
      </c>
      <c r="AX842" s="15" t="s">
        <v>80</v>
      </c>
      <c r="AY842" s="272" t="s">
        <v>167</v>
      </c>
    </row>
    <row r="843" s="2" customFormat="1" ht="16.5" customHeight="1">
      <c r="A843" s="39"/>
      <c r="B843" s="40"/>
      <c r="C843" s="273" t="s">
        <v>961</v>
      </c>
      <c r="D843" s="273" t="s">
        <v>225</v>
      </c>
      <c r="E843" s="274" t="s">
        <v>962</v>
      </c>
      <c r="F843" s="275" t="s">
        <v>963</v>
      </c>
      <c r="G843" s="276" t="s">
        <v>322</v>
      </c>
      <c r="H843" s="277">
        <v>38.213999999999999</v>
      </c>
      <c r="I843" s="278"/>
      <c r="J843" s="279">
        <f>ROUND(I843*H843,2)</f>
        <v>0</v>
      </c>
      <c r="K843" s="275" t="s">
        <v>174</v>
      </c>
      <c r="L843" s="280"/>
      <c r="M843" s="281" t="s">
        <v>1</v>
      </c>
      <c r="N843" s="282" t="s">
        <v>38</v>
      </c>
      <c r="O843" s="92"/>
      <c r="P843" s="236">
        <f>O843*H843</f>
        <v>0</v>
      </c>
      <c r="Q843" s="236">
        <v>0.00032000000000000003</v>
      </c>
      <c r="R843" s="236">
        <f>Q843*H843</f>
        <v>0.01222848</v>
      </c>
      <c r="S843" s="236">
        <v>0</v>
      </c>
      <c r="T843" s="237">
        <f>S843*H843</f>
        <v>0</v>
      </c>
      <c r="U843" s="39"/>
      <c r="V843" s="39"/>
      <c r="W843" s="39"/>
      <c r="X843" s="39"/>
      <c r="Y843" s="39"/>
      <c r="Z843" s="39"/>
      <c r="AA843" s="39"/>
      <c r="AB843" s="39"/>
      <c r="AC843" s="39"/>
      <c r="AD843" s="39"/>
      <c r="AE843" s="39"/>
      <c r="AR843" s="238" t="s">
        <v>408</v>
      </c>
      <c r="AT843" s="238" t="s">
        <v>225</v>
      </c>
      <c r="AU843" s="238" t="s">
        <v>82</v>
      </c>
      <c r="AY843" s="18" t="s">
        <v>167</v>
      </c>
      <c r="BE843" s="239">
        <f>IF(N843="základní",J843,0)</f>
        <v>0</v>
      </c>
      <c r="BF843" s="239">
        <f>IF(N843="snížená",J843,0)</f>
        <v>0</v>
      </c>
      <c r="BG843" s="239">
        <f>IF(N843="zákl. přenesená",J843,0)</f>
        <v>0</v>
      </c>
      <c r="BH843" s="239">
        <f>IF(N843="sníž. přenesená",J843,0)</f>
        <v>0</v>
      </c>
      <c r="BI843" s="239">
        <f>IF(N843="nulová",J843,0)</f>
        <v>0</v>
      </c>
      <c r="BJ843" s="18" t="s">
        <v>80</v>
      </c>
      <c r="BK843" s="239">
        <f>ROUND(I843*H843,2)</f>
        <v>0</v>
      </c>
      <c r="BL843" s="18" t="s">
        <v>308</v>
      </c>
      <c r="BM843" s="238" t="s">
        <v>964</v>
      </c>
    </row>
    <row r="844" s="14" customFormat="1">
      <c r="A844" s="14"/>
      <c r="B844" s="251"/>
      <c r="C844" s="252"/>
      <c r="D844" s="242" t="s">
        <v>177</v>
      </c>
      <c r="E844" s="253" t="s">
        <v>1</v>
      </c>
      <c r="F844" s="254" t="s">
        <v>965</v>
      </c>
      <c r="G844" s="252"/>
      <c r="H844" s="255">
        <v>38.213999999999999</v>
      </c>
      <c r="I844" s="256"/>
      <c r="J844" s="252"/>
      <c r="K844" s="252"/>
      <c r="L844" s="257"/>
      <c r="M844" s="258"/>
      <c r="N844" s="259"/>
      <c r="O844" s="259"/>
      <c r="P844" s="259"/>
      <c r="Q844" s="259"/>
      <c r="R844" s="259"/>
      <c r="S844" s="259"/>
      <c r="T844" s="260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T844" s="261" t="s">
        <v>177</v>
      </c>
      <c r="AU844" s="261" t="s">
        <v>82</v>
      </c>
      <c r="AV844" s="14" t="s">
        <v>82</v>
      </c>
      <c r="AW844" s="14" t="s">
        <v>30</v>
      </c>
      <c r="AX844" s="14" t="s">
        <v>80</v>
      </c>
      <c r="AY844" s="261" t="s">
        <v>167</v>
      </c>
    </row>
    <row r="845" s="2" customFormat="1" ht="16.5" customHeight="1">
      <c r="A845" s="39"/>
      <c r="B845" s="40"/>
      <c r="C845" s="227" t="s">
        <v>966</v>
      </c>
      <c r="D845" s="227" t="s">
        <v>170</v>
      </c>
      <c r="E845" s="228" t="s">
        <v>967</v>
      </c>
      <c r="F845" s="229" t="s">
        <v>968</v>
      </c>
      <c r="G845" s="230" t="s">
        <v>322</v>
      </c>
      <c r="H845" s="231">
        <v>65.379999999999995</v>
      </c>
      <c r="I845" s="232"/>
      <c r="J845" s="233">
        <f>ROUND(I845*H845,2)</f>
        <v>0</v>
      </c>
      <c r="K845" s="229" t="s">
        <v>174</v>
      </c>
      <c r="L845" s="45"/>
      <c r="M845" s="234" t="s">
        <v>1</v>
      </c>
      <c r="N845" s="235" t="s">
        <v>38</v>
      </c>
      <c r="O845" s="92"/>
      <c r="P845" s="236">
        <f>O845*H845</f>
        <v>0</v>
      </c>
      <c r="Q845" s="236">
        <v>9.0000000000000006E-05</v>
      </c>
      <c r="R845" s="236">
        <f>Q845*H845</f>
        <v>0.0058842</v>
      </c>
      <c r="S845" s="236">
        <v>0</v>
      </c>
      <c r="T845" s="237">
        <f>S845*H845</f>
        <v>0</v>
      </c>
      <c r="U845" s="39"/>
      <c r="V845" s="39"/>
      <c r="W845" s="39"/>
      <c r="X845" s="39"/>
      <c r="Y845" s="39"/>
      <c r="Z845" s="39"/>
      <c r="AA845" s="39"/>
      <c r="AB845" s="39"/>
      <c r="AC845" s="39"/>
      <c r="AD845" s="39"/>
      <c r="AE845" s="39"/>
      <c r="AR845" s="238" t="s">
        <v>308</v>
      </c>
      <c r="AT845" s="238" t="s">
        <v>170</v>
      </c>
      <c r="AU845" s="238" t="s">
        <v>82</v>
      </c>
      <c r="AY845" s="18" t="s">
        <v>167</v>
      </c>
      <c r="BE845" s="239">
        <f>IF(N845="základní",J845,0)</f>
        <v>0</v>
      </c>
      <c r="BF845" s="239">
        <f>IF(N845="snížená",J845,0)</f>
        <v>0</v>
      </c>
      <c r="BG845" s="239">
        <f>IF(N845="zákl. přenesená",J845,0)</f>
        <v>0</v>
      </c>
      <c r="BH845" s="239">
        <f>IF(N845="sníž. přenesená",J845,0)</f>
        <v>0</v>
      </c>
      <c r="BI845" s="239">
        <f>IF(N845="nulová",J845,0)</f>
        <v>0</v>
      </c>
      <c r="BJ845" s="18" t="s">
        <v>80</v>
      </c>
      <c r="BK845" s="239">
        <f>ROUND(I845*H845,2)</f>
        <v>0</v>
      </c>
      <c r="BL845" s="18" t="s">
        <v>308</v>
      </c>
      <c r="BM845" s="238" t="s">
        <v>969</v>
      </c>
    </row>
    <row r="846" s="13" customFormat="1">
      <c r="A846" s="13"/>
      <c r="B846" s="240"/>
      <c r="C846" s="241"/>
      <c r="D846" s="242" t="s">
        <v>177</v>
      </c>
      <c r="E846" s="243" t="s">
        <v>1</v>
      </c>
      <c r="F846" s="244" t="s">
        <v>270</v>
      </c>
      <c r="G846" s="241"/>
      <c r="H846" s="243" t="s">
        <v>1</v>
      </c>
      <c r="I846" s="245"/>
      <c r="J846" s="241"/>
      <c r="K846" s="241"/>
      <c r="L846" s="246"/>
      <c r="M846" s="247"/>
      <c r="N846" s="248"/>
      <c r="O846" s="248"/>
      <c r="P846" s="248"/>
      <c r="Q846" s="248"/>
      <c r="R846" s="248"/>
      <c r="S846" s="248"/>
      <c r="T846" s="249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T846" s="250" t="s">
        <v>177</v>
      </c>
      <c r="AU846" s="250" t="s">
        <v>82</v>
      </c>
      <c r="AV846" s="13" t="s">
        <v>80</v>
      </c>
      <c r="AW846" s="13" t="s">
        <v>30</v>
      </c>
      <c r="AX846" s="13" t="s">
        <v>73</v>
      </c>
      <c r="AY846" s="250" t="s">
        <v>167</v>
      </c>
    </row>
    <row r="847" s="14" customFormat="1">
      <c r="A847" s="14"/>
      <c r="B847" s="251"/>
      <c r="C847" s="252"/>
      <c r="D847" s="242" t="s">
        <v>177</v>
      </c>
      <c r="E847" s="253" t="s">
        <v>1</v>
      </c>
      <c r="F847" s="254" t="s">
        <v>970</v>
      </c>
      <c r="G847" s="252"/>
      <c r="H847" s="255">
        <v>11.51</v>
      </c>
      <c r="I847" s="256"/>
      <c r="J847" s="252"/>
      <c r="K847" s="252"/>
      <c r="L847" s="257"/>
      <c r="M847" s="258"/>
      <c r="N847" s="259"/>
      <c r="O847" s="259"/>
      <c r="P847" s="259"/>
      <c r="Q847" s="259"/>
      <c r="R847" s="259"/>
      <c r="S847" s="259"/>
      <c r="T847" s="260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T847" s="261" t="s">
        <v>177</v>
      </c>
      <c r="AU847" s="261" t="s">
        <v>82</v>
      </c>
      <c r="AV847" s="14" t="s">
        <v>82</v>
      </c>
      <c r="AW847" s="14" t="s">
        <v>30</v>
      </c>
      <c r="AX847" s="14" t="s">
        <v>73</v>
      </c>
      <c r="AY847" s="261" t="s">
        <v>167</v>
      </c>
    </row>
    <row r="848" s="13" customFormat="1">
      <c r="A848" s="13"/>
      <c r="B848" s="240"/>
      <c r="C848" s="241"/>
      <c r="D848" s="242" t="s">
        <v>177</v>
      </c>
      <c r="E848" s="243" t="s">
        <v>1</v>
      </c>
      <c r="F848" s="244" t="s">
        <v>272</v>
      </c>
      <c r="G848" s="241"/>
      <c r="H848" s="243" t="s">
        <v>1</v>
      </c>
      <c r="I848" s="245"/>
      <c r="J848" s="241"/>
      <c r="K848" s="241"/>
      <c r="L848" s="246"/>
      <c r="M848" s="247"/>
      <c r="N848" s="248"/>
      <c r="O848" s="248"/>
      <c r="P848" s="248"/>
      <c r="Q848" s="248"/>
      <c r="R848" s="248"/>
      <c r="S848" s="248"/>
      <c r="T848" s="249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T848" s="250" t="s">
        <v>177</v>
      </c>
      <c r="AU848" s="250" t="s">
        <v>82</v>
      </c>
      <c r="AV848" s="13" t="s">
        <v>80</v>
      </c>
      <c r="AW848" s="13" t="s">
        <v>30</v>
      </c>
      <c r="AX848" s="13" t="s">
        <v>73</v>
      </c>
      <c r="AY848" s="250" t="s">
        <v>167</v>
      </c>
    </row>
    <row r="849" s="14" customFormat="1">
      <c r="A849" s="14"/>
      <c r="B849" s="251"/>
      <c r="C849" s="252"/>
      <c r="D849" s="242" t="s">
        <v>177</v>
      </c>
      <c r="E849" s="253" t="s">
        <v>1</v>
      </c>
      <c r="F849" s="254" t="s">
        <v>179</v>
      </c>
      <c r="G849" s="252"/>
      <c r="H849" s="255">
        <v>8</v>
      </c>
      <c r="I849" s="256"/>
      <c r="J849" s="252"/>
      <c r="K849" s="252"/>
      <c r="L849" s="257"/>
      <c r="M849" s="258"/>
      <c r="N849" s="259"/>
      <c r="O849" s="259"/>
      <c r="P849" s="259"/>
      <c r="Q849" s="259"/>
      <c r="R849" s="259"/>
      <c r="S849" s="259"/>
      <c r="T849" s="260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T849" s="261" t="s">
        <v>177</v>
      </c>
      <c r="AU849" s="261" t="s">
        <v>82</v>
      </c>
      <c r="AV849" s="14" t="s">
        <v>82</v>
      </c>
      <c r="AW849" s="14" t="s">
        <v>30</v>
      </c>
      <c r="AX849" s="14" t="s">
        <v>73</v>
      </c>
      <c r="AY849" s="261" t="s">
        <v>167</v>
      </c>
    </row>
    <row r="850" s="13" customFormat="1">
      <c r="A850" s="13"/>
      <c r="B850" s="240"/>
      <c r="C850" s="241"/>
      <c r="D850" s="242" t="s">
        <v>177</v>
      </c>
      <c r="E850" s="243" t="s">
        <v>1</v>
      </c>
      <c r="F850" s="244" t="s">
        <v>209</v>
      </c>
      <c r="G850" s="241"/>
      <c r="H850" s="243" t="s">
        <v>1</v>
      </c>
      <c r="I850" s="245"/>
      <c r="J850" s="241"/>
      <c r="K850" s="241"/>
      <c r="L850" s="246"/>
      <c r="M850" s="247"/>
      <c r="N850" s="248"/>
      <c r="O850" s="248"/>
      <c r="P850" s="248"/>
      <c r="Q850" s="248"/>
      <c r="R850" s="248"/>
      <c r="S850" s="248"/>
      <c r="T850" s="249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T850" s="250" t="s">
        <v>177</v>
      </c>
      <c r="AU850" s="250" t="s">
        <v>82</v>
      </c>
      <c r="AV850" s="13" t="s">
        <v>80</v>
      </c>
      <c r="AW850" s="13" t="s">
        <v>30</v>
      </c>
      <c r="AX850" s="13" t="s">
        <v>73</v>
      </c>
      <c r="AY850" s="250" t="s">
        <v>167</v>
      </c>
    </row>
    <row r="851" s="14" customFormat="1">
      <c r="A851" s="14"/>
      <c r="B851" s="251"/>
      <c r="C851" s="252"/>
      <c r="D851" s="242" t="s">
        <v>177</v>
      </c>
      <c r="E851" s="253" t="s">
        <v>1</v>
      </c>
      <c r="F851" s="254" t="s">
        <v>971</v>
      </c>
      <c r="G851" s="252"/>
      <c r="H851" s="255">
        <v>20.440000000000001</v>
      </c>
      <c r="I851" s="256"/>
      <c r="J851" s="252"/>
      <c r="K851" s="252"/>
      <c r="L851" s="257"/>
      <c r="M851" s="258"/>
      <c r="N851" s="259"/>
      <c r="O851" s="259"/>
      <c r="P851" s="259"/>
      <c r="Q851" s="259"/>
      <c r="R851" s="259"/>
      <c r="S851" s="259"/>
      <c r="T851" s="260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T851" s="261" t="s">
        <v>177</v>
      </c>
      <c r="AU851" s="261" t="s">
        <v>82</v>
      </c>
      <c r="AV851" s="14" t="s">
        <v>82</v>
      </c>
      <c r="AW851" s="14" t="s">
        <v>30</v>
      </c>
      <c r="AX851" s="14" t="s">
        <v>73</v>
      </c>
      <c r="AY851" s="261" t="s">
        <v>167</v>
      </c>
    </row>
    <row r="852" s="13" customFormat="1">
      <c r="A852" s="13"/>
      <c r="B852" s="240"/>
      <c r="C852" s="241"/>
      <c r="D852" s="242" t="s">
        <v>177</v>
      </c>
      <c r="E852" s="243" t="s">
        <v>1</v>
      </c>
      <c r="F852" s="244" t="s">
        <v>259</v>
      </c>
      <c r="G852" s="241"/>
      <c r="H852" s="243" t="s">
        <v>1</v>
      </c>
      <c r="I852" s="245"/>
      <c r="J852" s="241"/>
      <c r="K852" s="241"/>
      <c r="L852" s="246"/>
      <c r="M852" s="247"/>
      <c r="N852" s="248"/>
      <c r="O852" s="248"/>
      <c r="P852" s="248"/>
      <c r="Q852" s="248"/>
      <c r="R852" s="248"/>
      <c r="S852" s="248"/>
      <c r="T852" s="249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T852" s="250" t="s">
        <v>177</v>
      </c>
      <c r="AU852" s="250" t="s">
        <v>82</v>
      </c>
      <c r="AV852" s="13" t="s">
        <v>80</v>
      </c>
      <c r="AW852" s="13" t="s">
        <v>30</v>
      </c>
      <c r="AX852" s="13" t="s">
        <v>73</v>
      </c>
      <c r="AY852" s="250" t="s">
        <v>167</v>
      </c>
    </row>
    <row r="853" s="14" customFormat="1">
      <c r="A853" s="14"/>
      <c r="B853" s="251"/>
      <c r="C853" s="252"/>
      <c r="D853" s="242" t="s">
        <v>177</v>
      </c>
      <c r="E853" s="253" t="s">
        <v>1</v>
      </c>
      <c r="F853" s="254" t="s">
        <v>972</v>
      </c>
      <c r="G853" s="252"/>
      <c r="H853" s="255">
        <v>16.190000000000001</v>
      </c>
      <c r="I853" s="256"/>
      <c r="J853" s="252"/>
      <c r="K853" s="252"/>
      <c r="L853" s="257"/>
      <c r="M853" s="258"/>
      <c r="N853" s="259"/>
      <c r="O853" s="259"/>
      <c r="P853" s="259"/>
      <c r="Q853" s="259"/>
      <c r="R853" s="259"/>
      <c r="S853" s="259"/>
      <c r="T853" s="260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T853" s="261" t="s">
        <v>177</v>
      </c>
      <c r="AU853" s="261" t="s">
        <v>82</v>
      </c>
      <c r="AV853" s="14" t="s">
        <v>82</v>
      </c>
      <c r="AW853" s="14" t="s">
        <v>30</v>
      </c>
      <c r="AX853" s="14" t="s">
        <v>73</v>
      </c>
      <c r="AY853" s="261" t="s">
        <v>167</v>
      </c>
    </row>
    <row r="854" s="13" customFormat="1">
      <c r="A854" s="13"/>
      <c r="B854" s="240"/>
      <c r="C854" s="241"/>
      <c r="D854" s="242" t="s">
        <v>177</v>
      </c>
      <c r="E854" s="243" t="s">
        <v>1</v>
      </c>
      <c r="F854" s="244" t="s">
        <v>278</v>
      </c>
      <c r="G854" s="241"/>
      <c r="H854" s="243" t="s">
        <v>1</v>
      </c>
      <c r="I854" s="245"/>
      <c r="J854" s="241"/>
      <c r="K854" s="241"/>
      <c r="L854" s="246"/>
      <c r="M854" s="247"/>
      <c r="N854" s="248"/>
      <c r="O854" s="248"/>
      <c r="P854" s="248"/>
      <c r="Q854" s="248"/>
      <c r="R854" s="248"/>
      <c r="S854" s="248"/>
      <c r="T854" s="249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T854" s="250" t="s">
        <v>177</v>
      </c>
      <c r="AU854" s="250" t="s">
        <v>82</v>
      </c>
      <c r="AV854" s="13" t="s">
        <v>80</v>
      </c>
      <c r="AW854" s="13" t="s">
        <v>30</v>
      </c>
      <c r="AX854" s="13" t="s">
        <v>73</v>
      </c>
      <c r="AY854" s="250" t="s">
        <v>167</v>
      </c>
    </row>
    <row r="855" s="14" customFormat="1">
      <c r="A855" s="14"/>
      <c r="B855" s="251"/>
      <c r="C855" s="252"/>
      <c r="D855" s="242" t="s">
        <v>177</v>
      </c>
      <c r="E855" s="253" t="s">
        <v>1</v>
      </c>
      <c r="F855" s="254" t="s">
        <v>973</v>
      </c>
      <c r="G855" s="252"/>
      <c r="H855" s="255">
        <v>9.2400000000000002</v>
      </c>
      <c r="I855" s="256"/>
      <c r="J855" s="252"/>
      <c r="K855" s="252"/>
      <c r="L855" s="257"/>
      <c r="M855" s="258"/>
      <c r="N855" s="259"/>
      <c r="O855" s="259"/>
      <c r="P855" s="259"/>
      <c r="Q855" s="259"/>
      <c r="R855" s="259"/>
      <c r="S855" s="259"/>
      <c r="T855" s="260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T855" s="261" t="s">
        <v>177</v>
      </c>
      <c r="AU855" s="261" t="s">
        <v>82</v>
      </c>
      <c r="AV855" s="14" t="s">
        <v>82</v>
      </c>
      <c r="AW855" s="14" t="s">
        <v>30</v>
      </c>
      <c r="AX855" s="14" t="s">
        <v>73</v>
      </c>
      <c r="AY855" s="261" t="s">
        <v>167</v>
      </c>
    </row>
    <row r="856" s="15" customFormat="1">
      <c r="A856" s="15"/>
      <c r="B856" s="262"/>
      <c r="C856" s="263"/>
      <c r="D856" s="242" t="s">
        <v>177</v>
      </c>
      <c r="E856" s="264" t="s">
        <v>1</v>
      </c>
      <c r="F856" s="265" t="s">
        <v>204</v>
      </c>
      <c r="G856" s="263"/>
      <c r="H856" s="266">
        <v>65.379999999999995</v>
      </c>
      <c r="I856" s="267"/>
      <c r="J856" s="263"/>
      <c r="K856" s="263"/>
      <c r="L856" s="268"/>
      <c r="M856" s="269"/>
      <c r="N856" s="270"/>
      <c r="O856" s="270"/>
      <c r="P856" s="270"/>
      <c r="Q856" s="270"/>
      <c r="R856" s="270"/>
      <c r="S856" s="270"/>
      <c r="T856" s="271"/>
      <c r="U856" s="15"/>
      <c r="V856" s="15"/>
      <c r="W856" s="15"/>
      <c r="X856" s="15"/>
      <c r="Y856" s="15"/>
      <c r="Z856" s="15"/>
      <c r="AA856" s="15"/>
      <c r="AB856" s="15"/>
      <c r="AC856" s="15"/>
      <c r="AD856" s="15"/>
      <c r="AE856" s="15"/>
      <c r="AT856" s="272" t="s">
        <v>177</v>
      </c>
      <c r="AU856" s="272" t="s">
        <v>82</v>
      </c>
      <c r="AV856" s="15" t="s">
        <v>175</v>
      </c>
      <c r="AW856" s="15" t="s">
        <v>30</v>
      </c>
      <c r="AX856" s="15" t="s">
        <v>80</v>
      </c>
      <c r="AY856" s="272" t="s">
        <v>167</v>
      </c>
    </row>
    <row r="857" s="2" customFormat="1" ht="24.15" customHeight="1">
      <c r="A857" s="39"/>
      <c r="B857" s="40"/>
      <c r="C857" s="227" t="s">
        <v>974</v>
      </c>
      <c r="D857" s="227" t="s">
        <v>170</v>
      </c>
      <c r="E857" s="228" t="s">
        <v>975</v>
      </c>
      <c r="F857" s="229" t="s">
        <v>976</v>
      </c>
      <c r="G857" s="230" t="s">
        <v>322</v>
      </c>
      <c r="H857" s="231">
        <v>35.710000000000001</v>
      </c>
      <c r="I857" s="232"/>
      <c r="J857" s="233">
        <f>ROUND(I857*H857,2)</f>
        <v>0</v>
      </c>
      <c r="K857" s="229" t="s">
        <v>174</v>
      </c>
      <c r="L857" s="45"/>
      <c r="M857" s="234" t="s">
        <v>1</v>
      </c>
      <c r="N857" s="235" t="s">
        <v>38</v>
      </c>
      <c r="O857" s="92"/>
      <c r="P857" s="236">
        <f>O857*H857</f>
        <v>0</v>
      </c>
      <c r="Q857" s="236">
        <v>0</v>
      </c>
      <c r="R857" s="236">
        <f>Q857*H857</f>
        <v>0</v>
      </c>
      <c r="S857" s="236">
        <v>0</v>
      </c>
      <c r="T857" s="237">
        <f>S857*H857</f>
        <v>0</v>
      </c>
      <c r="U857" s="39"/>
      <c r="V857" s="39"/>
      <c r="W857" s="39"/>
      <c r="X857" s="39"/>
      <c r="Y857" s="39"/>
      <c r="Z857" s="39"/>
      <c r="AA857" s="39"/>
      <c r="AB857" s="39"/>
      <c r="AC857" s="39"/>
      <c r="AD857" s="39"/>
      <c r="AE857" s="39"/>
      <c r="AR857" s="238" t="s">
        <v>308</v>
      </c>
      <c r="AT857" s="238" t="s">
        <v>170</v>
      </c>
      <c r="AU857" s="238" t="s">
        <v>82</v>
      </c>
      <c r="AY857" s="18" t="s">
        <v>167</v>
      </c>
      <c r="BE857" s="239">
        <f>IF(N857="základní",J857,0)</f>
        <v>0</v>
      </c>
      <c r="BF857" s="239">
        <f>IF(N857="snížená",J857,0)</f>
        <v>0</v>
      </c>
      <c r="BG857" s="239">
        <f>IF(N857="zákl. přenesená",J857,0)</f>
        <v>0</v>
      </c>
      <c r="BH857" s="239">
        <f>IF(N857="sníž. přenesená",J857,0)</f>
        <v>0</v>
      </c>
      <c r="BI857" s="239">
        <f>IF(N857="nulová",J857,0)</f>
        <v>0</v>
      </c>
      <c r="BJ857" s="18" t="s">
        <v>80</v>
      </c>
      <c r="BK857" s="239">
        <f>ROUND(I857*H857,2)</f>
        <v>0</v>
      </c>
      <c r="BL857" s="18" t="s">
        <v>308</v>
      </c>
      <c r="BM857" s="238" t="s">
        <v>977</v>
      </c>
    </row>
    <row r="858" s="13" customFormat="1">
      <c r="A858" s="13"/>
      <c r="B858" s="240"/>
      <c r="C858" s="241"/>
      <c r="D858" s="242" t="s">
        <v>177</v>
      </c>
      <c r="E858" s="243" t="s">
        <v>1</v>
      </c>
      <c r="F858" s="244" t="s">
        <v>270</v>
      </c>
      <c r="G858" s="241"/>
      <c r="H858" s="243" t="s">
        <v>1</v>
      </c>
      <c r="I858" s="245"/>
      <c r="J858" s="241"/>
      <c r="K858" s="241"/>
      <c r="L858" s="246"/>
      <c r="M858" s="247"/>
      <c r="N858" s="248"/>
      <c r="O858" s="248"/>
      <c r="P858" s="248"/>
      <c r="Q858" s="248"/>
      <c r="R858" s="248"/>
      <c r="S858" s="248"/>
      <c r="T858" s="249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T858" s="250" t="s">
        <v>177</v>
      </c>
      <c r="AU858" s="250" t="s">
        <v>82</v>
      </c>
      <c r="AV858" s="13" t="s">
        <v>80</v>
      </c>
      <c r="AW858" s="13" t="s">
        <v>30</v>
      </c>
      <c r="AX858" s="13" t="s">
        <v>73</v>
      </c>
      <c r="AY858" s="250" t="s">
        <v>167</v>
      </c>
    </row>
    <row r="859" s="14" customFormat="1">
      <c r="A859" s="14"/>
      <c r="B859" s="251"/>
      <c r="C859" s="252"/>
      <c r="D859" s="242" t="s">
        <v>177</v>
      </c>
      <c r="E859" s="253" t="s">
        <v>1</v>
      </c>
      <c r="F859" s="254" t="s">
        <v>978</v>
      </c>
      <c r="G859" s="252"/>
      <c r="H859" s="255">
        <v>3.1499999999999999</v>
      </c>
      <c r="I859" s="256"/>
      <c r="J859" s="252"/>
      <c r="K859" s="252"/>
      <c r="L859" s="257"/>
      <c r="M859" s="258"/>
      <c r="N859" s="259"/>
      <c r="O859" s="259"/>
      <c r="P859" s="259"/>
      <c r="Q859" s="259"/>
      <c r="R859" s="259"/>
      <c r="S859" s="259"/>
      <c r="T859" s="260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T859" s="261" t="s">
        <v>177</v>
      </c>
      <c r="AU859" s="261" t="s">
        <v>82</v>
      </c>
      <c r="AV859" s="14" t="s">
        <v>82</v>
      </c>
      <c r="AW859" s="14" t="s">
        <v>30</v>
      </c>
      <c r="AX859" s="14" t="s">
        <v>73</v>
      </c>
      <c r="AY859" s="261" t="s">
        <v>167</v>
      </c>
    </row>
    <row r="860" s="13" customFormat="1">
      <c r="A860" s="13"/>
      <c r="B860" s="240"/>
      <c r="C860" s="241"/>
      <c r="D860" s="242" t="s">
        <v>177</v>
      </c>
      <c r="E860" s="243" t="s">
        <v>1</v>
      </c>
      <c r="F860" s="244" t="s">
        <v>209</v>
      </c>
      <c r="G860" s="241"/>
      <c r="H860" s="243" t="s">
        <v>1</v>
      </c>
      <c r="I860" s="245"/>
      <c r="J860" s="241"/>
      <c r="K860" s="241"/>
      <c r="L860" s="246"/>
      <c r="M860" s="247"/>
      <c r="N860" s="248"/>
      <c r="O860" s="248"/>
      <c r="P860" s="248"/>
      <c r="Q860" s="248"/>
      <c r="R860" s="248"/>
      <c r="S860" s="248"/>
      <c r="T860" s="249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T860" s="250" t="s">
        <v>177</v>
      </c>
      <c r="AU860" s="250" t="s">
        <v>82</v>
      </c>
      <c r="AV860" s="13" t="s">
        <v>80</v>
      </c>
      <c r="AW860" s="13" t="s">
        <v>30</v>
      </c>
      <c r="AX860" s="13" t="s">
        <v>73</v>
      </c>
      <c r="AY860" s="250" t="s">
        <v>167</v>
      </c>
    </row>
    <row r="861" s="14" customFormat="1">
      <c r="A861" s="14"/>
      <c r="B861" s="251"/>
      <c r="C861" s="252"/>
      <c r="D861" s="242" t="s">
        <v>177</v>
      </c>
      <c r="E861" s="253" t="s">
        <v>1</v>
      </c>
      <c r="F861" s="254" t="s">
        <v>979</v>
      </c>
      <c r="G861" s="252"/>
      <c r="H861" s="255">
        <v>22.539999999999999</v>
      </c>
      <c r="I861" s="256"/>
      <c r="J861" s="252"/>
      <c r="K861" s="252"/>
      <c r="L861" s="257"/>
      <c r="M861" s="258"/>
      <c r="N861" s="259"/>
      <c r="O861" s="259"/>
      <c r="P861" s="259"/>
      <c r="Q861" s="259"/>
      <c r="R861" s="259"/>
      <c r="S861" s="259"/>
      <c r="T861" s="260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T861" s="261" t="s">
        <v>177</v>
      </c>
      <c r="AU861" s="261" t="s">
        <v>82</v>
      </c>
      <c r="AV861" s="14" t="s">
        <v>82</v>
      </c>
      <c r="AW861" s="14" t="s">
        <v>30</v>
      </c>
      <c r="AX861" s="14" t="s">
        <v>73</v>
      </c>
      <c r="AY861" s="261" t="s">
        <v>167</v>
      </c>
    </row>
    <row r="862" s="13" customFormat="1">
      <c r="A862" s="13"/>
      <c r="B862" s="240"/>
      <c r="C862" s="241"/>
      <c r="D862" s="242" t="s">
        <v>177</v>
      </c>
      <c r="E862" s="243" t="s">
        <v>1</v>
      </c>
      <c r="F862" s="244" t="s">
        <v>259</v>
      </c>
      <c r="G862" s="241"/>
      <c r="H862" s="243" t="s">
        <v>1</v>
      </c>
      <c r="I862" s="245"/>
      <c r="J862" s="241"/>
      <c r="K862" s="241"/>
      <c r="L862" s="246"/>
      <c r="M862" s="247"/>
      <c r="N862" s="248"/>
      <c r="O862" s="248"/>
      <c r="P862" s="248"/>
      <c r="Q862" s="248"/>
      <c r="R862" s="248"/>
      <c r="S862" s="248"/>
      <c r="T862" s="249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T862" s="250" t="s">
        <v>177</v>
      </c>
      <c r="AU862" s="250" t="s">
        <v>82</v>
      </c>
      <c r="AV862" s="13" t="s">
        <v>80</v>
      </c>
      <c r="AW862" s="13" t="s">
        <v>30</v>
      </c>
      <c r="AX862" s="13" t="s">
        <v>73</v>
      </c>
      <c r="AY862" s="250" t="s">
        <v>167</v>
      </c>
    </row>
    <row r="863" s="14" customFormat="1">
      <c r="A863" s="14"/>
      <c r="B863" s="251"/>
      <c r="C863" s="252"/>
      <c r="D863" s="242" t="s">
        <v>177</v>
      </c>
      <c r="E863" s="253" t="s">
        <v>1</v>
      </c>
      <c r="F863" s="254" t="s">
        <v>980</v>
      </c>
      <c r="G863" s="252"/>
      <c r="H863" s="255">
        <v>9.0800000000000001</v>
      </c>
      <c r="I863" s="256"/>
      <c r="J863" s="252"/>
      <c r="K863" s="252"/>
      <c r="L863" s="257"/>
      <c r="M863" s="258"/>
      <c r="N863" s="259"/>
      <c r="O863" s="259"/>
      <c r="P863" s="259"/>
      <c r="Q863" s="259"/>
      <c r="R863" s="259"/>
      <c r="S863" s="259"/>
      <c r="T863" s="260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T863" s="261" t="s">
        <v>177</v>
      </c>
      <c r="AU863" s="261" t="s">
        <v>82</v>
      </c>
      <c r="AV863" s="14" t="s">
        <v>82</v>
      </c>
      <c r="AW863" s="14" t="s">
        <v>30</v>
      </c>
      <c r="AX863" s="14" t="s">
        <v>73</v>
      </c>
      <c r="AY863" s="261" t="s">
        <v>167</v>
      </c>
    </row>
    <row r="864" s="13" customFormat="1">
      <c r="A864" s="13"/>
      <c r="B864" s="240"/>
      <c r="C864" s="241"/>
      <c r="D864" s="242" t="s">
        <v>177</v>
      </c>
      <c r="E864" s="243" t="s">
        <v>1</v>
      </c>
      <c r="F864" s="244" t="s">
        <v>278</v>
      </c>
      <c r="G864" s="241"/>
      <c r="H864" s="243" t="s">
        <v>1</v>
      </c>
      <c r="I864" s="245"/>
      <c r="J864" s="241"/>
      <c r="K864" s="241"/>
      <c r="L864" s="246"/>
      <c r="M864" s="247"/>
      <c r="N864" s="248"/>
      <c r="O864" s="248"/>
      <c r="P864" s="248"/>
      <c r="Q864" s="248"/>
      <c r="R864" s="248"/>
      <c r="S864" s="248"/>
      <c r="T864" s="249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T864" s="250" t="s">
        <v>177</v>
      </c>
      <c r="AU864" s="250" t="s">
        <v>82</v>
      </c>
      <c r="AV864" s="13" t="s">
        <v>80</v>
      </c>
      <c r="AW864" s="13" t="s">
        <v>30</v>
      </c>
      <c r="AX864" s="13" t="s">
        <v>73</v>
      </c>
      <c r="AY864" s="250" t="s">
        <v>167</v>
      </c>
    </row>
    <row r="865" s="14" customFormat="1">
      <c r="A865" s="14"/>
      <c r="B865" s="251"/>
      <c r="C865" s="252"/>
      <c r="D865" s="242" t="s">
        <v>177</v>
      </c>
      <c r="E865" s="253" t="s">
        <v>1</v>
      </c>
      <c r="F865" s="254" t="s">
        <v>981</v>
      </c>
      <c r="G865" s="252"/>
      <c r="H865" s="255">
        <v>0.93999999999999995</v>
      </c>
      <c r="I865" s="256"/>
      <c r="J865" s="252"/>
      <c r="K865" s="252"/>
      <c r="L865" s="257"/>
      <c r="M865" s="258"/>
      <c r="N865" s="259"/>
      <c r="O865" s="259"/>
      <c r="P865" s="259"/>
      <c r="Q865" s="259"/>
      <c r="R865" s="259"/>
      <c r="S865" s="259"/>
      <c r="T865" s="260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T865" s="261" t="s">
        <v>177</v>
      </c>
      <c r="AU865" s="261" t="s">
        <v>82</v>
      </c>
      <c r="AV865" s="14" t="s">
        <v>82</v>
      </c>
      <c r="AW865" s="14" t="s">
        <v>30</v>
      </c>
      <c r="AX865" s="14" t="s">
        <v>73</v>
      </c>
      <c r="AY865" s="261" t="s">
        <v>167</v>
      </c>
    </row>
    <row r="866" s="15" customFormat="1">
      <c r="A866" s="15"/>
      <c r="B866" s="262"/>
      <c r="C866" s="263"/>
      <c r="D866" s="242" t="s">
        <v>177</v>
      </c>
      <c r="E866" s="264" t="s">
        <v>1</v>
      </c>
      <c r="F866" s="265" t="s">
        <v>204</v>
      </c>
      <c r="G866" s="263"/>
      <c r="H866" s="266">
        <v>35.709999999999994</v>
      </c>
      <c r="I866" s="267"/>
      <c r="J866" s="263"/>
      <c r="K866" s="263"/>
      <c r="L866" s="268"/>
      <c r="M866" s="269"/>
      <c r="N866" s="270"/>
      <c r="O866" s="270"/>
      <c r="P866" s="270"/>
      <c r="Q866" s="270"/>
      <c r="R866" s="270"/>
      <c r="S866" s="270"/>
      <c r="T866" s="271"/>
      <c r="U866" s="15"/>
      <c r="V866" s="15"/>
      <c r="W866" s="15"/>
      <c r="X866" s="15"/>
      <c r="Y866" s="15"/>
      <c r="Z866" s="15"/>
      <c r="AA866" s="15"/>
      <c r="AB866" s="15"/>
      <c r="AC866" s="15"/>
      <c r="AD866" s="15"/>
      <c r="AE866" s="15"/>
      <c r="AT866" s="272" t="s">
        <v>177</v>
      </c>
      <c r="AU866" s="272" t="s">
        <v>82</v>
      </c>
      <c r="AV866" s="15" t="s">
        <v>175</v>
      </c>
      <c r="AW866" s="15" t="s">
        <v>30</v>
      </c>
      <c r="AX866" s="15" t="s">
        <v>80</v>
      </c>
      <c r="AY866" s="272" t="s">
        <v>167</v>
      </c>
    </row>
    <row r="867" s="2" customFormat="1" ht="24.15" customHeight="1">
      <c r="A867" s="39"/>
      <c r="B867" s="40"/>
      <c r="C867" s="227" t="s">
        <v>982</v>
      </c>
      <c r="D867" s="227" t="s">
        <v>170</v>
      </c>
      <c r="E867" s="228" t="s">
        <v>983</v>
      </c>
      <c r="F867" s="229" t="s">
        <v>984</v>
      </c>
      <c r="G867" s="230" t="s">
        <v>219</v>
      </c>
      <c r="H867" s="231">
        <v>2.0819999999999999</v>
      </c>
      <c r="I867" s="232"/>
      <c r="J867" s="233">
        <f>ROUND(I867*H867,2)</f>
        <v>0</v>
      </c>
      <c r="K867" s="229" t="s">
        <v>174</v>
      </c>
      <c r="L867" s="45"/>
      <c r="M867" s="234" t="s">
        <v>1</v>
      </c>
      <c r="N867" s="235" t="s">
        <v>38</v>
      </c>
      <c r="O867" s="92"/>
      <c r="P867" s="236">
        <f>O867*H867</f>
        <v>0</v>
      </c>
      <c r="Q867" s="236">
        <v>0</v>
      </c>
      <c r="R867" s="236">
        <f>Q867*H867</f>
        <v>0</v>
      </c>
      <c r="S867" s="236">
        <v>0</v>
      </c>
      <c r="T867" s="237">
        <f>S867*H867</f>
        <v>0</v>
      </c>
      <c r="U867" s="39"/>
      <c r="V867" s="39"/>
      <c r="W867" s="39"/>
      <c r="X867" s="39"/>
      <c r="Y867" s="39"/>
      <c r="Z867" s="39"/>
      <c r="AA867" s="39"/>
      <c r="AB867" s="39"/>
      <c r="AC867" s="39"/>
      <c r="AD867" s="39"/>
      <c r="AE867" s="39"/>
      <c r="AR867" s="238" t="s">
        <v>308</v>
      </c>
      <c r="AT867" s="238" t="s">
        <v>170</v>
      </c>
      <c r="AU867" s="238" t="s">
        <v>82</v>
      </c>
      <c r="AY867" s="18" t="s">
        <v>167</v>
      </c>
      <c r="BE867" s="239">
        <f>IF(N867="základní",J867,0)</f>
        <v>0</v>
      </c>
      <c r="BF867" s="239">
        <f>IF(N867="snížená",J867,0)</f>
        <v>0</v>
      </c>
      <c r="BG867" s="239">
        <f>IF(N867="zákl. přenesená",J867,0)</f>
        <v>0</v>
      </c>
      <c r="BH867" s="239">
        <f>IF(N867="sníž. přenesená",J867,0)</f>
        <v>0</v>
      </c>
      <c r="BI867" s="239">
        <f>IF(N867="nulová",J867,0)</f>
        <v>0</v>
      </c>
      <c r="BJ867" s="18" t="s">
        <v>80</v>
      </c>
      <c r="BK867" s="239">
        <f>ROUND(I867*H867,2)</f>
        <v>0</v>
      </c>
      <c r="BL867" s="18" t="s">
        <v>308</v>
      </c>
      <c r="BM867" s="238" t="s">
        <v>985</v>
      </c>
    </row>
    <row r="868" s="12" customFormat="1" ht="22.8" customHeight="1">
      <c r="A868" s="12"/>
      <c r="B868" s="211"/>
      <c r="C868" s="212"/>
      <c r="D868" s="213" t="s">
        <v>72</v>
      </c>
      <c r="E868" s="225" t="s">
        <v>986</v>
      </c>
      <c r="F868" s="225" t="s">
        <v>987</v>
      </c>
      <c r="G868" s="212"/>
      <c r="H868" s="212"/>
      <c r="I868" s="215"/>
      <c r="J868" s="226">
        <f>BK868</f>
        <v>0</v>
      </c>
      <c r="K868" s="212"/>
      <c r="L868" s="217"/>
      <c r="M868" s="218"/>
      <c r="N868" s="219"/>
      <c r="O868" s="219"/>
      <c r="P868" s="220">
        <f>SUM(P869:P885)</f>
        <v>0</v>
      </c>
      <c r="Q868" s="219"/>
      <c r="R868" s="220">
        <f>SUM(R869:R885)</f>
        <v>0.010514500000000001</v>
      </c>
      <c r="S868" s="219"/>
      <c r="T868" s="221">
        <f>SUM(T869:T885)</f>
        <v>0</v>
      </c>
      <c r="U868" s="12"/>
      <c r="V868" s="12"/>
      <c r="W868" s="12"/>
      <c r="X868" s="12"/>
      <c r="Y868" s="12"/>
      <c r="Z868" s="12"/>
      <c r="AA868" s="12"/>
      <c r="AB868" s="12"/>
      <c r="AC868" s="12"/>
      <c r="AD868" s="12"/>
      <c r="AE868" s="12"/>
      <c r="AR868" s="222" t="s">
        <v>82</v>
      </c>
      <c r="AT868" s="223" t="s">
        <v>72</v>
      </c>
      <c r="AU868" s="223" t="s">
        <v>80</v>
      </c>
      <c r="AY868" s="222" t="s">
        <v>167</v>
      </c>
      <c r="BK868" s="224">
        <f>SUM(BK869:BK885)</f>
        <v>0</v>
      </c>
    </row>
    <row r="869" s="2" customFormat="1" ht="24.15" customHeight="1">
      <c r="A869" s="39"/>
      <c r="B869" s="40"/>
      <c r="C869" s="227" t="s">
        <v>988</v>
      </c>
      <c r="D869" s="227" t="s">
        <v>170</v>
      </c>
      <c r="E869" s="228" t="s">
        <v>989</v>
      </c>
      <c r="F869" s="229" t="s">
        <v>990</v>
      </c>
      <c r="G869" s="230" t="s">
        <v>195</v>
      </c>
      <c r="H869" s="231">
        <v>30.925000000000001</v>
      </c>
      <c r="I869" s="232"/>
      <c r="J869" s="233">
        <f>ROUND(I869*H869,2)</f>
        <v>0</v>
      </c>
      <c r="K869" s="229" t="s">
        <v>174</v>
      </c>
      <c r="L869" s="45"/>
      <c r="M869" s="234" t="s">
        <v>1</v>
      </c>
      <c r="N869" s="235" t="s">
        <v>38</v>
      </c>
      <c r="O869" s="92"/>
      <c r="P869" s="236">
        <f>O869*H869</f>
        <v>0</v>
      </c>
      <c r="Q869" s="236">
        <v>8.0000000000000007E-05</v>
      </c>
      <c r="R869" s="236">
        <f>Q869*H869</f>
        <v>0.0024740000000000001</v>
      </c>
      <c r="S869" s="236">
        <v>0</v>
      </c>
      <c r="T869" s="237">
        <f>S869*H869</f>
        <v>0</v>
      </c>
      <c r="U869" s="39"/>
      <c r="V869" s="39"/>
      <c r="W869" s="39"/>
      <c r="X869" s="39"/>
      <c r="Y869" s="39"/>
      <c r="Z869" s="39"/>
      <c r="AA869" s="39"/>
      <c r="AB869" s="39"/>
      <c r="AC869" s="39"/>
      <c r="AD869" s="39"/>
      <c r="AE869" s="39"/>
      <c r="AR869" s="238" t="s">
        <v>308</v>
      </c>
      <c r="AT869" s="238" t="s">
        <v>170</v>
      </c>
      <c r="AU869" s="238" t="s">
        <v>82</v>
      </c>
      <c r="AY869" s="18" t="s">
        <v>167</v>
      </c>
      <c r="BE869" s="239">
        <f>IF(N869="základní",J869,0)</f>
        <v>0</v>
      </c>
      <c r="BF869" s="239">
        <f>IF(N869="snížená",J869,0)</f>
        <v>0</v>
      </c>
      <c r="BG869" s="239">
        <f>IF(N869="zákl. přenesená",J869,0)</f>
        <v>0</v>
      </c>
      <c r="BH869" s="239">
        <f>IF(N869="sníž. přenesená",J869,0)</f>
        <v>0</v>
      </c>
      <c r="BI869" s="239">
        <f>IF(N869="nulová",J869,0)</f>
        <v>0</v>
      </c>
      <c r="BJ869" s="18" t="s">
        <v>80</v>
      </c>
      <c r="BK869" s="239">
        <f>ROUND(I869*H869,2)</f>
        <v>0</v>
      </c>
      <c r="BL869" s="18" t="s">
        <v>308</v>
      </c>
      <c r="BM869" s="238" t="s">
        <v>991</v>
      </c>
    </row>
    <row r="870" s="13" customFormat="1">
      <c r="A870" s="13"/>
      <c r="B870" s="240"/>
      <c r="C870" s="241"/>
      <c r="D870" s="242" t="s">
        <v>177</v>
      </c>
      <c r="E870" s="243" t="s">
        <v>1</v>
      </c>
      <c r="F870" s="244" t="s">
        <v>992</v>
      </c>
      <c r="G870" s="241"/>
      <c r="H870" s="243" t="s">
        <v>1</v>
      </c>
      <c r="I870" s="245"/>
      <c r="J870" s="241"/>
      <c r="K870" s="241"/>
      <c r="L870" s="246"/>
      <c r="M870" s="247"/>
      <c r="N870" s="248"/>
      <c r="O870" s="248"/>
      <c r="P870" s="248"/>
      <c r="Q870" s="248"/>
      <c r="R870" s="248"/>
      <c r="S870" s="248"/>
      <c r="T870" s="249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T870" s="250" t="s">
        <v>177</v>
      </c>
      <c r="AU870" s="250" t="s">
        <v>82</v>
      </c>
      <c r="AV870" s="13" t="s">
        <v>80</v>
      </c>
      <c r="AW870" s="13" t="s">
        <v>30</v>
      </c>
      <c r="AX870" s="13" t="s">
        <v>73</v>
      </c>
      <c r="AY870" s="250" t="s">
        <v>167</v>
      </c>
    </row>
    <row r="871" s="14" customFormat="1">
      <c r="A871" s="14"/>
      <c r="B871" s="251"/>
      <c r="C871" s="252"/>
      <c r="D871" s="242" t="s">
        <v>177</v>
      </c>
      <c r="E871" s="253" t="s">
        <v>1</v>
      </c>
      <c r="F871" s="254" t="s">
        <v>993</v>
      </c>
      <c r="G871" s="252"/>
      <c r="H871" s="255">
        <v>11.445</v>
      </c>
      <c r="I871" s="256"/>
      <c r="J871" s="252"/>
      <c r="K871" s="252"/>
      <c r="L871" s="257"/>
      <c r="M871" s="258"/>
      <c r="N871" s="259"/>
      <c r="O871" s="259"/>
      <c r="P871" s="259"/>
      <c r="Q871" s="259"/>
      <c r="R871" s="259"/>
      <c r="S871" s="259"/>
      <c r="T871" s="260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T871" s="261" t="s">
        <v>177</v>
      </c>
      <c r="AU871" s="261" t="s">
        <v>82</v>
      </c>
      <c r="AV871" s="14" t="s">
        <v>82</v>
      </c>
      <c r="AW871" s="14" t="s">
        <v>30</v>
      </c>
      <c r="AX871" s="14" t="s">
        <v>73</v>
      </c>
      <c r="AY871" s="261" t="s">
        <v>167</v>
      </c>
    </row>
    <row r="872" s="13" customFormat="1">
      <c r="A872" s="13"/>
      <c r="B872" s="240"/>
      <c r="C872" s="241"/>
      <c r="D872" s="242" t="s">
        <v>177</v>
      </c>
      <c r="E872" s="243" t="s">
        <v>1</v>
      </c>
      <c r="F872" s="244" t="s">
        <v>221</v>
      </c>
      <c r="G872" s="241"/>
      <c r="H872" s="243" t="s">
        <v>1</v>
      </c>
      <c r="I872" s="245"/>
      <c r="J872" s="241"/>
      <c r="K872" s="241"/>
      <c r="L872" s="246"/>
      <c r="M872" s="247"/>
      <c r="N872" s="248"/>
      <c r="O872" s="248"/>
      <c r="P872" s="248"/>
      <c r="Q872" s="248"/>
      <c r="R872" s="248"/>
      <c r="S872" s="248"/>
      <c r="T872" s="249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T872" s="250" t="s">
        <v>177</v>
      </c>
      <c r="AU872" s="250" t="s">
        <v>82</v>
      </c>
      <c r="AV872" s="13" t="s">
        <v>80</v>
      </c>
      <c r="AW872" s="13" t="s">
        <v>30</v>
      </c>
      <c r="AX872" s="13" t="s">
        <v>73</v>
      </c>
      <c r="AY872" s="250" t="s">
        <v>167</v>
      </c>
    </row>
    <row r="873" s="14" customFormat="1">
      <c r="A873" s="14"/>
      <c r="B873" s="251"/>
      <c r="C873" s="252"/>
      <c r="D873" s="242" t="s">
        <v>177</v>
      </c>
      <c r="E873" s="253" t="s">
        <v>1</v>
      </c>
      <c r="F873" s="254" t="s">
        <v>994</v>
      </c>
      <c r="G873" s="252"/>
      <c r="H873" s="255">
        <v>4.4800000000000004</v>
      </c>
      <c r="I873" s="256"/>
      <c r="J873" s="252"/>
      <c r="K873" s="252"/>
      <c r="L873" s="257"/>
      <c r="M873" s="258"/>
      <c r="N873" s="259"/>
      <c r="O873" s="259"/>
      <c r="P873" s="259"/>
      <c r="Q873" s="259"/>
      <c r="R873" s="259"/>
      <c r="S873" s="259"/>
      <c r="T873" s="260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T873" s="261" t="s">
        <v>177</v>
      </c>
      <c r="AU873" s="261" t="s">
        <v>82</v>
      </c>
      <c r="AV873" s="14" t="s">
        <v>82</v>
      </c>
      <c r="AW873" s="14" t="s">
        <v>30</v>
      </c>
      <c r="AX873" s="14" t="s">
        <v>73</v>
      </c>
      <c r="AY873" s="261" t="s">
        <v>167</v>
      </c>
    </row>
    <row r="874" s="13" customFormat="1">
      <c r="A874" s="13"/>
      <c r="B874" s="240"/>
      <c r="C874" s="241"/>
      <c r="D874" s="242" t="s">
        <v>177</v>
      </c>
      <c r="E874" s="243" t="s">
        <v>1</v>
      </c>
      <c r="F874" s="244" t="s">
        <v>995</v>
      </c>
      <c r="G874" s="241"/>
      <c r="H874" s="243" t="s">
        <v>1</v>
      </c>
      <c r="I874" s="245"/>
      <c r="J874" s="241"/>
      <c r="K874" s="241"/>
      <c r="L874" s="246"/>
      <c r="M874" s="247"/>
      <c r="N874" s="248"/>
      <c r="O874" s="248"/>
      <c r="P874" s="248"/>
      <c r="Q874" s="248"/>
      <c r="R874" s="248"/>
      <c r="S874" s="248"/>
      <c r="T874" s="249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T874" s="250" t="s">
        <v>177</v>
      </c>
      <c r="AU874" s="250" t="s">
        <v>82</v>
      </c>
      <c r="AV874" s="13" t="s">
        <v>80</v>
      </c>
      <c r="AW874" s="13" t="s">
        <v>30</v>
      </c>
      <c r="AX874" s="13" t="s">
        <v>73</v>
      </c>
      <c r="AY874" s="250" t="s">
        <v>167</v>
      </c>
    </row>
    <row r="875" s="14" customFormat="1">
      <c r="A875" s="14"/>
      <c r="B875" s="251"/>
      <c r="C875" s="252"/>
      <c r="D875" s="242" t="s">
        <v>177</v>
      </c>
      <c r="E875" s="253" t="s">
        <v>1</v>
      </c>
      <c r="F875" s="254" t="s">
        <v>292</v>
      </c>
      <c r="G875" s="252"/>
      <c r="H875" s="255">
        <v>15</v>
      </c>
      <c r="I875" s="256"/>
      <c r="J875" s="252"/>
      <c r="K875" s="252"/>
      <c r="L875" s="257"/>
      <c r="M875" s="258"/>
      <c r="N875" s="259"/>
      <c r="O875" s="259"/>
      <c r="P875" s="259"/>
      <c r="Q875" s="259"/>
      <c r="R875" s="259"/>
      <c r="S875" s="259"/>
      <c r="T875" s="260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T875" s="261" t="s">
        <v>177</v>
      </c>
      <c r="AU875" s="261" t="s">
        <v>82</v>
      </c>
      <c r="AV875" s="14" t="s">
        <v>82</v>
      </c>
      <c r="AW875" s="14" t="s">
        <v>30</v>
      </c>
      <c r="AX875" s="14" t="s">
        <v>73</v>
      </c>
      <c r="AY875" s="261" t="s">
        <v>167</v>
      </c>
    </row>
    <row r="876" s="15" customFormat="1">
      <c r="A876" s="15"/>
      <c r="B876" s="262"/>
      <c r="C876" s="263"/>
      <c r="D876" s="242" t="s">
        <v>177</v>
      </c>
      <c r="E876" s="264" t="s">
        <v>1</v>
      </c>
      <c r="F876" s="265" t="s">
        <v>204</v>
      </c>
      <c r="G876" s="263"/>
      <c r="H876" s="266">
        <v>30.925000000000001</v>
      </c>
      <c r="I876" s="267"/>
      <c r="J876" s="263"/>
      <c r="K876" s="263"/>
      <c r="L876" s="268"/>
      <c r="M876" s="269"/>
      <c r="N876" s="270"/>
      <c r="O876" s="270"/>
      <c r="P876" s="270"/>
      <c r="Q876" s="270"/>
      <c r="R876" s="270"/>
      <c r="S876" s="270"/>
      <c r="T876" s="271"/>
      <c r="U876" s="15"/>
      <c r="V876" s="15"/>
      <c r="W876" s="15"/>
      <c r="X876" s="15"/>
      <c r="Y876" s="15"/>
      <c r="Z876" s="15"/>
      <c r="AA876" s="15"/>
      <c r="AB876" s="15"/>
      <c r="AC876" s="15"/>
      <c r="AD876" s="15"/>
      <c r="AE876" s="15"/>
      <c r="AT876" s="272" t="s">
        <v>177</v>
      </c>
      <c r="AU876" s="272" t="s">
        <v>82</v>
      </c>
      <c r="AV876" s="15" t="s">
        <v>175</v>
      </c>
      <c r="AW876" s="15" t="s">
        <v>30</v>
      </c>
      <c r="AX876" s="15" t="s">
        <v>80</v>
      </c>
      <c r="AY876" s="272" t="s">
        <v>167</v>
      </c>
    </row>
    <row r="877" s="2" customFormat="1" ht="24.15" customHeight="1">
      <c r="A877" s="39"/>
      <c r="B877" s="40"/>
      <c r="C877" s="227" t="s">
        <v>996</v>
      </c>
      <c r="D877" s="227" t="s">
        <v>170</v>
      </c>
      <c r="E877" s="228" t="s">
        <v>997</v>
      </c>
      <c r="F877" s="229" t="s">
        <v>998</v>
      </c>
      <c r="G877" s="230" t="s">
        <v>195</v>
      </c>
      <c r="H877" s="231">
        <v>30.925000000000001</v>
      </c>
      <c r="I877" s="232"/>
      <c r="J877" s="233">
        <f>ROUND(I877*H877,2)</f>
        <v>0</v>
      </c>
      <c r="K877" s="229" t="s">
        <v>174</v>
      </c>
      <c r="L877" s="45"/>
      <c r="M877" s="234" t="s">
        <v>1</v>
      </c>
      <c r="N877" s="235" t="s">
        <v>38</v>
      </c>
      <c r="O877" s="92"/>
      <c r="P877" s="236">
        <f>O877*H877</f>
        <v>0</v>
      </c>
      <c r="Q877" s="236">
        <v>0.00013999999999999999</v>
      </c>
      <c r="R877" s="236">
        <f>Q877*H877</f>
        <v>0.0043295</v>
      </c>
      <c r="S877" s="236">
        <v>0</v>
      </c>
      <c r="T877" s="237">
        <f>S877*H877</f>
        <v>0</v>
      </c>
      <c r="U877" s="39"/>
      <c r="V877" s="39"/>
      <c r="W877" s="39"/>
      <c r="X877" s="39"/>
      <c r="Y877" s="39"/>
      <c r="Z877" s="39"/>
      <c r="AA877" s="39"/>
      <c r="AB877" s="39"/>
      <c r="AC877" s="39"/>
      <c r="AD877" s="39"/>
      <c r="AE877" s="39"/>
      <c r="AR877" s="238" t="s">
        <v>308</v>
      </c>
      <c r="AT877" s="238" t="s">
        <v>170</v>
      </c>
      <c r="AU877" s="238" t="s">
        <v>82</v>
      </c>
      <c r="AY877" s="18" t="s">
        <v>167</v>
      </c>
      <c r="BE877" s="239">
        <f>IF(N877="základní",J877,0)</f>
        <v>0</v>
      </c>
      <c r="BF877" s="239">
        <f>IF(N877="snížená",J877,0)</f>
        <v>0</v>
      </c>
      <c r="BG877" s="239">
        <f>IF(N877="zákl. přenesená",J877,0)</f>
        <v>0</v>
      </c>
      <c r="BH877" s="239">
        <f>IF(N877="sníž. přenesená",J877,0)</f>
        <v>0</v>
      </c>
      <c r="BI877" s="239">
        <f>IF(N877="nulová",J877,0)</f>
        <v>0</v>
      </c>
      <c r="BJ877" s="18" t="s">
        <v>80</v>
      </c>
      <c r="BK877" s="239">
        <f>ROUND(I877*H877,2)</f>
        <v>0</v>
      </c>
      <c r="BL877" s="18" t="s">
        <v>308</v>
      </c>
      <c r="BM877" s="238" t="s">
        <v>999</v>
      </c>
    </row>
    <row r="878" s="13" customFormat="1">
      <c r="A878" s="13"/>
      <c r="B878" s="240"/>
      <c r="C878" s="241"/>
      <c r="D878" s="242" t="s">
        <v>177</v>
      </c>
      <c r="E878" s="243" t="s">
        <v>1</v>
      </c>
      <c r="F878" s="244" t="s">
        <v>992</v>
      </c>
      <c r="G878" s="241"/>
      <c r="H878" s="243" t="s">
        <v>1</v>
      </c>
      <c r="I878" s="245"/>
      <c r="J878" s="241"/>
      <c r="K878" s="241"/>
      <c r="L878" s="246"/>
      <c r="M878" s="247"/>
      <c r="N878" s="248"/>
      <c r="O878" s="248"/>
      <c r="P878" s="248"/>
      <c r="Q878" s="248"/>
      <c r="R878" s="248"/>
      <c r="S878" s="248"/>
      <c r="T878" s="249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T878" s="250" t="s">
        <v>177</v>
      </c>
      <c r="AU878" s="250" t="s">
        <v>82</v>
      </c>
      <c r="AV878" s="13" t="s">
        <v>80</v>
      </c>
      <c r="AW878" s="13" t="s">
        <v>30</v>
      </c>
      <c r="AX878" s="13" t="s">
        <v>73</v>
      </c>
      <c r="AY878" s="250" t="s">
        <v>167</v>
      </c>
    </row>
    <row r="879" s="14" customFormat="1">
      <c r="A879" s="14"/>
      <c r="B879" s="251"/>
      <c r="C879" s="252"/>
      <c r="D879" s="242" t="s">
        <v>177</v>
      </c>
      <c r="E879" s="253" t="s">
        <v>1</v>
      </c>
      <c r="F879" s="254" t="s">
        <v>993</v>
      </c>
      <c r="G879" s="252"/>
      <c r="H879" s="255">
        <v>11.445</v>
      </c>
      <c r="I879" s="256"/>
      <c r="J879" s="252"/>
      <c r="K879" s="252"/>
      <c r="L879" s="257"/>
      <c r="M879" s="258"/>
      <c r="N879" s="259"/>
      <c r="O879" s="259"/>
      <c r="P879" s="259"/>
      <c r="Q879" s="259"/>
      <c r="R879" s="259"/>
      <c r="S879" s="259"/>
      <c r="T879" s="260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T879" s="261" t="s">
        <v>177</v>
      </c>
      <c r="AU879" s="261" t="s">
        <v>82</v>
      </c>
      <c r="AV879" s="14" t="s">
        <v>82</v>
      </c>
      <c r="AW879" s="14" t="s">
        <v>30</v>
      </c>
      <c r="AX879" s="14" t="s">
        <v>73</v>
      </c>
      <c r="AY879" s="261" t="s">
        <v>167</v>
      </c>
    </row>
    <row r="880" s="13" customFormat="1">
      <c r="A880" s="13"/>
      <c r="B880" s="240"/>
      <c r="C880" s="241"/>
      <c r="D880" s="242" t="s">
        <v>177</v>
      </c>
      <c r="E880" s="243" t="s">
        <v>1</v>
      </c>
      <c r="F880" s="244" t="s">
        <v>221</v>
      </c>
      <c r="G880" s="241"/>
      <c r="H880" s="243" t="s">
        <v>1</v>
      </c>
      <c r="I880" s="245"/>
      <c r="J880" s="241"/>
      <c r="K880" s="241"/>
      <c r="L880" s="246"/>
      <c r="M880" s="247"/>
      <c r="N880" s="248"/>
      <c r="O880" s="248"/>
      <c r="P880" s="248"/>
      <c r="Q880" s="248"/>
      <c r="R880" s="248"/>
      <c r="S880" s="248"/>
      <c r="T880" s="249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T880" s="250" t="s">
        <v>177</v>
      </c>
      <c r="AU880" s="250" t="s">
        <v>82</v>
      </c>
      <c r="AV880" s="13" t="s">
        <v>80</v>
      </c>
      <c r="AW880" s="13" t="s">
        <v>30</v>
      </c>
      <c r="AX880" s="13" t="s">
        <v>73</v>
      </c>
      <c r="AY880" s="250" t="s">
        <v>167</v>
      </c>
    </row>
    <row r="881" s="14" customFormat="1">
      <c r="A881" s="14"/>
      <c r="B881" s="251"/>
      <c r="C881" s="252"/>
      <c r="D881" s="242" t="s">
        <v>177</v>
      </c>
      <c r="E881" s="253" t="s">
        <v>1</v>
      </c>
      <c r="F881" s="254" t="s">
        <v>994</v>
      </c>
      <c r="G881" s="252"/>
      <c r="H881" s="255">
        <v>4.4800000000000004</v>
      </c>
      <c r="I881" s="256"/>
      <c r="J881" s="252"/>
      <c r="K881" s="252"/>
      <c r="L881" s="257"/>
      <c r="M881" s="258"/>
      <c r="N881" s="259"/>
      <c r="O881" s="259"/>
      <c r="P881" s="259"/>
      <c r="Q881" s="259"/>
      <c r="R881" s="259"/>
      <c r="S881" s="259"/>
      <c r="T881" s="260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T881" s="261" t="s">
        <v>177</v>
      </c>
      <c r="AU881" s="261" t="s">
        <v>82</v>
      </c>
      <c r="AV881" s="14" t="s">
        <v>82</v>
      </c>
      <c r="AW881" s="14" t="s">
        <v>30</v>
      </c>
      <c r="AX881" s="14" t="s">
        <v>73</v>
      </c>
      <c r="AY881" s="261" t="s">
        <v>167</v>
      </c>
    </row>
    <row r="882" s="13" customFormat="1">
      <c r="A882" s="13"/>
      <c r="B882" s="240"/>
      <c r="C882" s="241"/>
      <c r="D882" s="242" t="s">
        <v>177</v>
      </c>
      <c r="E882" s="243" t="s">
        <v>1</v>
      </c>
      <c r="F882" s="244" t="s">
        <v>995</v>
      </c>
      <c r="G882" s="241"/>
      <c r="H882" s="243" t="s">
        <v>1</v>
      </c>
      <c r="I882" s="245"/>
      <c r="J882" s="241"/>
      <c r="K882" s="241"/>
      <c r="L882" s="246"/>
      <c r="M882" s="247"/>
      <c r="N882" s="248"/>
      <c r="O882" s="248"/>
      <c r="P882" s="248"/>
      <c r="Q882" s="248"/>
      <c r="R882" s="248"/>
      <c r="S882" s="248"/>
      <c r="T882" s="249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T882" s="250" t="s">
        <v>177</v>
      </c>
      <c r="AU882" s="250" t="s">
        <v>82</v>
      </c>
      <c r="AV882" s="13" t="s">
        <v>80</v>
      </c>
      <c r="AW882" s="13" t="s">
        <v>30</v>
      </c>
      <c r="AX882" s="13" t="s">
        <v>73</v>
      </c>
      <c r="AY882" s="250" t="s">
        <v>167</v>
      </c>
    </row>
    <row r="883" s="14" customFormat="1">
      <c r="A883" s="14"/>
      <c r="B883" s="251"/>
      <c r="C883" s="252"/>
      <c r="D883" s="242" t="s">
        <v>177</v>
      </c>
      <c r="E883" s="253" t="s">
        <v>1</v>
      </c>
      <c r="F883" s="254" t="s">
        <v>292</v>
      </c>
      <c r="G883" s="252"/>
      <c r="H883" s="255">
        <v>15</v>
      </c>
      <c r="I883" s="256"/>
      <c r="J883" s="252"/>
      <c r="K883" s="252"/>
      <c r="L883" s="257"/>
      <c r="M883" s="258"/>
      <c r="N883" s="259"/>
      <c r="O883" s="259"/>
      <c r="P883" s="259"/>
      <c r="Q883" s="259"/>
      <c r="R883" s="259"/>
      <c r="S883" s="259"/>
      <c r="T883" s="260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T883" s="261" t="s">
        <v>177</v>
      </c>
      <c r="AU883" s="261" t="s">
        <v>82</v>
      </c>
      <c r="AV883" s="14" t="s">
        <v>82</v>
      </c>
      <c r="AW883" s="14" t="s">
        <v>30</v>
      </c>
      <c r="AX883" s="14" t="s">
        <v>73</v>
      </c>
      <c r="AY883" s="261" t="s">
        <v>167</v>
      </c>
    </row>
    <row r="884" s="15" customFormat="1">
      <c r="A884" s="15"/>
      <c r="B884" s="262"/>
      <c r="C884" s="263"/>
      <c r="D884" s="242" t="s">
        <v>177</v>
      </c>
      <c r="E884" s="264" t="s">
        <v>1</v>
      </c>
      <c r="F884" s="265" t="s">
        <v>204</v>
      </c>
      <c r="G884" s="263"/>
      <c r="H884" s="266">
        <v>30.925000000000001</v>
      </c>
      <c r="I884" s="267"/>
      <c r="J884" s="263"/>
      <c r="K884" s="263"/>
      <c r="L884" s="268"/>
      <c r="M884" s="269"/>
      <c r="N884" s="270"/>
      <c r="O884" s="270"/>
      <c r="P884" s="270"/>
      <c r="Q884" s="270"/>
      <c r="R884" s="270"/>
      <c r="S884" s="270"/>
      <c r="T884" s="271"/>
      <c r="U884" s="15"/>
      <c r="V884" s="15"/>
      <c r="W884" s="15"/>
      <c r="X884" s="15"/>
      <c r="Y884" s="15"/>
      <c r="Z884" s="15"/>
      <c r="AA884" s="15"/>
      <c r="AB884" s="15"/>
      <c r="AC884" s="15"/>
      <c r="AD884" s="15"/>
      <c r="AE884" s="15"/>
      <c r="AT884" s="272" t="s">
        <v>177</v>
      </c>
      <c r="AU884" s="272" t="s">
        <v>82</v>
      </c>
      <c r="AV884" s="15" t="s">
        <v>175</v>
      </c>
      <c r="AW884" s="15" t="s">
        <v>30</v>
      </c>
      <c r="AX884" s="15" t="s">
        <v>80</v>
      </c>
      <c r="AY884" s="272" t="s">
        <v>167</v>
      </c>
    </row>
    <row r="885" s="2" customFormat="1" ht="24.15" customHeight="1">
      <c r="A885" s="39"/>
      <c r="B885" s="40"/>
      <c r="C885" s="227" t="s">
        <v>1000</v>
      </c>
      <c r="D885" s="227" t="s">
        <v>170</v>
      </c>
      <c r="E885" s="228" t="s">
        <v>1001</v>
      </c>
      <c r="F885" s="229" t="s">
        <v>1002</v>
      </c>
      <c r="G885" s="230" t="s">
        <v>195</v>
      </c>
      <c r="H885" s="231">
        <v>30.925000000000001</v>
      </c>
      <c r="I885" s="232"/>
      <c r="J885" s="233">
        <f>ROUND(I885*H885,2)</f>
        <v>0</v>
      </c>
      <c r="K885" s="229" t="s">
        <v>174</v>
      </c>
      <c r="L885" s="45"/>
      <c r="M885" s="234" t="s">
        <v>1</v>
      </c>
      <c r="N885" s="235" t="s">
        <v>38</v>
      </c>
      <c r="O885" s="92"/>
      <c r="P885" s="236">
        <f>O885*H885</f>
        <v>0</v>
      </c>
      <c r="Q885" s="236">
        <v>0.00012</v>
      </c>
      <c r="R885" s="236">
        <f>Q885*H885</f>
        <v>0.0037110000000000003</v>
      </c>
      <c r="S885" s="236">
        <v>0</v>
      </c>
      <c r="T885" s="237">
        <f>S885*H885</f>
        <v>0</v>
      </c>
      <c r="U885" s="39"/>
      <c r="V885" s="39"/>
      <c r="W885" s="39"/>
      <c r="X885" s="39"/>
      <c r="Y885" s="39"/>
      <c r="Z885" s="39"/>
      <c r="AA885" s="39"/>
      <c r="AB885" s="39"/>
      <c r="AC885" s="39"/>
      <c r="AD885" s="39"/>
      <c r="AE885" s="39"/>
      <c r="AR885" s="238" t="s">
        <v>308</v>
      </c>
      <c r="AT885" s="238" t="s">
        <v>170</v>
      </c>
      <c r="AU885" s="238" t="s">
        <v>82</v>
      </c>
      <c r="AY885" s="18" t="s">
        <v>167</v>
      </c>
      <c r="BE885" s="239">
        <f>IF(N885="základní",J885,0)</f>
        <v>0</v>
      </c>
      <c r="BF885" s="239">
        <f>IF(N885="snížená",J885,0)</f>
        <v>0</v>
      </c>
      <c r="BG885" s="239">
        <f>IF(N885="zákl. přenesená",J885,0)</f>
        <v>0</v>
      </c>
      <c r="BH885" s="239">
        <f>IF(N885="sníž. přenesená",J885,0)</f>
        <v>0</v>
      </c>
      <c r="BI885" s="239">
        <f>IF(N885="nulová",J885,0)</f>
        <v>0</v>
      </c>
      <c r="BJ885" s="18" t="s">
        <v>80</v>
      </c>
      <c r="BK885" s="239">
        <f>ROUND(I885*H885,2)</f>
        <v>0</v>
      </c>
      <c r="BL885" s="18" t="s">
        <v>308</v>
      </c>
      <c r="BM885" s="238" t="s">
        <v>1003</v>
      </c>
    </row>
    <row r="886" s="12" customFormat="1" ht="22.8" customHeight="1">
      <c r="A886" s="12"/>
      <c r="B886" s="211"/>
      <c r="C886" s="212"/>
      <c r="D886" s="213" t="s">
        <v>72</v>
      </c>
      <c r="E886" s="225" t="s">
        <v>1004</v>
      </c>
      <c r="F886" s="225" t="s">
        <v>1005</v>
      </c>
      <c r="G886" s="212"/>
      <c r="H886" s="212"/>
      <c r="I886" s="215"/>
      <c r="J886" s="226">
        <f>BK886</f>
        <v>0</v>
      </c>
      <c r="K886" s="212"/>
      <c r="L886" s="217"/>
      <c r="M886" s="218"/>
      <c r="N886" s="219"/>
      <c r="O886" s="219"/>
      <c r="P886" s="220">
        <f>SUM(P887:P920)</f>
        <v>0</v>
      </c>
      <c r="Q886" s="219"/>
      <c r="R886" s="220">
        <f>SUM(R887:R920)</f>
        <v>0.49303293000000004</v>
      </c>
      <c r="S886" s="219"/>
      <c r="T886" s="221">
        <f>SUM(T887:T920)</f>
        <v>0.09753995</v>
      </c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  <c r="AE886" s="12"/>
      <c r="AR886" s="222" t="s">
        <v>82</v>
      </c>
      <c r="AT886" s="223" t="s">
        <v>72</v>
      </c>
      <c r="AU886" s="223" t="s">
        <v>80</v>
      </c>
      <c r="AY886" s="222" t="s">
        <v>167</v>
      </c>
      <c r="BK886" s="224">
        <f>SUM(BK887:BK920)</f>
        <v>0</v>
      </c>
    </row>
    <row r="887" s="2" customFormat="1" ht="16.5" customHeight="1">
      <c r="A887" s="39"/>
      <c r="B887" s="40"/>
      <c r="C887" s="227" t="s">
        <v>1006</v>
      </c>
      <c r="D887" s="227" t="s">
        <v>170</v>
      </c>
      <c r="E887" s="228" t="s">
        <v>1007</v>
      </c>
      <c r="F887" s="229" t="s">
        <v>1008</v>
      </c>
      <c r="G887" s="230" t="s">
        <v>195</v>
      </c>
      <c r="H887" s="231">
        <v>314.64499999999998</v>
      </c>
      <c r="I887" s="232"/>
      <c r="J887" s="233">
        <f>ROUND(I887*H887,2)</f>
        <v>0</v>
      </c>
      <c r="K887" s="229" t="s">
        <v>174</v>
      </c>
      <c r="L887" s="45"/>
      <c r="M887" s="234" t="s">
        <v>1</v>
      </c>
      <c r="N887" s="235" t="s">
        <v>38</v>
      </c>
      <c r="O887" s="92"/>
      <c r="P887" s="236">
        <f>O887*H887</f>
        <v>0</v>
      </c>
      <c r="Q887" s="236">
        <v>0.001</v>
      </c>
      <c r="R887" s="236">
        <f>Q887*H887</f>
        <v>0.31464500000000001</v>
      </c>
      <c r="S887" s="236">
        <v>0.00031</v>
      </c>
      <c r="T887" s="237">
        <f>S887*H887</f>
        <v>0.09753995</v>
      </c>
      <c r="U887" s="39"/>
      <c r="V887" s="39"/>
      <c r="W887" s="39"/>
      <c r="X887" s="39"/>
      <c r="Y887" s="39"/>
      <c r="Z887" s="39"/>
      <c r="AA887" s="39"/>
      <c r="AB887" s="39"/>
      <c r="AC887" s="39"/>
      <c r="AD887" s="39"/>
      <c r="AE887" s="39"/>
      <c r="AR887" s="238" t="s">
        <v>308</v>
      </c>
      <c r="AT887" s="238" t="s">
        <v>170</v>
      </c>
      <c r="AU887" s="238" t="s">
        <v>82</v>
      </c>
      <c r="AY887" s="18" t="s">
        <v>167</v>
      </c>
      <c r="BE887" s="239">
        <f>IF(N887="základní",J887,0)</f>
        <v>0</v>
      </c>
      <c r="BF887" s="239">
        <f>IF(N887="snížená",J887,0)</f>
        <v>0</v>
      </c>
      <c r="BG887" s="239">
        <f>IF(N887="zákl. přenesená",J887,0)</f>
        <v>0</v>
      </c>
      <c r="BH887" s="239">
        <f>IF(N887="sníž. přenesená",J887,0)</f>
        <v>0</v>
      </c>
      <c r="BI887" s="239">
        <f>IF(N887="nulová",J887,0)</f>
        <v>0</v>
      </c>
      <c r="BJ887" s="18" t="s">
        <v>80</v>
      </c>
      <c r="BK887" s="239">
        <f>ROUND(I887*H887,2)</f>
        <v>0</v>
      </c>
      <c r="BL887" s="18" t="s">
        <v>308</v>
      </c>
      <c r="BM887" s="238" t="s">
        <v>1009</v>
      </c>
    </row>
    <row r="888" s="13" customFormat="1">
      <c r="A888" s="13"/>
      <c r="B888" s="240"/>
      <c r="C888" s="241"/>
      <c r="D888" s="242" t="s">
        <v>177</v>
      </c>
      <c r="E888" s="243" t="s">
        <v>1</v>
      </c>
      <c r="F888" s="244" t="s">
        <v>264</v>
      </c>
      <c r="G888" s="241"/>
      <c r="H888" s="243" t="s">
        <v>1</v>
      </c>
      <c r="I888" s="245"/>
      <c r="J888" s="241"/>
      <c r="K888" s="241"/>
      <c r="L888" s="246"/>
      <c r="M888" s="247"/>
      <c r="N888" s="248"/>
      <c r="O888" s="248"/>
      <c r="P888" s="248"/>
      <c r="Q888" s="248"/>
      <c r="R888" s="248"/>
      <c r="S888" s="248"/>
      <c r="T888" s="249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T888" s="250" t="s">
        <v>177</v>
      </c>
      <c r="AU888" s="250" t="s">
        <v>82</v>
      </c>
      <c r="AV888" s="13" t="s">
        <v>80</v>
      </c>
      <c r="AW888" s="13" t="s">
        <v>30</v>
      </c>
      <c r="AX888" s="13" t="s">
        <v>73</v>
      </c>
      <c r="AY888" s="250" t="s">
        <v>167</v>
      </c>
    </row>
    <row r="889" s="14" customFormat="1">
      <c r="A889" s="14"/>
      <c r="B889" s="251"/>
      <c r="C889" s="252"/>
      <c r="D889" s="242" t="s">
        <v>177</v>
      </c>
      <c r="E889" s="253" t="s">
        <v>1</v>
      </c>
      <c r="F889" s="254" t="s">
        <v>1010</v>
      </c>
      <c r="G889" s="252"/>
      <c r="H889" s="255">
        <v>10.065</v>
      </c>
      <c r="I889" s="256"/>
      <c r="J889" s="252"/>
      <c r="K889" s="252"/>
      <c r="L889" s="257"/>
      <c r="M889" s="258"/>
      <c r="N889" s="259"/>
      <c r="O889" s="259"/>
      <c r="P889" s="259"/>
      <c r="Q889" s="259"/>
      <c r="R889" s="259"/>
      <c r="S889" s="259"/>
      <c r="T889" s="260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T889" s="261" t="s">
        <v>177</v>
      </c>
      <c r="AU889" s="261" t="s">
        <v>82</v>
      </c>
      <c r="AV889" s="14" t="s">
        <v>82</v>
      </c>
      <c r="AW889" s="14" t="s">
        <v>30</v>
      </c>
      <c r="AX889" s="14" t="s">
        <v>73</v>
      </c>
      <c r="AY889" s="261" t="s">
        <v>167</v>
      </c>
    </row>
    <row r="890" s="13" customFormat="1">
      <c r="A890" s="13"/>
      <c r="B890" s="240"/>
      <c r="C890" s="241"/>
      <c r="D890" s="242" t="s">
        <v>177</v>
      </c>
      <c r="E890" s="243" t="s">
        <v>1</v>
      </c>
      <c r="F890" s="244" t="s">
        <v>252</v>
      </c>
      <c r="G890" s="241"/>
      <c r="H890" s="243" t="s">
        <v>1</v>
      </c>
      <c r="I890" s="245"/>
      <c r="J890" s="241"/>
      <c r="K890" s="241"/>
      <c r="L890" s="246"/>
      <c r="M890" s="247"/>
      <c r="N890" s="248"/>
      <c r="O890" s="248"/>
      <c r="P890" s="248"/>
      <c r="Q890" s="248"/>
      <c r="R890" s="248"/>
      <c r="S890" s="248"/>
      <c r="T890" s="249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T890" s="250" t="s">
        <v>177</v>
      </c>
      <c r="AU890" s="250" t="s">
        <v>82</v>
      </c>
      <c r="AV890" s="13" t="s">
        <v>80</v>
      </c>
      <c r="AW890" s="13" t="s">
        <v>30</v>
      </c>
      <c r="AX890" s="13" t="s">
        <v>73</v>
      </c>
      <c r="AY890" s="250" t="s">
        <v>167</v>
      </c>
    </row>
    <row r="891" s="14" customFormat="1">
      <c r="A891" s="14"/>
      <c r="B891" s="251"/>
      <c r="C891" s="252"/>
      <c r="D891" s="242" t="s">
        <v>177</v>
      </c>
      <c r="E891" s="253" t="s">
        <v>1</v>
      </c>
      <c r="F891" s="254" t="s">
        <v>1011</v>
      </c>
      <c r="G891" s="252"/>
      <c r="H891" s="255">
        <v>38.729999999999997</v>
      </c>
      <c r="I891" s="256"/>
      <c r="J891" s="252"/>
      <c r="K891" s="252"/>
      <c r="L891" s="257"/>
      <c r="M891" s="258"/>
      <c r="N891" s="259"/>
      <c r="O891" s="259"/>
      <c r="P891" s="259"/>
      <c r="Q891" s="259"/>
      <c r="R891" s="259"/>
      <c r="S891" s="259"/>
      <c r="T891" s="260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T891" s="261" t="s">
        <v>177</v>
      </c>
      <c r="AU891" s="261" t="s">
        <v>82</v>
      </c>
      <c r="AV891" s="14" t="s">
        <v>82</v>
      </c>
      <c r="AW891" s="14" t="s">
        <v>30</v>
      </c>
      <c r="AX891" s="14" t="s">
        <v>73</v>
      </c>
      <c r="AY891" s="261" t="s">
        <v>167</v>
      </c>
    </row>
    <row r="892" s="13" customFormat="1">
      <c r="A892" s="13"/>
      <c r="B892" s="240"/>
      <c r="C892" s="241"/>
      <c r="D892" s="242" t="s">
        <v>177</v>
      </c>
      <c r="E892" s="243" t="s">
        <v>1</v>
      </c>
      <c r="F892" s="244" t="s">
        <v>267</v>
      </c>
      <c r="G892" s="241"/>
      <c r="H892" s="243" t="s">
        <v>1</v>
      </c>
      <c r="I892" s="245"/>
      <c r="J892" s="241"/>
      <c r="K892" s="241"/>
      <c r="L892" s="246"/>
      <c r="M892" s="247"/>
      <c r="N892" s="248"/>
      <c r="O892" s="248"/>
      <c r="P892" s="248"/>
      <c r="Q892" s="248"/>
      <c r="R892" s="248"/>
      <c r="S892" s="248"/>
      <c r="T892" s="249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T892" s="250" t="s">
        <v>177</v>
      </c>
      <c r="AU892" s="250" t="s">
        <v>82</v>
      </c>
      <c r="AV892" s="13" t="s">
        <v>80</v>
      </c>
      <c r="AW892" s="13" t="s">
        <v>30</v>
      </c>
      <c r="AX892" s="13" t="s">
        <v>73</v>
      </c>
      <c r="AY892" s="250" t="s">
        <v>167</v>
      </c>
    </row>
    <row r="893" s="14" customFormat="1">
      <c r="A893" s="14"/>
      <c r="B893" s="251"/>
      <c r="C893" s="252"/>
      <c r="D893" s="242" t="s">
        <v>177</v>
      </c>
      <c r="E893" s="253" t="s">
        <v>1</v>
      </c>
      <c r="F893" s="254" t="s">
        <v>1012</v>
      </c>
      <c r="G893" s="252"/>
      <c r="H893" s="255">
        <v>39.420000000000002</v>
      </c>
      <c r="I893" s="256"/>
      <c r="J893" s="252"/>
      <c r="K893" s="252"/>
      <c r="L893" s="257"/>
      <c r="M893" s="258"/>
      <c r="N893" s="259"/>
      <c r="O893" s="259"/>
      <c r="P893" s="259"/>
      <c r="Q893" s="259"/>
      <c r="R893" s="259"/>
      <c r="S893" s="259"/>
      <c r="T893" s="260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T893" s="261" t="s">
        <v>177</v>
      </c>
      <c r="AU893" s="261" t="s">
        <v>82</v>
      </c>
      <c r="AV893" s="14" t="s">
        <v>82</v>
      </c>
      <c r="AW893" s="14" t="s">
        <v>30</v>
      </c>
      <c r="AX893" s="14" t="s">
        <v>73</v>
      </c>
      <c r="AY893" s="261" t="s">
        <v>167</v>
      </c>
    </row>
    <row r="894" s="13" customFormat="1">
      <c r="A894" s="13"/>
      <c r="B894" s="240"/>
      <c r="C894" s="241"/>
      <c r="D894" s="242" t="s">
        <v>177</v>
      </c>
      <c r="E894" s="243" t="s">
        <v>1</v>
      </c>
      <c r="F894" s="244" t="s">
        <v>201</v>
      </c>
      <c r="G894" s="241"/>
      <c r="H894" s="243" t="s">
        <v>1</v>
      </c>
      <c r="I894" s="245"/>
      <c r="J894" s="241"/>
      <c r="K894" s="241"/>
      <c r="L894" s="246"/>
      <c r="M894" s="247"/>
      <c r="N894" s="248"/>
      <c r="O894" s="248"/>
      <c r="P894" s="248"/>
      <c r="Q894" s="248"/>
      <c r="R894" s="248"/>
      <c r="S894" s="248"/>
      <c r="T894" s="249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T894" s="250" t="s">
        <v>177</v>
      </c>
      <c r="AU894" s="250" t="s">
        <v>82</v>
      </c>
      <c r="AV894" s="13" t="s">
        <v>80</v>
      </c>
      <c r="AW894" s="13" t="s">
        <v>30</v>
      </c>
      <c r="AX894" s="13" t="s">
        <v>73</v>
      </c>
      <c r="AY894" s="250" t="s">
        <v>167</v>
      </c>
    </row>
    <row r="895" s="14" customFormat="1">
      <c r="A895" s="14"/>
      <c r="B895" s="251"/>
      <c r="C895" s="252"/>
      <c r="D895" s="242" t="s">
        <v>177</v>
      </c>
      <c r="E895" s="253" t="s">
        <v>1</v>
      </c>
      <c r="F895" s="254" t="s">
        <v>1013</v>
      </c>
      <c r="G895" s="252"/>
      <c r="H895" s="255">
        <v>34.649999999999999</v>
      </c>
      <c r="I895" s="256"/>
      <c r="J895" s="252"/>
      <c r="K895" s="252"/>
      <c r="L895" s="257"/>
      <c r="M895" s="258"/>
      <c r="N895" s="259"/>
      <c r="O895" s="259"/>
      <c r="P895" s="259"/>
      <c r="Q895" s="259"/>
      <c r="R895" s="259"/>
      <c r="S895" s="259"/>
      <c r="T895" s="260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T895" s="261" t="s">
        <v>177</v>
      </c>
      <c r="AU895" s="261" t="s">
        <v>82</v>
      </c>
      <c r="AV895" s="14" t="s">
        <v>82</v>
      </c>
      <c r="AW895" s="14" t="s">
        <v>30</v>
      </c>
      <c r="AX895" s="14" t="s">
        <v>73</v>
      </c>
      <c r="AY895" s="261" t="s">
        <v>167</v>
      </c>
    </row>
    <row r="896" s="13" customFormat="1">
      <c r="A896" s="13"/>
      <c r="B896" s="240"/>
      <c r="C896" s="241"/>
      <c r="D896" s="242" t="s">
        <v>177</v>
      </c>
      <c r="E896" s="243" t="s">
        <v>1</v>
      </c>
      <c r="F896" s="244" t="s">
        <v>270</v>
      </c>
      <c r="G896" s="241"/>
      <c r="H896" s="243" t="s">
        <v>1</v>
      </c>
      <c r="I896" s="245"/>
      <c r="J896" s="241"/>
      <c r="K896" s="241"/>
      <c r="L896" s="246"/>
      <c r="M896" s="247"/>
      <c r="N896" s="248"/>
      <c r="O896" s="248"/>
      <c r="P896" s="248"/>
      <c r="Q896" s="248"/>
      <c r="R896" s="248"/>
      <c r="S896" s="248"/>
      <c r="T896" s="249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T896" s="250" t="s">
        <v>177</v>
      </c>
      <c r="AU896" s="250" t="s">
        <v>82</v>
      </c>
      <c r="AV896" s="13" t="s">
        <v>80</v>
      </c>
      <c r="AW896" s="13" t="s">
        <v>30</v>
      </c>
      <c r="AX896" s="13" t="s">
        <v>73</v>
      </c>
      <c r="AY896" s="250" t="s">
        <v>167</v>
      </c>
    </row>
    <row r="897" s="14" customFormat="1">
      <c r="A897" s="14"/>
      <c r="B897" s="251"/>
      <c r="C897" s="252"/>
      <c r="D897" s="242" t="s">
        <v>177</v>
      </c>
      <c r="E897" s="253" t="s">
        <v>1</v>
      </c>
      <c r="F897" s="254" t="s">
        <v>1014</v>
      </c>
      <c r="G897" s="252"/>
      <c r="H897" s="255">
        <v>6.0300000000000002</v>
      </c>
      <c r="I897" s="256"/>
      <c r="J897" s="252"/>
      <c r="K897" s="252"/>
      <c r="L897" s="257"/>
      <c r="M897" s="258"/>
      <c r="N897" s="259"/>
      <c r="O897" s="259"/>
      <c r="P897" s="259"/>
      <c r="Q897" s="259"/>
      <c r="R897" s="259"/>
      <c r="S897" s="259"/>
      <c r="T897" s="260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T897" s="261" t="s">
        <v>177</v>
      </c>
      <c r="AU897" s="261" t="s">
        <v>82</v>
      </c>
      <c r="AV897" s="14" t="s">
        <v>82</v>
      </c>
      <c r="AW897" s="14" t="s">
        <v>30</v>
      </c>
      <c r="AX897" s="14" t="s">
        <v>73</v>
      </c>
      <c r="AY897" s="261" t="s">
        <v>167</v>
      </c>
    </row>
    <row r="898" s="13" customFormat="1">
      <c r="A898" s="13"/>
      <c r="B898" s="240"/>
      <c r="C898" s="241"/>
      <c r="D898" s="242" t="s">
        <v>177</v>
      </c>
      <c r="E898" s="243" t="s">
        <v>1</v>
      </c>
      <c r="F898" s="244" t="s">
        <v>272</v>
      </c>
      <c r="G898" s="241"/>
      <c r="H898" s="243" t="s">
        <v>1</v>
      </c>
      <c r="I898" s="245"/>
      <c r="J898" s="241"/>
      <c r="K898" s="241"/>
      <c r="L898" s="246"/>
      <c r="M898" s="247"/>
      <c r="N898" s="248"/>
      <c r="O898" s="248"/>
      <c r="P898" s="248"/>
      <c r="Q898" s="248"/>
      <c r="R898" s="248"/>
      <c r="S898" s="248"/>
      <c r="T898" s="249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T898" s="250" t="s">
        <v>177</v>
      </c>
      <c r="AU898" s="250" t="s">
        <v>82</v>
      </c>
      <c r="AV898" s="13" t="s">
        <v>80</v>
      </c>
      <c r="AW898" s="13" t="s">
        <v>30</v>
      </c>
      <c r="AX898" s="13" t="s">
        <v>73</v>
      </c>
      <c r="AY898" s="250" t="s">
        <v>167</v>
      </c>
    </row>
    <row r="899" s="14" customFormat="1">
      <c r="A899" s="14"/>
      <c r="B899" s="251"/>
      <c r="C899" s="252"/>
      <c r="D899" s="242" t="s">
        <v>177</v>
      </c>
      <c r="E899" s="253" t="s">
        <v>1</v>
      </c>
      <c r="F899" s="254" t="s">
        <v>1015</v>
      </c>
      <c r="G899" s="252"/>
      <c r="H899" s="255">
        <v>7.7000000000000002</v>
      </c>
      <c r="I899" s="256"/>
      <c r="J899" s="252"/>
      <c r="K899" s="252"/>
      <c r="L899" s="257"/>
      <c r="M899" s="258"/>
      <c r="N899" s="259"/>
      <c r="O899" s="259"/>
      <c r="P899" s="259"/>
      <c r="Q899" s="259"/>
      <c r="R899" s="259"/>
      <c r="S899" s="259"/>
      <c r="T899" s="260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T899" s="261" t="s">
        <v>177</v>
      </c>
      <c r="AU899" s="261" t="s">
        <v>82</v>
      </c>
      <c r="AV899" s="14" t="s">
        <v>82</v>
      </c>
      <c r="AW899" s="14" t="s">
        <v>30</v>
      </c>
      <c r="AX899" s="14" t="s">
        <v>73</v>
      </c>
      <c r="AY899" s="261" t="s">
        <v>167</v>
      </c>
    </row>
    <row r="900" s="13" customFormat="1">
      <c r="A900" s="13"/>
      <c r="B900" s="240"/>
      <c r="C900" s="241"/>
      <c r="D900" s="242" t="s">
        <v>177</v>
      </c>
      <c r="E900" s="243" t="s">
        <v>1</v>
      </c>
      <c r="F900" s="244" t="s">
        <v>256</v>
      </c>
      <c r="G900" s="241"/>
      <c r="H900" s="243" t="s">
        <v>1</v>
      </c>
      <c r="I900" s="245"/>
      <c r="J900" s="241"/>
      <c r="K900" s="241"/>
      <c r="L900" s="246"/>
      <c r="M900" s="247"/>
      <c r="N900" s="248"/>
      <c r="O900" s="248"/>
      <c r="P900" s="248"/>
      <c r="Q900" s="248"/>
      <c r="R900" s="248"/>
      <c r="S900" s="248"/>
      <c r="T900" s="249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T900" s="250" t="s">
        <v>177</v>
      </c>
      <c r="AU900" s="250" t="s">
        <v>82</v>
      </c>
      <c r="AV900" s="13" t="s">
        <v>80</v>
      </c>
      <c r="AW900" s="13" t="s">
        <v>30</v>
      </c>
      <c r="AX900" s="13" t="s">
        <v>73</v>
      </c>
      <c r="AY900" s="250" t="s">
        <v>167</v>
      </c>
    </row>
    <row r="901" s="14" customFormat="1">
      <c r="A901" s="14"/>
      <c r="B901" s="251"/>
      <c r="C901" s="252"/>
      <c r="D901" s="242" t="s">
        <v>177</v>
      </c>
      <c r="E901" s="253" t="s">
        <v>1</v>
      </c>
      <c r="F901" s="254" t="s">
        <v>1016</v>
      </c>
      <c r="G901" s="252"/>
      <c r="H901" s="255">
        <v>44.649999999999999</v>
      </c>
      <c r="I901" s="256"/>
      <c r="J901" s="252"/>
      <c r="K901" s="252"/>
      <c r="L901" s="257"/>
      <c r="M901" s="258"/>
      <c r="N901" s="259"/>
      <c r="O901" s="259"/>
      <c r="P901" s="259"/>
      <c r="Q901" s="259"/>
      <c r="R901" s="259"/>
      <c r="S901" s="259"/>
      <c r="T901" s="260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T901" s="261" t="s">
        <v>177</v>
      </c>
      <c r="AU901" s="261" t="s">
        <v>82</v>
      </c>
      <c r="AV901" s="14" t="s">
        <v>82</v>
      </c>
      <c r="AW901" s="14" t="s">
        <v>30</v>
      </c>
      <c r="AX901" s="14" t="s">
        <v>73</v>
      </c>
      <c r="AY901" s="261" t="s">
        <v>167</v>
      </c>
    </row>
    <row r="902" s="13" customFormat="1">
      <c r="A902" s="13"/>
      <c r="B902" s="240"/>
      <c r="C902" s="241"/>
      <c r="D902" s="242" t="s">
        <v>177</v>
      </c>
      <c r="E902" s="243" t="s">
        <v>1</v>
      </c>
      <c r="F902" s="244" t="s">
        <v>209</v>
      </c>
      <c r="G902" s="241"/>
      <c r="H902" s="243" t="s">
        <v>1</v>
      </c>
      <c r="I902" s="245"/>
      <c r="J902" s="241"/>
      <c r="K902" s="241"/>
      <c r="L902" s="246"/>
      <c r="M902" s="247"/>
      <c r="N902" s="248"/>
      <c r="O902" s="248"/>
      <c r="P902" s="248"/>
      <c r="Q902" s="248"/>
      <c r="R902" s="248"/>
      <c r="S902" s="248"/>
      <c r="T902" s="249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T902" s="250" t="s">
        <v>177</v>
      </c>
      <c r="AU902" s="250" t="s">
        <v>82</v>
      </c>
      <c r="AV902" s="13" t="s">
        <v>80</v>
      </c>
      <c r="AW902" s="13" t="s">
        <v>30</v>
      </c>
      <c r="AX902" s="13" t="s">
        <v>73</v>
      </c>
      <c r="AY902" s="250" t="s">
        <v>167</v>
      </c>
    </row>
    <row r="903" s="14" customFormat="1">
      <c r="A903" s="14"/>
      <c r="B903" s="251"/>
      <c r="C903" s="252"/>
      <c r="D903" s="242" t="s">
        <v>177</v>
      </c>
      <c r="E903" s="253" t="s">
        <v>1</v>
      </c>
      <c r="F903" s="254" t="s">
        <v>1017</v>
      </c>
      <c r="G903" s="252"/>
      <c r="H903" s="255">
        <v>105.40000000000001</v>
      </c>
      <c r="I903" s="256"/>
      <c r="J903" s="252"/>
      <c r="K903" s="252"/>
      <c r="L903" s="257"/>
      <c r="M903" s="258"/>
      <c r="N903" s="259"/>
      <c r="O903" s="259"/>
      <c r="P903" s="259"/>
      <c r="Q903" s="259"/>
      <c r="R903" s="259"/>
      <c r="S903" s="259"/>
      <c r="T903" s="260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T903" s="261" t="s">
        <v>177</v>
      </c>
      <c r="AU903" s="261" t="s">
        <v>82</v>
      </c>
      <c r="AV903" s="14" t="s">
        <v>82</v>
      </c>
      <c r="AW903" s="14" t="s">
        <v>30</v>
      </c>
      <c r="AX903" s="14" t="s">
        <v>73</v>
      </c>
      <c r="AY903" s="261" t="s">
        <v>167</v>
      </c>
    </row>
    <row r="904" s="13" customFormat="1">
      <c r="A904" s="13"/>
      <c r="B904" s="240"/>
      <c r="C904" s="241"/>
      <c r="D904" s="242" t="s">
        <v>177</v>
      </c>
      <c r="E904" s="243" t="s">
        <v>1</v>
      </c>
      <c r="F904" s="244" t="s">
        <v>259</v>
      </c>
      <c r="G904" s="241"/>
      <c r="H904" s="243" t="s">
        <v>1</v>
      </c>
      <c r="I904" s="245"/>
      <c r="J904" s="241"/>
      <c r="K904" s="241"/>
      <c r="L904" s="246"/>
      <c r="M904" s="247"/>
      <c r="N904" s="248"/>
      <c r="O904" s="248"/>
      <c r="P904" s="248"/>
      <c r="Q904" s="248"/>
      <c r="R904" s="248"/>
      <c r="S904" s="248"/>
      <c r="T904" s="249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T904" s="250" t="s">
        <v>177</v>
      </c>
      <c r="AU904" s="250" t="s">
        <v>82</v>
      </c>
      <c r="AV904" s="13" t="s">
        <v>80</v>
      </c>
      <c r="AW904" s="13" t="s">
        <v>30</v>
      </c>
      <c r="AX904" s="13" t="s">
        <v>73</v>
      </c>
      <c r="AY904" s="250" t="s">
        <v>167</v>
      </c>
    </row>
    <row r="905" s="14" customFormat="1">
      <c r="A905" s="14"/>
      <c r="B905" s="251"/>
      <c r="C905" s="252"/>
      <c r="D905" s="242" t="s">
        <v>177</v>
      </c>
      <c r="E905" s="253" t="s">
        <v>1</v>
      </c>
      <c r="F905" s="254" t="s">
        <v>1018</v>
      </c>
      <c r="G905" s="252"/>
      <c r="H905" s="255">
        <v>17.829999999999998</v>
      </c>
      <c r="I905" s="256"/>
      <c r="J905" s="252"/>
      <c r="K905" s="252"/>
      <c r="L905" s="257"/>
      <c r="M905" s="258"/>
      <c r="N905" s="259"/>
      <c r="O905" s="259"/>
      <c r="P905" s="259"/>
      <c r="Q905" s="259"/>
      <c r="R905" s="259"/>
      <c r="S905" s="259"/>
      <c r="T905" s="260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T905" s="261" t="s">
        <v>177</v>
      </c>
      <c r="AU905" s="261" t="s">
        <v>82</v>
      </c>
      <c r="AV905" s="14" t="s">
        <v>82</v>
      </c>
      <c r="AW905" s="14" t="s">
        <v>30</v>
      </c>
      <c r="AX905" s="14" t="s">
        <v>73</v>
      </c>
      <c r="AY905" s="261" t="s">
        <v>167</v>
      </c>
    </row>
    <row r="906" s="13" customFormat="1">
      <c r="A906" s="13"/>
      <c r="B906" s="240"/>
      <c r="C906" s="241"/>
      <c r="D906" s="242" t="s">
        <v>177</v>
      </c>
      <c r="E906" s="243" t="s">
        <v>1</v>
      </c>
      <c r="F906" s="244" t="s">
        <v>278</v>
      </c>
      <c r="G906" s="241"/>
      <c r="H906" s="243" t="s">
        <v>1</v>
      </c>
      <c r="I906" s="245"/>
      <c r="J906" s="241"/>
      <c r="K906" s="241"/>
      <c r="L906" s="246"/>
      <c r="M906" s="247"/>
      <c r="N906" s="248"/>
      <c r="O906" s="248"/>
      <c r="P906" s="248"/>
      <c r="Q906" s="248"/>
      <c r="R906" s="248"/>
      <c r="S906" s="248"/>
      <c r="T906" s="249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T906" s="250" t="s">
        <v>177</v>
      </c>
      <c r="AU906" s="250" t="s">
        <v>82</v>
      </c>
      <c r="AV906" s="13" t="s">
        <v>80</v>
      </c>
      <c r="AW906" s="13" t="s">
        <v>30</v>
      </c>
      <c r="AX906" s="13" t="s">
        <v>73</v>
      </c>
      <c r="AY906" s="250" t="s">
        <v>167</v>
      </c>
    </row>
    <row r="907" s="14" customFormat="1">
      <c r="A907" s="14"/>
      <c r="B907" s="251"/>
      <c r="C907" s="252"/>
      <c r="D907" s="242" t="s">
        <v>177</v>
      </c>
      <c r="E907" s="253" t="s">
        <v>1</v>
      </c>
      <c r="F907" s="254" t="s">
        <v>1019</v>
      </c>
      <c r="G907" s="252"/>
      <c r="H907" s="255">
        <v>10.17</v>
      </c>
      <c r="I907" s="256"/>
      <c r="J907" s="252"/>
      <c r="K907" s="252"/>
      <c r="L907" s="257"/>
      <c r="M907" s="258"/>
      <c r="N907" s="259"/>
      <c r="O907" s="259"/>
      <c r="P907" s="259"/>
      <c r="Q907" s="259"/>
      <c r="R907" s="259"/>
      <c r="S907" s="259"/>
      <c r="T907" s="260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T907" s="261" t="s">
        <v>177</v>
      </c>
      <c r="AU907" s="261" t="s">
        <v>82</v>
      </c>
      <c r="AV907" s="14" t="s">
        <v>82</v>
      </c>
      <c r="AW907" s="14" t="s">
        <v>30</v>
      </c>
      <c r="AX907" s="14" t="s">
        <v>73</v>
      </c>
      <c r="AY907" s="261" t="s">
        <v>167</v>
      </c>
    </row>
    <row r="908" s="15" customFormat="1">
      <c r="A908" s="15"/>
      <c r="B908" s="262"/>
      <c r="C908" s="263"/>
      <c r="D908" s="242" t="s">
        <v>177</v>
      </c>
      <c r="E908" s="264" t="s">
        <v>1</v>
      </c>
      <c r="F908" s="265" t="s">
        <v>204</v>
      </c>
      <c r="G908" s="263"/>
      <c r="H908" s="266">
        <v>314.64499999999998</v>
      </c>
      <c r="I908" s="267"/>
      <c r="J908" s="263"/>
      <c r="K908" s="263"/>
      <c r="L908" s="268"/>
      <c r="M908" s="269"/>
      <c r="N908" s="270"/>
      <c r="O908" s="270"/>
      <c r="P908" s="270"/>
      <c r="Q908" s="270"/>
      <c r="R908" s="270"/>
      <c r="S908" s="270"/>
      <c r="T908" s="271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  <c r="AE908" s="15"/>
      <c r="AT908" s="272" t="s">
        <v>177</v>
      </c>
      <c r="AU908" s="272" t="s">
        <v>82</v>
      </c>
      <c r="AV908" s="15" t="s">
        <v>175</v>
      </c>
      <c r="AW908" s="15" t="s">
        <v>30</v>
      </c>
      <c r="AX908" s="15" t="s">
        <v>80</v>
      </c>
      <c r="AY908" s="272" t="s">
        <v>167</v>
      </c>
    </row>
    <row r="909" s="2" customFormat="1" ht="24.15" customHeight="1">
      <c r="A909" s="39"/>
      <c r="B909" s="40"/>
      <c r="C909" s="227" t="s">
        <v>1020</v>
      </c>
      <c r="D909" s="227" t="s">
        <v>170</v>
      </c>
      <c r="E909" s="228" t="s">
        <v>1021</v>
      </c>
      <c r="F909" s="229" t="s">
        <v>1022</v>
      </c>
      <c r="G909" s="230" t="s">
        <v>195</v>
      </c>
      <c r="H909" s="231">
        <v>364.05700000000002</v>
      </c>
      <c r="I909" s="232"/>
      <c r="J909" s="233">
        <f>ROUND(I909*H909,2)</f>
        <v>0</v>
      </c>
      <c r="K909" s="229" t="s">
        <v>174</v>
      </c>
      <c r="L909" s="45"/>
      <c r="M909" s="234" t="s">
        <v>1</v>
      </c>
      <c r="N909" s="235" t="s">
        <v>38</v>
      </c>
      <c r="O909" s="92"/>
      <c r="P909" s="236">
        <f>O909*H909</f>
        <v>0</v>
      </c>
      <c r="Q909" s="236">
        <v>0.00020000000000000001</v>
      </c>
      <c r="R909" s="236">
        <f>Q909*H909</f>
        <v>0.072811400000000012</v>
      </c>
      <c r="S909" s="236">
        <v>0</v>
      </c>
      <c r="T909" s="237">
        <f>S909*H909</f>
        <v>0</v>
      </c>
      <c r="U909" s="39"/>
      <c r="V909" s="39"/>
      <c r="W909" s="39"/>
      <c r="X909" s="39"/>
      <c r="Y909" s="39"/>
      <c r="Z909" s="39"/>
      <c r="AA909" s="39"/>
      <c r="AB909" s="39"/>
      <c r="AC909" s="39"/>
      <c r="AD909" s="39"/>
      <c r="AE909" s="39"/>
      <c r="AR909" s="238" t="s">
        <v>308</v>
      </c>
      <c r="AT909" s="238" t="s">
        <v>170</v>
      </c>
      <c r="AU909" s="238" t="s">
        <v>82</v>
      </c>
      <c r="AY909" s="18" t="s">
        <v>167</v>
      </c>
      <c r="BE909" s="239">
        <f>IF(N909="základní",J909,0)</f>
        <v>0</v>
      </c>
      <c r="BF909" s="239">
        <f>IF(N909="snížená",J909,0)</f>
        <v>0</v>
      </c>
      <c r="BG909" s="239">
        <f>IF(N909="zákl. přenesená",J909,0)</f>
        <v>0</v>
      </c>
      <c r="BH909" s="239">
        <f>IF(N909="sníž. přenesená",J909,0)</f>
        <v>0</v>
      </c>
      <c r="BI909" s="239">
        <f>IF(N909="nulová",J909,0)</f>
        <v>0</v>
      </c>
      <c r="BJ909" s="18" t="s">
        <v>80</v>
      </c>
      <c r="BK909" s="239">
        <f>ROUND(I909*H909,2)</f>
        <v>0</v>
      </c>
      <c r="BL909" s="18" t="s">
        <v>308</v>
      </c>
      <c r="BM909" s="238" t="s">
        <v>1023</v>
      </c>
    </row>
    <row r="910" s="13" customFormat="1">
      <c r="A910" s="13"/>
      <c r="B910" s="240"/>
      <c r="C910" s="241"/>
      <c r="D910" s="242" t="s">
        <v>177</v>
      </c>
      <c r="E910" s="243" t="s">
        <v>1</v>
      </c>
      <c r="F910" s="244" t="s">
        <v>1024</v>
      </c>
      <c r="G910" s="241"/>
      <c r="H910" s="243" t="s">
        <v>1</v>
      </c>
      <c r="I910" s="245"/>
      <c r="J910" s="241"/>
      <c r="K910" s="241"/>
      <c r="L910" s="246"/>
      <c r="M910" s="247"/>
      <c r="N910" s="248"/>
      <c r="O910" s="248"/>
      <c r="P910" s="248"/>
      <c r="Q910" s="248"/>
      <c r="R910" s="248"/>
      <c r="S910" s="248"/>
      <c r="T910" s="249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T910" s="250" t="s">
        <v>177</v>
      </c>
      <c r="AU910" s="250" t="s">
        <v>82</v>
      </c>
      <c r="AV910" s="13" t="s">
        <v>80</v>
      </c>
      <c r="AW910" s="13" t="s">
        <v>30</v>
      </c>
      <c r="AX910" s="13" t="s">
        <v>73</v>
      </c>
      <c r="AY910" s="250" t="s">
        <v>167</v>
      </c>
    </row>
    <row r="911" s="14" customFormat="1">
      <c r="A911" s="14"/>
      <c r="B911" s="251"/>
      <c r="C911" s="252"/>
      <c r="D911" s="242" t="s">
        <v>177</v>
      </c>
      <c r="E911" s="253" t="s">
        <v>1</v>
      </c>
      <c r="F911" s="254" t="s">
        <v>1025</v>
      </c>
      <c r="G911" s="252"/>
      <c r="H911" s="255">
        <v>60.673999999999999</v>
      </c>
      <c r="I911" s="256"/>
      <c r="J911" s="252"/>
      <c r="K911" s="252"/>
      <c r="L911" s="257"/>
      <c r="M911" s="258"/>
      <c r="N911" s="259"/>
      <c r="O911" s="259"/>
      <c r="P911" s="259"/>
      <c r="Q911" s="259"/>
      <c r="R911" s="259"/>
      <c r="S911" s="259"/>
      <c r="T911" s="260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T911" s="261" t="s">
        <v>177</v>
      </c>
      <c r="AU911" s="261" t="s">
        <v>82</v>
      </c>
      <c r="AV911" s="14" t="s">
        <v>82</v>
      </c>
      <c r="AW911" s="14" t="s">
        <v>30</v>
      </c>
      <c r="AX911" s="14" t="s">
        <v>73</v>
      </c>
      <c r="AY911" s="261" t="s">
        <v>167</v>
      </c>
    </row>
    <row r="912" s="13" customFormat="1">
      <c r="A912" s="13"/>
      <c r="B912" s="240"/>
      <c r="C912" s="241"/>
      <c r="D912" s="242" t="s">
        <v>177</v>
      </c>
      <c r="E912" s="243" t="s">
        <v>1</v>
      </c>
      <c r="F912" s="244" t="s">
        <v>1026</v>
      </c>
      <c r="G912" s="241"/>
      <c r="H912" s="243" t="s">
        <v>1</v>
      </c>
      <c r="I912" s="245"/>
      <c r="J912" s="241"/>
      <c r="K912" s="241"/>
      <c r="L912" s="246"/>
      <c r="M912" s="247"/>
      <c r="N912" s="248"/>
      <c r="O912" s="248"/>
      <c r="P912" s="248"/>
      <c r="Q912" s="248"/>
      <c r="R912" s="248"/>
      <c r="S912" s="248"/>
      <c r="T912" s="249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T912" s="250" t="s">
        <v>177</v>
      </c>
      <c r="AU912" s="250" t="s">
        <v>82</v>
      </c>
      <c r="AV912" s="13" t="s">
        <v>80</v>
      </c>
      <c r="AW912" s="13" t="s">
        <v>30</v>
      </c>
      <c r="AX912" s="13" t="s">
        <v>73</v>
      </c>
      <c r="AY912" s="250" t="s">
        <v>167</v>
      </c>
    </row>
    <row r="913" s="14" customFormat="1">
      <c r="A913" s="14"/>
      <c r="B913" s="251"/>
      <c r="C913" s="252"/>
      <c r="D913" s="242" t="s">
        <v>177</v>
      </c>
      <c r="E913" s="253" t="s">
        <v>1</v>
      </c>
      <c r="F913" s="254" t="s">
        <v>394</v>
      </c>
      <c r="G913" s="252"/>
      <c r="H913" s="255">
        <v>80.540000000000006</v>
      </c>
      <c r="I913" s="256"/>
      <c r="J913" s="252"/>
      <c r="K913" s="252"/>
      <c r="L913" s="257"/>
      <c r="M913" s="258"/>
      <c r="N913" s="259"/>
      <c r="O913" s="259"/>
      <c r="P913" s="259"/>
      <c r="Q913" s="259"/>
      <c r="R913" s="259"/>
      <c r="S913" s="259"/>
      <c r="T913" s="260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T913" s="261" t="s">
        <v>177</v>
      </c>
      <c r="AU913" s="261" t="s">
        <v>82</v>
      </c>
      <c r="AV913" s="14" t="s">
        <v>82</v>
      </c>
      <c r="AW913" s="14" t="s">
        <v>30</v>
      </c>
      <c r="AX913" s="14" t="s">
        <v>73</v>
      </c>
      <c r="AY913" s="261" t="s">
        <v>167</v>
      </c>
    </row>
    <row r="914" s="13" customFormat="1">
      <c r="A914" s="13"/>
      <c r="B914" s="240"/>
      <c r="C914" s="241"/>
      <c r="D914" s="242" t="s">
        <v>177</v>
      </c>
      <c r="E914" s="243" t="s">
        <v>1</v>
      </c>
      <c r="F914" s="244" t="s">
        <v>1027</v>
      </c>
      <c r="G914" s="241"/>
      <c r="H914" s="243" t="s">
        <v>1</v>
      </c>
      <c r="I914" s="245"/>
      <c r="J914" s="241"/>
      <c r="K914" s="241"/>
      <c r="L914" s="246"/>
      <c r="M914" s="247"/>
      <c r="N914" s="248"/>
      <c r="O914" s="248"/>
      <c r="P914" s="248"/>
      <c r="Q914" s="248"/>
      <c r="R914" s="248"/>
      <c r="S914" s="248"/>
      <c r="T914" s="249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T914" s="250" t="s">
        <v>177</v>
      </c>
      <c r="AU914" s="250" t="s">
        <v>82</v>
      </c>
      <c r="AV914" s="13" t="s">
        <v>80</v>
      </c>
      <c r="AW914" s="13" t="s">
        <v>30</v>
      </c>
      <c r="AX914" s="13" t="s">
        <v>73</v>
      </c>
      <c r="AY914" s="250" t="s">
        <v>167</v>
      </c>
    </row>
    <row r="915" s="14" customFormat="1">
      <c r="A915" s="14"/>
      <c r="B915" s="251"/>
      <c r="C915" s="252"/>
      <c r="D915" s="242" t="s">
        <v>177</v>
      </c>
      <c r="E915" s="253" t="s">
        <v>1</v>
      </c>
      <c r="F915" s="254" t="s">
        <v>1028</v>
      </c>
      <c r="G915" s="252"/>
      <c r="H915" s="255">
        <v>212.69999999999999</v>
      </c>
      <c r="I915" s="256"/>
      <c r="J915" s="252"/>
      <c r="K915" s="252"/>
      <c r="L915" s="257"/>
      <c r="M915" s="258"/>
      <c r="N915" s="259"/>
      <c r="O915" s="259"/>
      <c r="P915" s="259"/>
      <c r="Q915" s="259"/>
      <c r="R915" s="259"/>
      <c r="S915" s="259"/>
      <c r="T915" s="260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T915" s="261" t="s">
        <v>177</v>
      </c>
      <c r="AU915" s="261" t="s">
        <v>82</v>
      </c>
      <c r="AV915" s="14" t="s">
        <v>82</v>
      </c>
      <c r="AW915" s="14" t="s">
        <v>30</v>
      </c>
      <c r="AX915" s="14" t="s">
        <v>73</v>
      </c>
      <c r="AY915" s="261" t="s">
        <v>167</v>
      </c>
    </row>
    <row r="916" s="14" customFormat="1">
      <c r="A916" s="14"/>
      <c r="B916" s="251"/>
      <c r="C916" s="252"/>
      <c r="D916" s="242" t="s">
        <v>177</v>
      </c>
      <c r="E916" s="253" t="s">
        <v>1</v>
      </c>
      <c r="F916" s="254" t="s">
        <v>1029</v>
      </c>
      <c r="G916" s="252"/>
      <c r="H916" s="255">
        <v>104.7</v>
      </c>
      <c r="I916" s="256"/>
      <c r="J916" s="252"/>
      <c r="K916" s="252"/>
      <c r="L916" s="257"/>
      <c r="M916" s="258"/>
      <c r="N916" s="259"/>
      <c r="O916" s="259"/>
      <c r="P916" s="259"/>
      <c r="Q916" s="259"/>
      <c r="R916" s="259"/>
      <c r="S916" s="259"/>
      <c r="T916" s="260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T916" s="261" t="s">
        <v>177</v>
      </c>
      <c r="AU916" s="261" t="s">
        <v>82</v>
      </c>
      <c r="AV916" s="14" t="s">
        <v>82</v>
      </c>
      <c r="AW916" s="14" t="s">
        <v>30</v>
      </c>
      <c r="AX916" s="14" t="s">
        <v>73</v>
      </c>
      <c r="AY916" s="261" t="s">
        <v>167</v>
      </c>
    </row>
    <row r="917" s="13" customFormat="1">
      <c r="A917" s="13"/>
      <c r="B917" s="240"/>
      <c r="C917" s="241"/>
      <c r="D917" s="242" t="s">
        <v>177</v>
      </c>
      <c r="E917" s="243" t="s">
        <v>1</v>
      </c>
      <c r="F917" s="244" t="s">
        <v>1030</v>
      </c>
      <c r="G917" s="241"/>
      <c r="H917" s="243" t="s">
        <v>1</v>
      </c>
      <c r="I917" s="245"/>
      <c r="J917" s="241"/>
      <c r="K917" s="241"/>
      <c r="L917" s="246"/>
      <c r="M917" s="247"/>
      <c r="N917" s="248"/>
      <c r="O917" s="248"/>
      <c r="P917" s="248"/>
      <c r="Q917" s="248"/>
      <c r="R917" s="248"/>
      <c r="S917" s="248"/>
      <c r="T917" s="249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T917" s="250" t="s">
        <v>177</v>
      </c>
      <c r="AU917" s="250" t="s">
        <v>82</v>
      </c>
      <c r="AV917" s="13" t="s">
        <v>80</v>
      </c>
      <c r="AW917" s="13" t="s">
        <v>30</v>
      </c>
      <c r="AX917" s="13" t="s">
        <v>73</v>
      </c>
      <c r="AY917" s="250" t="s">
        <v>167</v>
      </c>
    </row>
    <row r="918" s="14" customFormat="1">
      <c r="A918" s="14"/>
      <c r="B918" s="251"/>
      <c r="C918" s="252"/>
      <c r="D918" s="242" t="s">
        <v>177</v>
      </c>
      <c r="E918" s="253" t="s">
        <v>1</v>
      </c>
      <c r="F918" s="254" t="s">
        <v>1031</v>
      </c>
      <c r="G918" s="252"/>
      <c r="H918" s="255">
        <v>-94.557000000000002</v>
      </c>
      <c r="I918" s="256"/>
      <c r="J918" s="252"/>
      <c r="K918" s="252"/>
      <c r="L918" s="257"/>
      <c r="M918" s="258"/>
      <c r="N918" s="259"/>
      <c r="O918" s="259"/>
      <c r="P918" s="259"/>
      <c r="Q918" s="259"/>
      <c r="R918" s="259"/>
      <c r="S918" s="259"/>
      <c r="T918" s="260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T918" s="261" t="s">
        <v>177</v>
      </c>
      <c r="AU918" s="261" t="s">
        <v>82</v>
      </c>
      <c r="AV918" s="14" t="s">
        <v>82</v>
      </c>
      <c r="AW918" s="14" t="s">
        <v>30</v>
      </c>
      <c r="AX918" s="14" t="s">
        <v>73</v>
      </c>
      <c r="AY918" s="261" t="s">
        <v>167</v>
      </c>
    </row>
    <row r="919" s="15" customFormat="1">
      <c r="A919" s="15"/>
      <c r="B919" s="262"/>
      <c r="C919" s="263"/>
      <c r="D919" s="242" t="s">
        <v>177</v>
      </c>
      <c r="E919" s="264" t="s">
        <v>1</v>
      </c>
      <c r="F919" s="265" t="s">
        <v>204</v>
      </c>
      <c r="G919" s="263"/>
      <c r="H919" s="266">
        <v>364.05699999999996</v>
      </c>
      <c r="I919" s="267"/>
      <c r="J919" s="263"/>
      <c r="K919" s="263"/>
      <c r="L919" s="268"/>
      <c r="M919" s="269"/>
      <c r="N919" s="270"/>
      <c r="O919" s="270"/>
      <c r="P919" s="270"/>
      <c r="Q919" s="270"/>
      <c r="R919" s="270"/>
      <c r="S919" s="270"/>
      <c r="T919" s="271"/>
      <c r="U919" s="15"/>
      <c r="V919" s="15"/>
      <c r="W919" s="15"/>
      <c r="X919" s="15"/>
      <c r="Y919" s="15"/>
      <c r="Z919" s="15"/>
      <c r="AA919" s="15"/>
      <c r="AB919" s="15"/>
      <c r="AC919" s="15"/>
      <c r="AD919" s="15"/>
      <c r="AE919" s="15"/>
      <c r="AT919" s="272" t="s">
        <v>177</v>
      </c>
      <c r="AU919" s="272" t="s">
        <v>82</v>
      </c>
      <c r="AV919" s="15" t="s">
        <v>175</v>
      </c>
      <c r="AW919" s="15" t="s">
        <v>30</v>
      </c>
      <c r="AX919" s="15" t="s">
        <v>80</v>
      </c>
      <c r="AY919" s="272" t="s">
        <v>167</v>
      </c>
    </row>
    <row r="920" s="2" customFormat="1" ht="33" customHeight="1">
      <c r="A920" s="39"/>
      <c r="B920" s="40"/>
      <c r="C920" s="227" t="s">
        <v>1032</v>
      </c>
      <c r="D920" s="227" t="s">
        <v>170</v>
      </c>
      <c r="E920" s="228" t="s">
        <v>1033</v>
      </c>
      <c r="F920" s="229" t="s">
        <v>1034</v>
      </c>
      <c r="G920" s="230" t="s">
        <v>195</v>
      </c>
      <c r="H920" s="231">
        <v>364.05700000000002</v>
      </c>
      <c r="I920" s="232"/>
      <c r="J920" s="233">
        <f>ROUND(I920*H920,2)</f>
        <v>0</v>
      </c>
      <c r="K920" s="229" t="s">
        <v>174</v>
      </c>
      <c r="L920" s="45"/>
      <c r="M920" s="295" t="s">
        <v>1</v>
      </c>
      <c r="N920" s="296" t="s">
        <v>38</v>
      </c>
      <c r="O920" s="297"/>
      <c r="P920" s="298">
        <f>O920*H920</f>
        <v>0</v>
      </c>
      <c r="Q920" s="298">
        <v>0.00029</v>
      </c>
      <c r="R920" s="298">
        <f>Q920*H920</f>
        <v>0.10557653</v>
      </c>
      <c r="S920" s="298">
        <v>0</v>
      </c>
      <c r="T920" s="299">
        <f>S920*H920</f>
        <v>0</v>
      </c>
      <c r="U920" s="39"/>
      <c r="V920" s="39"/>
      <c r="W920" s="39"/>
      <c r="X920" s="39"/>
      <c r="Y920" s="39"/>
      <c r="Z920" s="39"/>
      <c r="AA920" s="39"/>
      <c r="AB920" s="39"/>
      <c r="AC920" s="39"/>
      <c r="AD920" s="39"/>
      <c r="AE920" s="39"/>
      <c r="AR920" s="238" t="s">
        <v>308</v>
      </c>
      <c r="AT920" s="238" t="s">
        <v>170</v>
      </c>
      <c r="AU920" s="238" t="s">
        <v>82</v>
      </c>
      <c r="AY920" s="18" t="s">
        <v>167</v>
      </c>
      <c r="BE920" s="239">
        <f>IF(N920="základní",J920,0)</f>
        <v>0</v>
      </c>
      <c r="BF920" s="239">
        <f>IF(N920="snížená",J920,0)</f>
        <v>0</v>
      </c>
      <c r="BG920" s="239">
        <f>IF(N920="zákl. přenesená",J920,0)</f>
        <v>0</v>
      </c>
      <c r="BH920" s="239">
        <f>IF(N920="sníž. přenesená",J920,0)</f>
        <v>0</v>
      </c>
      <c r="BI920" s="239">
        <f>IF(N920="nulová",J920,0)</f>
        <v>0</v>
      </c>
      <c r="BJ920" s="18" t="s">
        <v>80</v>
      </c>
      <c r="BK920" s="239">
        <f>ROUND(I920*H920,2)</f>
        <v>0</v>
      </c>
      <c r="BL920" s="18" t="s">
        <v>308</v>
      </c>
      <c r="BM920" s="238" t="s">
        <v>1035</v>
      </c>
    </row>
    <row r="921" s="2" customFormat="1" ht="6.96" customHeight="1">
      <c r="A921" s="39"/>
      <c r="B921" s="67"/>
      <c r="C921" s="68"/>
      <c r="D921" s="68"/>
      <c r="E921" s="68"/>
      <c r="F921" s="68"/>
      <c r="G921" s="68"/>
      <c r="H921" s="68"/>
      <c r="I921" s="68"/>
      <c r="J921" s="68"/>
      <c r="K921" s="68"/>
      <c r="L921" s="45"/>
      <c r="M921" s="39"/>
      <c r="O921" s="39"/>
      <c r="P921" s="39"/>
      <c r="Q921" s="39"/>
      <c r="R921" s="39"/>
      <c r="S921" s="39"/>
      <c r="T921" s="39"/>
      <c r="U921" s="39"/>
      <c r="V921" s="39"/>
      <c r="W921" s="39"/>
      <c r="X921" s="39"/>
      <c r="Y921" s="39"/>
      <c r="Z921" s="39"/>
      <c r="AA921" s="39"/>
      <c r="AB921" s="39"/>
      <c r="AC921" s="39"/>
      <c r="AD921" s="39"/>
      <c r="AE921" s="39"/>
    </row>
  </sheetData>
  <sheetProtection sheet="1" autoFilter="0" formatColumns="0" formatRows="0" objects="1" scenarios="1" spinCount="100000" saltValue="IRx8bXEYN/U6Y8IuhfzXhLgacFlYcFgWgFykT5/N96owekZQwZirstZegDZgx2O2YlhcSU3J5f4/ah2NsHu4nA==" hashValue="gXkOPIr3n+luepLrD3OiYTW2NUsn2fux7rNEDg+PnF0RBaS5HnphMw0ldTjpbne09eCPZaDlkDOVHB+tVJn5sA==" algorithmName="SHA-512" password="CC35"/>
  <autoFilter ref="C143:K92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32:H132"/>
    <mergeCell ref="E134:H134"/>
    <mergeCell ref="E136:H13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90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82</v>
      </c>
    </row>
    <row r="4" s="1" customFormat="1" ht="24.96" customHeight="1">
      <c r="B4" s="21"/>
      <c r="D4" s="149" t="s">
        <v>114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26.25" customHeight="1">
      <c r="B7" s="21"/>
      <c r="E7" s="152" t="str">
        <f>'Rekapitulace stavby'!K6</f>
        <v>Modernizace strav.provozu při MŠ a ZŠ speciální a praktické škole ELPIS Brno - revize</v>
      </c>
      <c r="F7" s="151"/>
      <c r="G7" s="151"/>
      <c r="H7" s="151"/>
      <c r="L7" s="21"/>
    </row>
    <row r="8" s="1" customFormat="1" ht="12" customHeight="1">
      <c r="B8" s="21"/>
      <c r="D8" s="151" t="s">
        <v>115</v>
      </c>
      <c r="L8" s="21"/>
    </row>
    <row r="9" s="2" customFormat="1" ht="16.5" customHeight="1">
      <c r="A9" s="39"/>
      <c r="B9" s="45"/>
      <c r="C9" s="39"/>
      <c r="D9" s="39"/>
      <c r="E9" s="152" t="s">
        <v>116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117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1036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18. 9. 2025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tr">
        <f>IF('Rekapitulace stavby'!AN10="","",'Rekapitulace stavby'!AN10)</f>
        <v/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tr">
        <f>IF('Rekapitulace stavby'!E11="","",'Rekapitulace stavby'!E11)</f>
        <v xml:space="preserve"> </v>
      </c>
      <c r="F17" s="39"/>
      <c r="G17" s="39"/>
      <c r="H17" s="39"/>
      <c r="I17" s="151" t="s">
        <v>26</v>
      </c>
      <c r="J17" s="142" t="str">
        <f>IF('Rekapitulace stavby'!AN11="","",'Rekapitulace stavby'!AN11)</f>
        <v/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27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26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29</v>
      </c>
      <c r="E22" s="39"/>
      <c r="F22" s="39"/>
      <c r="G22" s="39"/>
      <c r="H22" s="39"/>
      <c r="I22" s="151" t="s">
        <v>25</v>
      </c>
      <c r="J22" s="142" t="str">
        <f>IF('Rekapitulace stavby'!AN16="","",'Rekapitulace stavby'!AN16)</f>
        <v/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tr">
        <f>IF('Rekapitulace stavby'!E17="","",'Rekapitulace stavby'!E17)</f>
        <v xml:space="preserve"> </v>
      </c>
      <c r="F23" s="39"/>
      <c r="G23" s="39"/>
      <c r="H23" s="39"/>
      <c r="I23" s="151" t="s">
        <v>26</v>
      </c>
      <c r="J23" s="142" t="str">
        <f>IF('Rekapitulace stavby'!AN17="","",'Rekapitulace stavby'!AN17)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31</v>
      </c>
      <c r="E25" s="39"/>
      <c r="F25" s="39"/>
      <c r="G25" s="39"/>
      <c r="H25" s="39"/>
      <c r="I25" s="151" t="s">
        <v>25</v>
      </c>
      <c r="J25" s="142" t="str">
        <f>IF('Rekapitulace stavby'!AN19="","",'Rekapitulace stavby'!AN19)</f>
        <v/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tr">
        <f>IF('Rekapitulace stavby'!E20="","",'Rekapitulace stavby'!E20)</f>
        <v xml:space="preserve"> </v>
      </c>
      <c r="F26" s="39"/>
      <c r="G26" s="39"/>
      <c r="H26" s="39"/>
      <c r="I26" s="151" t="s">
        <v>26</v>
      </c>
      <c r="J26" s="142" t="str">
        <f>IF('Rekapitulace stavby'!AN20="","",'Rekapitulace stavby'!AN20)</f>
        <v/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32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33</v>
      </c>
      <c r="E32" s="39"/>
      <c r="F32" s="39"/>
      <c r="G32" s="39"/>
      <c r="H32" s="39"/>
      <c r="I32" s="39"/>
      <c r="J32" s="161">
        <f>ROUND(J125,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35</v>
      </c>
      <c r="G34" s="39"/>
      <c r="H34" s="39"/>
      <c r="I34" s="162" t="s">
        <v>34</v>
      </c>
      <c r="J34" s="162" t="s">
        <v>36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37</v>
      </c>
      <c r="E35" s="151" t="s">
        <v>38</v>
      </c>
      <c r="F35" s="164">
        <f>ROUND((SUM(BE125:BE168)),  2)</f>
        <v>0</v>
      </c>
      <c r="G35" s="39"/>
      <c r="H35" s="39"/>
      <c r="I35" s="165">
        <v>0.20999999999999999</v>
      </c>
      <c r="J35" s="164">
        <f>ROUND(((SUM(BE125:BE168))*I35),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39</v>
      </c>
      <c r="F36" s="164">
        <f>ROUND((SUM(BF125:BF168)),  2)</f>
        <v>0</v>
      </c>
      <c r="G36" s="39"/>
      <c r="H36" s="39"/>
      <c r="I36" s="165">
        <v>0.12</v>
      </c>
      <c r="J36" s="164">
        <f>ROUND(((SUM(BF125:BF168))*I36),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40</v>
      </c>
      <c r="F37" s="164">
        <f>ROUND((SUM(BG125:BG168)),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41</v>
      </c>
      <c r="F38" s="164">
        <f>ROUND((SUM(BH125:BH168)),  2)</f>
        <v>0</v>
      </c>
      <c r="G38" s="39"/>
      <c r="H38" s="39"/>
      <c r="I38" s="165">
        <v>0.12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42</v>
      </c>
      <c r="F39" s="164">
        <f>ROUND((SUM(BI125:BI168)),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43</v>
      </c>
      <c r="E41" s="168"/>
      <c r="F41" s="168"/>
      <c r="G41" s="169" t="s">
        <v>44</v>
      </c>
      <c r="H41" s="170" t="s">
        <v>45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46</v>
      </c>
      <c r="E50" s="174"/>
      <c r="F50" s="174"/>
      <c r="G50" s="173" t="s">
        <v>47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48</v>
      </c>
      <c r="E61" s="176"/>
      <c r="F61" s="177" t="s">
        <v>49</v>
      </c>
      <c r="G61" s="175" t="s">
        <v>48</v>
      </c>
      <c r="H61" s="176"/>
      <c r="I61" s="176"/>
      <c r="J61" s="178" t="s">
        <v>49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50</v>
      </c>
      <c r="E65" s="179"/>
      <c r="F65" s="179"/>
      <c r="G65" s="173" t="s">
        <v>51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48</v>
      </c>
      <c r="E76" s="176"/>
      <c r="F76" s="177" t="s">
        <v>49</v>
      </c>
      <c r="G76" s="175" t="s">
        <v>48</v>
      </c>
      <c r="H76" s="176"/>
      <c r="I76" s="176"/>
      <c r="J76" s="178" t="s">
        <v>49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84" t="str">
        <f>E7</f>
        <v>Modernizace strav.provozu při MŠ a ZŠ speciální a praktické škole ELPIS Brno - revize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115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116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117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02.1 - ZTI - způsobilé - revize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 xml:space="preserve"> </v>
      </c>
      <c r="G91" s="41"/>
      <c r="H91" s="41"/>
      <c r="I91" s="33" t="s">
        <v>22</v>
      </c>
      <c r="J91" s="80" t="str">
        <f>IF(J14="","",J14)</f>
        <v>18. 9. 2025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 xml:space="preserve"> </v>
      </c>
      <c r="G93" s="41"/>
      <c r="H93" s="41"/>
      <c r="I93" s="33" t="s">
        <v>29</v>
      </c>
      <c r="J93" s="37" t="str">
        <f>E23</f>
        <v xml:space="preserve"> 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27</v>
      </c>
      <c r="D94" s="41"/>
      <c r="E94" s="41"/>
      <c r="F94" s="28" t="str">
        <f>IF(E20="","",E20)</f>
        <v>Vyplň údaj</v>
      </c>
      <c r="G94" s="41"/>
      <c r="H94" s="41"/>
      <c r="I94" s="33" t="s">
        <v>31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124</v>
      </c>
      <c r="D96" s="186"/>
      <c r="E96" s="186"/>
      <c r="F96" s="186"/>
      <c r="G96" s="186"/>
      <c r="H96" s="186"/>
      <c r="I96" s="186"/>
      <c r="J96" s="187" t="s">
        <v>125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126</v>
      </c>
      <c r="D98" s="41"/>
      <c r="E98" s="41"/>
      <c r="F98" s="41"/>
      <c r="G98" s="41"/>
      <c r="H98" s="41"/>
      <c r="I98" s="41"/>
      <c r="J98" s="111">
        <f>J125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127</v>
      </c>
    </row>
    <row r="99" s="9" customFormat="1" ht="24.96" customHeight="1">
      <c r="A99" s="9"/>
      <c r="B99" s="189"/>
      <c r="C99" s="190"/>
      <c r="D99" s="191" t="s">
        <v>1037</v>
      </c>
      <c r="E99" s="192"/>
      <c r="F99" s="192"/>
      <c r="G99" s="192"/>
      <c r="H99" s="192"/>
      <c r="I99" s="192"/>
      <c r="J99" s="193">
        <f>J126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1038</v>
      </c>
      <c r="E100" s="197"/>
      <c r="F100" s="197"/>
      <c r="G100" s="197"/>
      <c r="H100" s="197"/>
      <c r="I100" s="197"/>
      <c r="J100" s="198">
        <f>J127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1039</v>
      </c>
      <c r="E101" s="197"/>
      <c r="F101" s="197"/>
      <c r="G101" s="197"/>
      <c r="H101" s="197"/>
      <c r="I101" s="197"/>
      <c r="J101" s="198">
        <f>J144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9"/>
      <c r="C102" s="190"/>
      <c r="D102" s="191" t="s">
        <v>1040</v>
      </c>
      <c r="E102" s="192"/>
      <c r="F102" s="192"/>
      <c r="G102" s="192"/>
      <c r="H102" s="192"/>
      <c r="I102" s="192"/>
      <c r="J102" s="193">
        <f>J166</f>
        <v>0</v>
      </c>
      <c r="K102" s="190"/>
      <c r="L102" s="19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95"/>
      <c r="C103" s="134"/>
      <c r="D103" s="196" t="s">
        <v>1041</v>
      </c>
      <c r="E103" s="197"/>
      <c r="F103" s="197"/>
      <c r="G103" s="197"/>
      <c r="H103" s="197"/>
      <c r="I103" s="197"/>
      <c r="J103" s="198">
        <f>J167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9" s="2" customFormat="1" ht="6.96" customHeight="1">
      <c r="A109" s="39"/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24.96" customHeight="1">
      <c r="A110" s="39"/>
      <c r="B110" s="40"/>
      <c r="C110" s="24" t="s">
        <v>152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16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26.25" customHeight="1">
      <c r="A113" s="39"/>
      <c r="B113" s="40"/>
      <c r="C113" s="41"/>
      <c r="D113" s="41"/>
      <c r="E113" s="184" t="str">
        <f>E7</f>
        <v>Modernizace strav.provozu při MŠ a ZŠ speciální a praktické škole ELPIS Brno - revize</v>
      </c>
      <c r="F113" s="33"/>
      <c r="G113" s="33"/>
      <c r="H113" s="33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1" customFormat="1" ht="12" customHeight="1">
      <c r="B114" s="22"/>
      <c r="C114" s="33" t="s">
        <v>115</v>
      </c>
      <c r="D114" s="23"/>
      <c r="E114" s="23"/>
      <c r="F114" s="23"/>
      <c r="G114" s="23"/>
      <c r="H114" s="23"/>
      <c r="I114" s="23"/>
      <c r="J114" s="23"/>
      <c r="K114" s="23"/>
      <c r="L114" s="21"/>
    </row>
    <row r="115" s="2" customFormat="1" ht="16.5" customHeight="1">
      <c r="A115" s="39"/>
      <c r="B115" s="40"/>
      <c r="C115" s="41"/>
      <c r="D115" s="41"/>
      <c r="E115" s="184" t="s">
        <v>116</v>
      </c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117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6.5" customHeight="1">
      <c r="A117" s="39"/>
      <c r="B117" s="40"/>
      <c r="C117" s="41"/>
      <c r="D117" s="41"/>
      <c r="E117" s="77" t="str">
        <f>E11</f>
        <v>02.1 - ZTI - způsobilé - revize</v>
      </c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20</v>
      </c>
      <c r="D119" s="41"/>
      <c r="E119" s="41"/>
      <c r="F119" s="28" t="str">
        <f>F14</f>
        <v xml:space="preserve"> </v>
      </c>
      <c r="G119" s="41"/>
      <c r="H119" s="41"/>
      <c r="I119" s="33" t="s">
        <v>22</v>
      </c>
      <c r="J119" s="80" t="str">
        <f>IF(J14="","",J14)</f>
        <v>18. 9. 2025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24</v>
      </c>
      <c r="D121" s="41"/>
      <c r="E121" s="41"/>
      <c r="F121" s="28" t="str">
        <f>E17</f>
        <v xml:space="preserve"> </v>
      </c>
      <c r="G121" s="41"/>
      <c r="H121" s="41"/>
      <c r="I121" s="33" t="s">
        <v>29</v>
      </c>
      <c r="J121" s="37" t="str">
        <f>E23</f>
        <v xml:space="preserve"> 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5.15" customHeight="1">
      <c r="A122" s="39"/>
      <c r="B122" s="40"/>
      <c r="C122" s="33" t="s">
        <v>27</v>
      </c>
      <c r="D122" s="41"/>
      <c r="E122" s="41"/>
      <c r="F122" s="28" t="str">
        <f>IF(E20="","",E20)</f>
        <v>Vyplň údaj</v>
      </c>
      <c r="G122" s="41"/>
      <c r="H122" s="41"/>
      <c r="I122" s="33" t="s">
        <v>31</v>
      </c>
      <c r="J122" s="37" t="str">
        <f>E26</f>
        <v xml:space="preserve"> 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0.32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11" customFormat="1" ht="29.28" customHeight="1">
      <c r="A124" s="200"/>
      <c r="B124" s="201"/>
      <c r="C124" s="202" t="s">
        <v>153</v>
      </c>
      <c r="D124" s="203" t="s">
        <v>58</v>
      </c>
      <c r="E124" s="203" t="s">
        <v>54</v>
      </c>
      <c r="F124" s="203" t="s">
        <v>55</v>
      </c>
      <c r="G124" s="203" t="s">
        <v>154</v>
      </c>
      <c r="H124" s="203" t="s">
        <v>155</v>
      </c>
      <c r="I124" s="203" t="s">
        <v>156</v>
      </c>
      <c r="J124" s="203" t="s">
        <v>125</v>
      </c>
      <c r="K124" s="204" t="s">
        <v>157</v>
      </c>
      <c r="L124" s="205"/>
      <c r="M124" s="101" t="s">
        <v>1</v>
      </c>
      <c r="N124" s="102" t="s">
        <v>37</v>
      </c>
      <c r="O124" s="102" t="s">
        <v>158</v>
      </c>
      <c r="P124" s="102" t="s">
        <v>159</v>
      </c>
      <c r="Q124" s="102" t="s">
        <v>160</v>
      </c>
      <c r="R124" s="102" t="s">
        <v>161</v>
      </c>
      <c r="S124" s="102" t="s">
        <v>162</v>
      </c>
      <c r="T124" s="103" t="s">
        <v>163</v>
      </c>
      <c r="U124" s="200"/>
      <c r="V124" s="200"/>
      <c r="W124" s="200"/>
      <c r="X124" s="200"/>
      <c r="Y124" s="200"/>
      <c r="Z124" s="200"/>
      <c r="AA124" s="200"/>
      <c r="AB124" s="200"/>
      <c r="AC124" s="200"/>
      <c r="AD124" s="200"/>
      <c r="AE124" s="200"/>
    </row>
    <row r="125" s="2" customFormat="1" ht="22.8" customHeight="1">
      <c r="A125" s="39"/>
      <c r="B125" s="40"/>
      <c r="C125" s="108" t="s">
        <v>164</v>
      </c>
      <c r="D125" s="41"/>
      <c r="E125" s="41"/>
      <c r="F125" s="41"/>
      <c r="G125" s="41"/>
      <c r="H125" s="41"/>
      <c r="I125" s="41"/>
      <c r="J125" s="206">
        <f>BK125</f>
        <v>0</v>
      </c>
      <c r="K125" s="41"/>
      <c r="L125" s="45"/>
      <c r="M125" s="104"/>
      <c r="N125" s="207"/>
      <c r="O125" s="105"/>
      <c r="P125" s="208">
        <f>P126+P166</f>
        <v>0</v>
      </c>
      <c r="Q125" s="105"/>
      <c r="R125" s="208">
        <f>R126+R166</f>
        <v>0.38094</v>
      </c>
      <c r="S125" s="105"/>
      <c r="T125" s="209">
        <f>T126+T166</f>
        <v>0.1148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72</v>
      </c>
      <c r="AU125" s="18" t="s">
        <v>127</v>
      </c>
      <c r="BK125" s="210">
        <f>BK126+BK166</f>
        <v>0</v>
      </c>
    </row>
    <row r="126" s="12" customFormat="1" ht="25.92" customHeight="1">
      <c r="A126" s="12"/>
      <c r="B126" s="211"/>
      <c r="C126" s="212"/>
      <c r="D126" s="213" t="s">
        <v>72</v>
      </c>
      <c r="E126" s="214" t="s">
        <v>641</v>
      </c>
      <c r="F126" s="214" t="s">
        <v>1042</v>
      </c>
      <c r="G126" s="212"/>
      <c r="H126" s="212"/>
      <c r="I126" s="215"/>
      <c r="J126" s="216">
        <f>BK126</f>
        <v>0</v>
      </c>
      <c r="K126" s="212"/>
      <c r="L126" s="217"/>
      <c r="M126" s="218"/>
      <c r="N126" s="219"/>
      <c r="O126" s="219"/>
      <c r="P126" s="220">
        <f>P127+P144</f>
        <v>0</v>
      </c>
      <c r="Q126" s="219"/>
      <c r="R126" s="220">
        <f>R127+R144</f>
        <v>0.38094</v>
      </c>
      <c r="S126" s="219"/>
      <c r="T126" s="221">
        <f>T127+T144</f>
        <v>0.1148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2" t="s">
        <v>82</v>
      </c>
      <c r="AT126" s="223" t="s">
        <v>72</v>
      </c>
      <c r="AU126" s="223" t="s">
        <v>73</v>
      </c>
      <c r="AY126" s="222" t="s">
        <v>167</v>
      </c>
      <c r="BK126" s="224">
        <f>BK127+BK144</f>
        <v>0</v>
      </c>
    </row>
    <row r="127" s="12" customFormat="1" ht="22.8" customHeight="1">
      <c r="A127" s="12"/>
      <c r="B127" s="211"/>
      <c r="C127" s="212"/>
      <c r="D127" s="213" t="s">
        <v>72</v>
      </c>
      <c r="E127" s="225" t="s">
        <v>1043</v>
      </c>
      <c r="F127" s="225" t="s">
        <v>1044</v>
      </c>
      <c r="G127" s="212"/>
      <c r="H127" s="212"/>
      <c r="I127" s="215"/>
      <c r="J127" s="226">
        <f>BK127</f>
        <v>0</v>
      </c>
      <c r="K127" s="212"/>
      <c r="L127" s="217"/>
      <c r="M127" s="218"/>
      <c r="N127" s="219"/>
      <c r="O127" s="219"/>
      <c r="P127" s="220">
        <f>SUM(P128:P143)</f>
        <v>0</v>
      </c>
      <c r="Q127" s="219"/>
      <c r="R127" s="220">
        <f>SUM(R128:R143)</f>
        <v>0.092889999999999986</v>
      </c>
      <c r="S127" s="219"/>
      <c r="T127" s="221">
        <f>SUM(T128:T143)</f>
        <v>0.1008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2" t="s">
        <v>82</v>
      </c>
      <c r="AT127" s="223" t="s">
        <v>72</v>
      </c>
      <c r="AU127" s="223" t="s">
        <v>80</v>
      </c>
      <c r="AY127" s="222" t="s">
        <v>167</v>
      </c>
      <c r="BK127" s="224">
        <f>SUM(BK128:BK143)</f>
        <v>0</v>
      </c>
    </row>
    <row r="128" s="2" customFormat="1" ht="16.5" customHeight="1">
      <c r="A128" s="39"/>
      <c r="B128" s="40"/>
      <c r="C128" s="227" t="s">
        <v>80</v>
      </c>
      <c r="D128" s="227" t="s">
        <v>170</v>
      </c>
      <c r="E128" s="228" t="s">
        <v>1045</v>
      </c>
      <c r="F128" s="229" t="s">
        <v>1046</v>
      </c>
      <c r="G128" s="230" t="s">
        <v>322</v>
      </c>
      <c r="H128" s="231">
        <v>15</v>
      </c>
      <c r="I128" s="232"/>
      <c r="J128" s="233">
        <f>ROUND(I128*H128,2)</f>
        <v>0</v>
      </c>
      <c r="K128" s="229" t="s">
        <v>174</v>
      </c>
      <c r="L128" s="45"/>
      <c r="M128" s="234" t="s">
        <v>1</v>
      </c>
      <c r="N128" s="235" t="s">
        <v>38</v>
      </c>
      <c r="O128" s="92"/>
      <c r="P128" s="236">
        <f>O128*H128</f>
        <v>0</v>
      </c>
      <c r="Q128" s="236">
        <v>0</v>
      </c>
      <c r="R128" s="236">
        <f>Q128*H128</f>
        <v>0</v>
      </c>
      <c r="S128" s="236">
        <v>0.0020999999999999999</v>
      </c>
      <c r="T128" s="237">
        <f>S128*H128</f>
        <v>0.0315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8" t="s">
        <v>308</v>
      </c>
      <c r="AT128" s="238" t="s">
        <v>170</v>
      </c>
      <c r="AU128" s="238" t="s">
        <v>82</v>
      </c>
      <c r="AY128" s="18" t="s">
        <v>167</v>
      </c>
      <c r="BE128" s="239">
        <f>IF(N128="základní",J128,0)</f>
        <v>0</v>
      </c>
      <c r="BF128" s="239">
        <f>IF(N128="snížená",J128,0)</f>
        <v>0</v>
      </c>
      <c r="BG128" s="239">
        <f>IF(N128="zákl. přenesená",J128,0)</f>
        <v>0</v>
      </c>
      <c r="BH128" s="239">
        <f>IF(N128="sníž. přenesená",J128,0)</f>
        <v>0</v>
      </c>
      <c r="BI128" s="239">
        <f>IF(N128="nulová",J128,0)</f>
        <v>0</v>
      </c>
      <c r="BJ128" s="18" t="s">
        <v>80</v>
      </c>
      <c r="BK128" s="239">
        <f>ROUND(I128*H128,2)</f>
        <v>0</v>
      </c>
      <c r="BL128" s="18" t="s">
        <v>308</v>
      </c>
      <c r="BM128" s="238" t="s">
        <v>82</v>
      </c>
    </row>
    <row r="129" s="2" customFormat="1" ht="16.5" customHeight="1">
      <c r="A129" s="39"/>
      <c r="B129" s="40"/>
      <c r="C129" s="227" t="s">
        <v>82</v>
      </c>
      <c r="D129" s="227" t="s">
        <v>170</v>
      </c>
      <c r="E129" s="228" t="s">
        <v>1047</v>
      </c>
      <c r="F129" s="229" t="s">
        <v>1048</v>
      </c>
      <c r="G129" s="230" t="s">
        <v>322</v>
      </c>
      <c r="H129" s="231">
        <v>35</v>
      </c>
      <c r="I129" s="232"/>
      <c r="J129" s="233">
        <f>ROUND(I129*H129,2)</f>
        <v>0</v>
      </c>
      <c r="K129" s="229" t="s">
        <v>174</v>
      </c>
      <c r="L129" s="45"/>
      <c r="M129" s="234" t="s">
        <v>1</v>
      </c>
      <c r="N129" s="235" t="s">
        <v>38</v>
      </c>
      <c r="O129" s="92"/>
      <c r="P129" s="236">
        <f>O129*H129</f>
        <v>0</v>
      </c>
      <c r="Q129" s="236">
        <v>0</v>
      </c>
      <c r="R129" s="236">
        <f>Q129*H129</f>
        <v>0</v>
      </c>
      <c r="S129" s="236">
        <v>0.00198</v>
      </c>
      <c r="T129" s="237">
        <f>S129*H129</f>
        <v>0.0693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8" t="s">
        <v>308</v>
      </c>
      <c r="AT129" s="238" t="s">
        <v>170</v>
      </c>
      <c r="AU129" s="238" t="s">
        <v>82</v>
      </c>
      <c r="AY129" s="18" t="s">
        <v>167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8" t="s">
        <v>80</v>
      </c>
      <c r="BK129" s="239">
        <f>ROUND(I129*H129,2)</f>
        <v>0</v>
      </c>
      <c r="BL129" s="18" t="s">
        <v>308</v>
      </c>
      <c r="BM129" s="238" t="s">
        <v>175</v>
      </c>
    </row>
    <row r="130" s="2" customFormat="1" ht="16.5" customHeight="1">
      <c r="A130" s="39"/>
      <c r="B130" s="40"/>
      <c r="C130" s="227" t="s">
        <v>168</v>
      </c>
      <c r="D130" s="227" t="s">
        <v>170</v>
      </c>
      <c r="E130" s="228" t="s">
        <v>1049</v>
      </c>
      <c r="F130" s="229" t="s">
        <v>1050</v>
      </c>
      <c r="G130" s="230" t="s">
        <v>173</v>
      </c>
      <c r="H130" s="231">
        <v>1</v>
      </c>
      <c r="I130" s="232"/>
      <c r="J130" s="233">
        <f>ROUND(I130*H130,2)</f>
        <v>0</v>
      </c>
      <c r="K130" s="229" t="s">
        <v>174</v>
      </c>
      <c r="L130" s="45"/>
      <c r="M130" s="234" t="s">
        <v>1</v>
      </c>
      <c r="N130" s="235" t="s">
        <v>38</v>
      </c>
      <c r="O130" s="92"/>
      <c r="P130" s="236">
        <f>O130*H130</f>
        <v>0</v>
      </c>
      <c r="Q130" s="236">
        <v>0.001</v>
      </c>
      <c r="R130" s="236">
        <f>Q130*H130</f>
        <v>0.001</v>
      </c>
      <c r="S130" s="236">
        <v>0</v>
      </c>
      <c r="T130" s="237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8" t="s">
        <v>308</v>
      </c>
      <c r="AT130" s="238" t="s">
        <v>170</v>
      </c>
      <c r="AU130" s="238" t="s">
        <v>82</v>
      </c>
      <c r="AY130" s="18" t="s">
        <v>167</v>
      </c>
      <c r="BE130" s="239">
        <f>IF(N130="základní",J130,0)</f>
        <v>0</v>
      </c>
      <c r="BF130" s="239">
        <f>IF(N130="snížená",J130,0)</f>
        <v>0</v>
      </c>
      <c r="BG130" s="239">
        <f>IF(N130="zákl. přenesená",J130,0)</f>
        <v>0</v>
      </c>
      <c r="BH130" s="239">
        <f>IF(N130="sníž. přenesená",J130,0)</f>
        <v>0</v>
      </c>
      <c r="BI130" s="239">
        <f>IF(N130="nulová",J130,0)</f>
        <v>0</v>
      </c>
      <c r="BJ130" s="18" t="s">
        <v>80</v>
      </c>
      <c r="BK130" s="239">
        <f>ROUND(I130*H130,2)</f>
        <v>0</v>
      </c>
      <c r="BL130" s="18" t="s">
        <v>308</v>
      </c>
      <c r="BM130" s="238" t="s">
        <v>205</v>
      </c>
    </row>
    <row r="131" s="2" customFormat="1" ht="21.75" customHeight="1">
      <c r="A131" s="39"/>
      <c r="B131" s="40"/>
      <c r="C131" s="227" t="s">
        <v>175</v>
      </c>
      <c r="D131" s="227" t="s">
        <v>170</v>
      </c>
      <c r="E131" s="228" t="s">
        <v>1051</v>
      </c>
      <c r="F131" s="229" t="s">
        <v>1052</v>
      </c>
      <c r="G131" s="230" t="s">
        <v>322</v>
      </c>
      <c r="H131" s="231">
        <v>5</v>
      </c>
      <c r="I131" s="232"/>
      <c r="J131" s="233">
        <f>ROUND(I131*H131,2)</f>
        <v>0</v>
      </c>
      <c r="K131" s="229" t="s">
        <v>1</v>
      </c>
      <c r="L131" s="45"/>
      <c r="M131" s="234" t="s">
        <v>1</v>
      </c>
      <c r="N131" s="235" t="s">
        <v>38</v>
      </c>
      <c r="O131" s="92"/>
      <c r="P131" s="236">
        <f>O131*H131</f>
        <v>0</v>
      </c>
      <c r="Q131" s="236">
        <v>0.00036000000000000002</v>
      </c>
      <c r="R131" s="236">
        <f>Q131*H131</f>
        <v>0.0018000000000000002</v>
      </c>
      <c r="S131" s="236">
        <v>0</v>
      </c>
      <c r="T131" s="237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8" t="s">
        <v>308</v>
      </c>
      <c r="AT131" s="238" t="s">
        <v>170</v>
      </c>
      <c r="AU131" s="238" t="s">
        <v>82</v>
      </c>
      <c r="AY131" s="18" t="s">
        <v>167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8" t="s">
        <v>80</v>
      </c>
      <c r="BK131" s="239">
        <f>ROUND(I131*H131,2)</f>
        <v>0</v>
      </c>
      <c r="BL131" s="18" t="s">
        <v>308</v>
      </c>
      <c r="BM131" s="238" t="s">
        <v>179</v>
      </c>
    </row>
    <row r="132" s="2" customFormat="1" ht="16.5" customHeight="1">
      <c r="A132" s="39"/>
      <c r="B132" s="40"/>
      <c r="C132" s="227" t="s">
        <v>192</v>
      </c>
      <c r="D132" s="227" t="s">
        <v>170</v>
      </c>
      <c r="E132" s="228" t="s">
        <v>1053</v>
      </c>
      <c r="F132" s="229" t="s">
        <v>1054</v>
      </c>
      <c r="G132" s="230" t="s">
        <v>322</v>
      </c>
      <c r="H132" s="231">
        <v>40</v>
      </c>
      <c r="I132" s="232"/>
      <c r="J132" s="233">
        <f>ROUND(I132*H132,2)</f>
        <v>0</v>
      </c>
      <c r="K132" s="229" t="s">
        <v>174</v>
      </c>
      <c r="L132" s="45"/>
      <c r="M132" s="234" t="s">
        <v>1</v>
      </c>
      <c r="N132" s="235" t="s">
        <v>38</v>
      </c>
      <c r="O132" s="92"/>
      <c r="P132" s="236">
        <f>O132*H132</f>
        <v>0</v>
      </c>
      <c r="Q132" s="236">
        <v>0.0012999999999999999</v>
      </c>
      <c r="R132" s="236">
        <f>Q132*H132</f>
        <v>0.051999999999999998</v>
      </c>
      <c r="S132" s="236">
        <v>0</v>
      </c>
      <c r="T132" s="237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8" t="s">
        <v>308</v>
      </c>
      <c r="AT132" s="238" t="s">
        <v>170</v>
      </c>
      <c r="AU132" s="238" t="s">
        <v>82</v>
      </c>
      <c r="AY132" s="18" t="s">
        <v>167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8" t="s">
        <v>80</v>
      </c>
      <c r="BK132" s="239">
        <f>ROUND(I132*H132,2)</f>
        <v>0</v>
      </c>
      <c r="BL132" s="18" t="s">
        <v>308</v>
      </c>
      <c r="BM132" s="238" t="s">
        <v>233</v>
      </c>
    </row>
    <row r="133" s="2" customFormat="1" ht="16.5" customHeight="1">
      <c r="A133" s="39"/>
      <c r="B133" s="40"/>
      <c r="C133" s="227" t="s">
        <v>205</v>
      </c>
      <c r="D133" s="227" t="s">
        <v>170</v>
      </c>
      <c r="E133" s="228" t="s">
        <v>1055</v>
      </c>
      <c r="F133" s="229" t="s">
        <v>1056</v>
      </c>
      <c r="G133" s="230" t="s">
        <v>322</v>
      </c>
      <c r="H133" s="231">
        <v>5</v>
      </c>
      <c r="I133" s="232"/>
      <c r="J133" s="233">
        <f>ROUND(I133*H133,2)</f>
        <v>0</v>
      </c>
      <c r="K133" s="229" t="s">
        <v>174</v>
      </c>
      <c r="L133" s="45"/>
      <c r="M133" s="234" t="s">
        <v>1</v>
      </c>
      <c r="N133" s="235" t="s">
        <v>38</v>
      </c>
      <c r="O133" s="92"/>
      <c r="P133" s="236">
        <f>O133*H133</f>
        <v>0</v>
      </c>
      <c r="Q133" s="236">
        <v>0.00042999999999999999</v>
      </c>
      <c r="R133" s="236">
        <f>Q133*H133</f>
        <v>0.00215</v>
      </c>
      <c r="S133" s="236">
        <v>0</v>
      </c>
      <c r="T133" s="237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8" t="s">
        <v>308</v>
      </c>
      <c r="AT133" s="238" t="s">
        <v>170</v>
      </c>
      <c r="AU133" s="238" t="s">
        <v>82</v>
      </c>
      <c r="AY133" s="18" t="s">
        <v>167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8" t="s">
        <v>80</v>
      </c>
      <c r="BK133" s="239">
        <f>ROUND(I133*H133,2)</f>
        <v>0</v>
      </c>
      <c r="BL133" s="18" t="s">
        <v>308</v>
      </c>
      <c r="BM133" s="238" t="s">
        <v>8</v>
      </c>
    </row>
    <row r="134" s="2" customFormat="1" ht="16.5" customHeight="1">
      <c r="A134" s="39"/>
      <c r="B134" s="40"/>
      <c r="C134" s="227" t="s">
        <v>212</v>
      </c>
      <c r="D134" s="227" t="s">
        <v>170</v>
      </c>
      <c r="E134" s="228" t="s">
        <v>1057</v>
      </c>
      <c r="F134" s="229" t="s">
        <v>1058</v>
      </c>
      <c r="G134" s="230" t="s">
        <v>322</v>
      </c>
      <c r="H134" s="231">
        <v>20</v>
      </c>
      <c r="I134" s="232"/>
      <c r="J134" s="233">
        <f>ROUND(I134*H134,2)</f>
        <v>0</v>
      </c>
      <c r="K134" s="229" t="s">
        <v>174</v>
      </c>
      <c r="L134" s="45"/>
      <c r="M134" s="234" t="s">
        <v>1</v>
      </c>
      <c r="N134" s="235" t="s">
        <v>38</v>
      </c>
      <c r="O134" s="92"/>
      <c r="P134" s="236">
        <f>O134*H134</f>
        <v>0</v>
      </c>
      <c r="Q134" s="236">
        <v>0.00050000000000000001</v>
      </c>
      <c r="R134" s="236">
        <f>Q134*H134</f>
        <v>0.01</v>
      </c>
      <c r="S134" s="236">
        <v>0</v>
      </c>
      <c r="T134" s="237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8" t="s">
        <v>308</v>
      </c>
      <c r="AT134" s="238" t="s">
        <v>170</v>
      </c>
      <c r="AU134" s="238" t="s">
        <v>82</v>
      </c>
      <c r="AY134" s="18" t="s">
        <v>167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8" t="s">
        <v>80</v>
      </c>
      <c r="BK134" s="239">
        <f>ROUND(I134*H134,2)</f>
        <v>0</v>
      </c>
      <c r="BL134" s="18" t="s">
        <v>308</v>
      </c>
      <c r="BM134" s="238" t="s">
        <v>288</v>
      </c>
    </row>
    <row r="135" s="2" customFormat="1" ht="16.5" customHeight="1">
      <c r="A135" s="39"/>
      <c r="B135" s="40"/>
      <c r="C135" s="227" t="s">
        <v>179</v>
      </c>
      <c r="D135" s="227" t="s">
        <v>170</v>
      </c>
      <c r="E135" s="228" t="s">
        <v>1059</v>
      </c>
      <c r="F135" s="229" t="s">
        <v>1060</v>
      </c>
      <c r="G135" s="230" t="s">
        <v>322</v>
      </c>
      <c r="H135" s="231">
        <v>25</v>
      </c>
      <c r="I135" s="232"/>
      <c r="J135" s="233">
        <f>ROUND(I135*H135,2)</f>
        <v>0</v>
      </c>
      <c r="K135" s="229" t="s">
        <v>174</v>
      </c>
      <c r="L135" s="45"/>
      <c r="M135" s="234" t="s">
        <v>1</v>
      </c>
      <c r="N135" s="235" t="s">
        <v>38</v>
      </c>
      <c r="O135" s="92"/>
      <c r="P135" s="236">
        <f>O135*H135</f>
        <v>0</v>
      </c>
      <c r="Q135" s="236">
        <v>0.00076000000000000004</v>
      </c>
      <c r="R135" s="236">
        <f>Q135*H135</f>
        <v>0.019</v>
      </c>
      <c r="S135" s="236">
        <v>0</v>
      </c>
      <c r="T135" s="23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308</v>
      </c>
      <c r="AT135" s="238" t="s">
        <v>170</v>
      </c>
      <c r="AU135" s="238" t="s">
        <v>82</v>
      </c>
      <c r="AY135" s="18" t="s">
        <v>167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80</v>
      </c>
      <c r="BK135" s="239">
        <f>ROUND(I135*H135,2)</f>
        <v>0</v>
      </c>
      <c r="BL135" s="18" t="s">
        <v>308</v>
      </c>
      <c r="BM135" s="238" t="s">
        <v>308</v>
      </c>
    </row>
    <row r="136" s="2" customFormat="1" ht="16.5" customHeight="1">
      <c r="A136" s="39"/>
      <c r="B136" s="40"/>
      <c r="C136" s="227" t="s">
        <v>224</v>
      </c>
      <c r="D136" s="227" t="s">
        <v>170</v>
      </c>
      <c r="E136" s="228" t="s">
        <v>1061</v>
      </c>
      <c r="F136" s="229" t="s">
        <v>1062</v>
      </c>
      <c r="G136" s="230" t="s">
        <v>173</v>
      </c>
      <c r="H136" s="231">
        <v>2</v>
      </c>
      <c r="I136" s="232"/>
      <c r="J136" s="233">
        <f>ROUND(I136*H136,2)</f>
        <v>0</v>
      </c>
      <c r="K136" s="229" t="s">
        <v>174</v>
      </c>
      <c r="L136" s="45"/>
      <c r="M136" s="234" t="s">
        <v>1</v>
      </c>
      <c r="N136" s="235" t="s">
        <v>38</v>
      </c>
      <c r="O136" s="92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8" t="s">
        <v>308</v>
      </c>
      <c r="AT136" s="238" t="s">
        <v>170</v>
      </c>
      <c r="AU136" s="238" t="s">
        <v>82</v>
      </c>
      <c r="AY136" s="18" t="s">
        <v>167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8" t="s">
        <v>80</v>
      </c>
      <c r="BK136" s="239">
        <f>ROUND(I136*H136,2)</f>
        <v>0</v>
      </c>
      <c r="BL136" s="18" t="s">
        <v>308</v>
      </c>
      <c r="BM136" s="238" t="s">
        <v>319</v>
      </c>
    </row>
    <row r="137" s="2" customFormat="1" ht="16.5" customHeight="1">
      <c r="A137" s="39"/>
      <c r="B137" s="40"/>
      <c r="C137" s="227" t="s">
        <v>233</v>
      </c>
      <c r="D137" s="227" t="s">
        <v>170</v>
      </c>
      <c r="E137" s="228" t="s">
        <v>1063</v>
      </c>
      <c r="F137" s="229" t="s">
        <v>1064</v>
      </c>
      <c r="G137" s="230" t="s">
        <v>173</v>
      </c>
      <c r="H137" s="231">
        <v>11</v>
      </c>
      <c r="I137" s="232"/>
      <c r="J137" s="233">
        <f>ROUND(I137*H137,2)</f>
        <v>0</v>
      </c>
      <c r="K137" s="229" t="s">
        <v>174</v>
      </c>
      <c r="L137" s="45"/>
      <c r="M137" s="234" t="s">
        <v>1</v>
      </c>
      <c r="N137" s="235" t="s">
        <v>38</v>
      </c>
      <c r="O137" s="92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8" t="s">
        <v>308</v>
      </c>
      <c r="AT137" s="238" t="s">
        <v>170</v>
      </c>
      <c r="AU137" s="238" t="s">
        <v>82</v>
      </c>
      <c r="AY137" s="18" t="s">
        <v>167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8" t="s">
        <v>80</v>
      </c>
      <c r="BK137" s="239">
        <f>ROUND(I137*H137,2)</f>
        <v>0</v>
      </c>
      <c r="BL137" s="18" t="s">
        <v>308</v>
      </c>
      <c r="BM137" s="238" t="s">
        <v>333</v>
      </c>
    </row>
    <row r="138" s="2" customFormat="1" ht="21.75" customHeight="1">
      <c r="A138" s="39"/>
      <c r="B138" s="40"/>
      <c r="C138" s="227" t="s">
        <v>239</v>
      </c>
      <c r="D138" s="227" t="s">
        <v>170</v>
      </c>
      <c r="E138" s="228" t="s">
        <v>1065</v>
      </c>
      <c r="F138" s="229" t="s">
        <v>1066</v>
      </c>
      <c r="G138" s="230" t="s">
        <v>173</v>
      </c>
      <c r="H138" s="231">
        <v>2</v>
      </c>
      <c r="I138" s="232"/>
      <c r="J138" s="233">
        <f>ROUND(I138*H138,2)</f>
        <v>0</v>
      </c>
      <c r="K138" s="229" t="s">
        <v>174</v>
      </c>
      <c r="L138" s="45"/>
      <c r="M138" s="234" t="s">
        <v>1</v>
      </c>
      <c r="N138" s="235" t="s">
        <v>38</v>
      </c>
      <c r="O138" s="92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8" t="s">
        <v>308</v>
      </c>
      <c r="AT138" s="238" t="s">
        <v>170</v>
      </c>
      <c r="AU138" s="238" t="s">
        <v>82</v>
      </c>
      <c r="AY138" s="18" t="s">
        <v>167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8" t="s">
        <v>80</v>
      </c>
      <c r="BK138" s="239">
        <f>ROUND(I138*H138,2)</f>
        <v>0</v>
      </c>
      <c r="BL138" s="18" t="s">
        <v>308</v>
      </c>
      <c r="BM138" s="238" t="s">
        <v>346</v>
      </c>
    </row>
    <row r="139" s="2" customFormat="1" ht="21.75" customHeight="1">
      <c r="A139" s="39"/>
      <c r="B139" s="40"/>
      <c r="C139" s="227" t="s">
        <v>8</v>
      </c>
      <c r="D139" s="227" t="s">
        <v>170</v>
      </c>
      <c r="E139" s="228" t="s">
        <v>1067</v>
      </c>
      <c r="F139" s="229" t="s">
        <v>1068</v>
      </c>
      <c r="G139" s="230" t="s">
        <v>173</v>
      </c>
      <c r="H139" s="231">
        <v>4</v>
      </c>
      <c r="I139" s="232"/>
      <c r="J139" s="233">
        <f>ROUND(I139*H139,2)</f>
        <v>0</v>
      </c>
      <c r="K139" s="229" t="s">
        <v>1</v>
      </c>
      <c r="L139" s="45"/>
      <c r="M139" s="234" t="s">
        <v>1</v>
      </c>
      <c r="N139" s="235" t="s">
        <v>38</v>
      </c>
      <c r="O139" s="92"/>
      <c r="P139" s="236">
        <f>O139*H139</f>
        <v>0</v>
      </c>
      <c r="Q139" s="236">
        <v>0.00148</v>
      </c>
      <c r="R139" s="236">
        <f>Q139*H139</f>
        <v>0.0059199999999999999</v>
      </c>
      <c r="S139" s="236">
        <v>0</v>
      </c>
      <c r="T139" s="237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8" t="s">
        <v>308</v>
      </c>
      <c r="AT139" s="238" t="s">
        <v>170</v>
      </c>
      <c r="AU139" s="238" t="s">
        <v>82</v>
      </c>
      <c r="AY139" s="18" t="s">
        <v>167</v>
      </c>
      <c r="BE139" s="239">
        <f>IF(N139="základní",J139,0)</f>
        <v>0</v>
      </c>
      <c r="BF139" s="239">
        <f>IF(N139="snížená",J139,0)</f>
        <v>0</v>
      </c>
      <c r="BG139" s="239">
        <f>IF(N139="zákl. přenesená",J139,0)</f>
        <v>0</v>
      </c>
      <c r="BH139" s="239">
        <f>IF(N139="sníž. přenesená",J139,0)</f>
        <v>0</v>
      </c>
      <c r="BI139" s="239">
        <f>IF(N139="nulová",J139,0)</f>
        <v>0</v>
      </c>
      <c r="BJ139" s="18" t="s">
        <v>80</v>
      </c>
      <c r="BK139" s="239">
        <f>ROUND(I139*H139,2)</f>
        <v>0</v>
      </c>
      <c r="BL139" s="18" t="s">
        <v>308</v>
      </c>
      <c r="BM139" s="238" t="s">
        <v>360</v>
      </c>
    </row>
    <row r="140" s="2" customFormat="1" ht="24.15" customHeight="1">
      <c r="A140" s="39"/>
      <c r="B140" s="40"/>
      <c r="C140" s="227" t="s">
        <v>280</v>
      </c>
      <c r="D140" s="227" t="s">
        <v>170</v>
      </c>
      <c r="E140" s="228" t="s">
        <v>1069</v>
      </c>
      <c r="F140" s="229" t="s">
        <v>1070</v>
      </c>
      <c r="G140" s="230" t="s">
        <v>173</v>
      </c>
      <c r="H140" s="231">
        <v>1</v>
      </c>
      <c r="I140" s="232"/>
      <c r="J140" s="233">
        <f>ROUND(I140*H140,2)</f>
        <v>0</v>
      </c>
      <c r="K140" s="229" t="s">
        <v>1</v>
      </c>
      <c r="L140" s="45"/>
      <c r="M140" s="234" t="s">
        <v>1</v>
      </c>
      <c r="N140" s="235" t="s">
        <v>38</v>
      </c>
      <c r="O140" s="92"/>
      <c r="P140" s="236">
        <f>O140*H140</f>
        <v>0</v>
      </c>
      <c r="Q140" s="236">
        <v>0.00072999999999999996</v>
      </c>
      <c r="R140" s="236">
        <f>Q140*H140</f>
        <v>0.00072999999999999996</v>
      </c>
      <c r="S140" s="236">
        <v>0</v>
      </c>
      <c r="T140" s="23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8" t="s">
        <v>308</v>
      </c>
      <c r="AT140" s="238" t="s">
        <v>170</v>
      </c>
      <c r="AU140" s="238" t="s">
        <v>82</v>
      </c>
      <c r="AY140" s="18" t="s">
        <v>167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8" t="s">
        <v>80</v>
      </c>
      <c r="BK140" s="239">
        <f>ROUND(I140*H140,2)</f>
        <v>0</v>
      </c>
      <c r="BL140" s="18" t="s">
        <v>308</v>
      </c>
      <c r="BM140" s="238" t="s">
        <v>372</v>
      </c>
    </row>
    <row r="141" s="2" customFormat="1" ht="16.5" customHeight="1">
      <c r="A141" s="39"/>
      <c r="B141" s="40"/>
      <c r="C141" s="227" t="s">
        <v>288</v>
      </c>
      <c r="D141" s="227" t="s">
        <v>170</v>
      </c>
      <c r="E141" s="228" t="s">
        <v>1071</v>
      </c>
      <c r="F141" s="229" t="s">
        <v>1072</v>
      </c>
      <c r="G141" s="230" t="s">
        <v>173</v>
      </c>
      <c r="H141" s="231">
        <v>1</v>
      </c>
      <c r="I141" s="232"/>
      <c r="J141" s="233">
        <f>ROUND(I141*H141,2)</f>
        <v>0</v>
      </c>
      <c r="K141" s="229" t="s">
        <v>174</v>
      </c>
      <c r="L141" s="45"/>
      <c r="M141" s="234" t="s">
        <v>1</v>
      </c>
      <c r="N141" s="235" t="s">
        <v>38</v>
      </c>
      <c r="O141" s="92"/>
      <c r="P141" s="236">
        <f>O141*H141</f>
        <v>0</v>
      </c>
      <c r="Q141" s="236">
        <v>0.00029</v>
      </c>
      <c r="R141" s="236">
        <f>Q141*H141</f>
        <v>0.00029</v>
      </c>
      <c r="S141" s="236">
        <v>0</v>
      </c>
      <c r="T141" s="237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8" t="s">
        <v>308</v>
      </c>
      <c r="AT141" s="238" t="s">
        <v>170</v>
      </c>
      <c r="AU141" s="238" t="s">
        <v>82</v>
      </c>
      <c r="AY141" s="18" t="s">
        <v>167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8" t="s">
        <v>80</v>
      </c>
      <c r="BK141" s="239">
        <f>ROUND(I141*H141,2)</f>
        <v>0</v>
      </c>
      <c r="BL141" s="18" t="s">
        <v>308</v>
      </c>
      <c r="BM141" s="238" t="s">
        <v>384</v>
      </c>
    </row>
    <row r="142" s="2" customFormat="1" ht="21.75" customHeight="1">
      <c r="A142" s="39"/>
      <c r="B142" s="40"/>
      <c r="C142" s="227" t="s">
        <v>292</v>
      </c>
      <c r="D142" s="227" t="s">
        <v>170</v>
      </c>
      <c r="E142" s="228" t="s">
        <v>1073</v>
      </c>
      <c r="F142" s="229" t="s">
        <v>1074</v>
      </c>
      <c r="G142" s="230" t="s">
        <v>322</v>
      </c>
      <c r="H142" s="231">
        <v>95</v>
      </c>
      <c r="I142" s="232"/>
      <c r="J142" s="233">
        <f>ROUND(I142*H142,2)</f>
        <v>0</v>
      </c>
      <c r="K142" s="229" t="s">
        <v>1</v>
      </c>
      <c r="L142" s="45"/>
      <c r="M142" s="234" t="s">
        <v>1</v>
      </c>
      <c r="N142" s="235" t="s">
        <v>38</v>
      </c>
      <c r="O142" s="92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8" t="s">
        <v>308</v>
      </c>
      <c r="AT142" s="238" t="s">
        <v>170</v>
      </c>
      <c r="AU142" s="238" t="s">
        <v>82</v>
      </c>
      <c r="AY142" s="18" t="s">
        <v>167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8" t="s">
        <v>80</v>
      </c>
      <c r="BK142" s="239">
        <f>ROUND(I142*H142,2)</f>
        <v>0</v>
      </c>
      <c r="BL142" s="18" t="s">
        <v>308</v>
      </c>
      <c r="BM142" s="238" t="s">
        <v>399</v>
      </c>
    </row>
    <row r="143" s="2" customFormat="1" ht="24.15" customHeight="1">
      <c r="A143" s="39"/>
      <c r="B143" s="40"/>
      <c r="C143" s="227" t="s">
        <v>308</v>
      </c>
      <c r="D143" s="227" t="s">
        <v>170</v>
      </c>
      <c r="E143" s="228" t="s">
        <v>1075</v>
      </c>
      <c r="F143" s="229" t="s">
        <v>1076</v>
      </c>
      <c r="G143" s="230" t="s">
        <v>219</v>
      </c>
      <c r="H143" s="231">
        <v>0.084000000000000005</v>
      </c>
      <c r="I143" s="232"/>
      <c r="J143" s="233">
        <f>ROUND(I143*H143,2)</f>
        <v>0</v>
      </c>
      <c r="K143" s="229" t="s">
        <v>174</v>
      </c>
      <c r="L143" s="45"/>
      <c r="M143" s="234" t="s">
        <v>1</v>
      </c>
      <c r="N143" s="235" t="s">
        <v>38</v>
      </c>
      <c r="O143" s="92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8" t="s">
        <v>308</v>
      </c>
      <c r="AT143" s="238" t="s">
        <v>170</v>
      </c>
      <c r="AU143" s="238" t="s">
        <v>82</v>
      </c>
      <c r="AY143" s="18" t="s">
        <v>167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8" t="s">
        <v>80</v>
      </c>
      <c r="BK143" s="239">
        <f>ROUND(I143*H143,2)</f>
        <v>0</v>
      </c>
      <c r="BL143" s="18" t="s">
        <v>308</v>
      </c>
      <c r="BM143" s="238" t="s">
        <v>408</v>
      </c>
    </row>
    <row r="144" s="12" customFormat="1" ht="22.8" customHeight="1">
      <c r="A144" s="12"/>
      <c r="B144" s="211"/>
      <c r="C144" s="212"/>
      <c r="D144" s="213" t="s">
        <v>72</v>
      </c>
      <c r="E144" s="225" t="s">
        <v>1077</v>
      </c>
      <c r="F144" s="225" t="s">
        <v>1078</v>
      </c>
      <c r="G144" s="212"/>
      <c r="H144" s="212"/>
      <c r="I144" s="215"/>
      <c r="J144" s="226">
        <f>BK144</f>
        <v>0</v>
      </c>
      <c r="K144" s="212"/>
      <c r="L144" s="217"/>
      <c r="M144" s="218"/>
      <c r="N144" s="219"/>
      <c r="O144" s="219"/>
      <c r="P144" s="220">
        <f>SUM(P145:P165)</f>
        <v>0</v>
      </c>
      <c r="Q144" s="219"/>
      <c r="R144" s="220">
        <f>SUM(R145:R165)</f>
        <v>0.28805000000000003</v>
      </c>
      <c r="S144" s="219"/>
      <c r="T144" s="221">
        <f>SUM(T145:T165)</f>
        <v>0.013999999999999999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22" t="s">
        <v>82</v>
      </c>
      <c r="AT144" s="223" t="s">
        <v>72</v>
      </c>
      <c r="AU144" s="223" t="s">
        <v>80</v>
      </c>
      <c r="AY144" s="222" t="s">
        <v>167</v>
      </c>
      <c r="BK144" s="224">
        <f>SUM(BK145:BK165)</f>
        <v>0</v>
      </c>
    </row>
    <row r="145" s="2" customFormat="1" ht="16.5" customHeight="1">
      <c r="A145" s="39"/>
      <c r="B145" s="40"/>
      <c r="C145" s="227" t="s">
        <v>314</v>
      </c>
      <c r="D145" s="227" t="s">
        <v>170</v>
      </c>
      <c r="E145" s="228" t="s">
        <v>1079</v>
      </c>
      <c r="F145" s="229" t="s">
        <v>1080</v>
      </c>
      <c r="G145" s="230" t="s">
        <v>322</v>
      </c>
      <c r="H145" s="231">
        <v>50</v>
      </c>
      <c r="I145" s="232"/>
      <c r="J145" s="233">
        <f>ROUND(I145*H145,2)</f>
        <v>0</v>
      </c>
      <c r="K145" s="229" t="s">
        <v>174</v>
      </c>
      <c r="L145" s="45"/>
      <c r="M145" s="234" t="s">
        <v>1</v>
      </c>
      <c r="N145" s="235" t="s">
        <v>38</v>
      </c>
      <c r="O145" s="92"/>
      <c r="P145" s="236">
        <f>O145*H145</f>
        <v>0</v>
      </c>
      <c r="Q145" s="236">
        <v>0</v>
      </c>
      <c r="R145" s="236">
        <f>Q145*H145</f>
        <v>0</v>
      </c>
      <c r="S145" s="236">
        <v>0.00027999999999999998</v>
      </c>
      <c r="T145" s="237">
        <f>S145*H145</f>
        <v>0.013999999999999999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8" t="s">
        <v>308</v>
      </c>
      <c r="AT145" s="238" t="s">
        <v>170</v>
      </c>
      <c r="AU145" s="238" t="s">
        <v>82</v>
      </c>
      <c r="AY145" s="18" t="s">
        <v>167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18" t="s">
        <v>80</v>
      </c>
      <c r="BK145" s="239">
        <f>ROUND(I145*H145,2)</f>
        <v>0</v>
      </c>
      <c r="BL145" s="18" t="s">
        <v>308</v>
      </c>
      <c r="BM145" s="238" t="s">
        <v>425</v>
      </c>
    </row>
    <row r="146" s="2" customFormat="1" ht="16.5" customHeight="1">
      <c r="A146" s="39"/>
      <c r="B146" s="40"/>
      <c r="C146" s="227" t="s">
        <v>319</v>
      </c>
      <c r="D146" s="227" t="s">
        <v>170</v>
      </c>
      <c r="E146" s="228" t="s">
        <v>1081</v>
      </c>
      <c r="F146" s="229" t="s">
        <v>1082</v>
      </c>
      <c r="G146" s="230" t="s">
        <v>173</v>
      </c>
      <c r="H146" s="231">
        <v>3</v>
      </c>
      <c r="I146" s="232"/>
      <c r="J146" s="233">
        <f>ROUND(I146*H146,2)</f>
        <v>0</v>
      </c>
      <c r="K146" s="229" t="s">
        <v>1</v>
      </c>
      <c r="L146" s="45"/>
      <c r="M146" s="234" t="s">
        <v>1</v>
      </c>
      <c r="N146" s="235" t="s">
        <v>38</v>
      </c>
      <c r="O146" s="92"/>
      <c r="P146" s="236">
        <f>O146*H146</f>
        <v>0</v>
      </c>
      <c r="Q146" s="236">
        <v>0.00035</v>
      </c>
      <c r="R146" s="236">
        <f>Q146*H146</f>
        <v>0.0010499999999999999</v>
      </c>
      <c r="S146" s="236">
        <v>0</v>
      </c>
      <c r="T146" s="237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8" t="s">
        <v>308</v>
      </c>
      <c r="AT146" s="238" t="s">
        <v>170</v>
      </c>
      <c r="AU146" s="238" t="s">
        <v>82</v>
      </c>
      <c r="AY146" s="18" t="s">
        <v>167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8" t="s">
        <v>80</v>
      </c>
      <c r="BK146" s="239">
        <f>ROUND(I146*H146,2)</f>
        <v>0</v>
      </c>
      <c r="BL146" s="18" t="s">
        <v>308</v>
      </c>
      <c r="BM146" s="238" t="s">
        <v>438</v>
      </c>
    </row>
    <row r="147" s="2" customFormat="1" ht="24.15" customHeight="1">
      <c r="A147" s="39"/>
      <c r="B147" s="40"/>
      <c r="C147" s="227" t="s">
        <v>326</v>
      </c>
      <c r="D147" s="227" t="s">
        <v>170</v>
      </c>
      <c r="E147" s="228" t="s">
        <v>1083</v>
      </c>
      <c r="F147" s="229" t="s">
        <v>1084</v>
      </c>
      <c r="G147" s="230" t="s">
        <v>322</v>
      </c>
      <c r="H147" s="231">
        <v>35</v>
      </c>
      <c r="I147" s="232"/>
      <c r="J147" s="233">
        <f>ROUND(I147*H147,2)</f>
        <v>0</v>
      </c>
      <c r="K147" s="229" t="s">
        <v>174</v>
      </c>
      <c r="L147" s="45"/>
      <c r="M147" s="234" t="s">
        <v>1</v>
      </c>
      <c r="N147" s="235" t="s">
        <v>38</v>
      </c>
      <c r="O147" s="92"/>
      <c r="P147" s="236">
        <f>O147*H147</f>
        <v>0</v>
      </c>
      <c r="Q147" s="236">
        <v>0.00085999999999999998</v>
      </c>
      <c r="R147" s="236">
        <f>Q147*H147</f>
        <v>0.030099999999999998</v>
      </c>
      <c r="S147" s="236">
        <v>0</v>
      </c>
      <c r="T147" s="23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8" t="s">
        <v>308</v>
      </c>
      <c r="AT147" s="238" t="s">
        <v>170</v>
      </c>
      <c r="AU147" s="238" t="s">
        <v>82</v>
      </c>
      <c r="AY147" s="18" t="s">
        <v>167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18" t="s">
        <v>80</v>
      </c>
      <c r="BK147" s="239">
        <f>ROUND(I147*H147,2)</f>
        <v>0</v>
      </c>
      <c r="BL147" s="18" t="s">
        <v>308</v>
      </c>
      <c r="BM147" s="238" t="s">
        <v>450</v>
      </c>
    </row>
    <row r="148" s="2" customFormat="1" ht="24.15" customHeight="1">
      <c r="A148" s="39"/>
      <c r="B148" s="40"/>
      <c r="C148" s="227" t="s">
        <v>333</v>
      </c>
      <c r="D148" s="227" t="s">
        <v>170</v>
      </c>
      <c r="E148" s="228" t="s">
        <v>1085</v>
      </c>
      <c r="F148" s="229" t="s">
        <v>1086</v>
      </c>
      <c r="G148" s="230" t="s">
        <v>322</v>
      </c>
      <c r="H148" s="231">
        <v>20</v>
      </c>
      <c r="I148" s="232"/>
      <c r="J148" s="233">
        <f>ROUND(I148*H148,2)</f>
        <v>0</v>
      </c>
      <c r="K148" s="229" t="s">
        <v>174</v>
      </c>
      <c r="L148" s="45"/>
      <c r="M148" s="234" t="s">
        <v>1</v>
      </c>
      <c r="N148" s="235" t="s">
        <v>38</v>
      </c>
      <c r="O148" s="92"/>
      <c r="P148" s="236">
        <f>O148*H148</f>
        <v>0</v>
      </c>
      <c r="Q148" s="236">
        <v>0.0012999999999999999</v>
      </c>
      <c r="R148" s="236">
        <f>Q148*H148</f>
        <v>0.025999999999999999</v>
      </c>
      <c r="S148" s="236">
        <v>0</v>
      </c>
      <c r="T148" s="237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8" t="s">
        <v>308</v>
      </c>
      <c r="AT148" s="238" t="s">
        <v>170</v>
      </c>
      <c r="AU148" s="238" t="s">
        <v>82</v>
      </c>
      <c r="AY148" s="18" t="s">
        <v>167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8" t="s">
        <v>80</v>
      </c>
      <c r="BK148" s="239">
        <f>ROUND(I148*H148,2)</f>
        <v>0</v>
      </c>
      <c r="BL148" s="18" t="s">
        <v>308</v>
      </c>
      <c r="BM148" s="238" t="s">
        <v>460</v>
      </c>
    </row>
    <row r="149" s="2" customFormat="1" ht="24.15" customHeight="1">
      <c r="A149" s="39"/>
      <c r="B149" s="40"/>
      <c r="C149" s="227" t="s">
        <v>7</v>
      </c>
      <c r="D149" s="227" t="s">
        <v>170</v>
      </c>
      <c r="E149" s="228" t="s">
        <v>1087</v>
      </c>
      <c r="F149" s="229" t="s">
        <v>1088</v>
      </c>
      <c r="G149" s="230" t="s">
        <v>322</v>
      </c>
      <c r="H149" s="231">
        <v>95</v>
      </c>
      <c r="I149" s="232"/>
      <c r="J149" s="233">
        <f>ROUND(I149*H149,2)</f>
        <v>0</v>
      </c>
      <c r="K149" s="229" t="s">
        <v>174</v>
      </c>
      <c r="L149" s="45"/>
      <c r="M149" s="234" t="s">
        <v>1</v>
      </c>
      <c r="N149" s="235" t="s">
        <v>38</v>
      </c>
      <c r="O149" s="92"/>
      <c r="P149" s="236">
        <f>O149*H149</f>
        <v>0</v>
      </c>
      <c r="Q149" s="236">
        <v>0.0014499999999999999</v>
      </c>
      <c r="R149" s="236">
        <f>Q149*H149</f>
        <v>0.13774999999999998</v>
      </c>
      <c r="S149" s="236">
        <v>0</v>
      </c>
      <c r="T149" s="237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8" t="s">
        <v>308</v>
      </c>
      <c r="AT149" s="238" t="s">
        <v>170</v>
      </c>
      <c r="AU149" s="238" t="s">
        <v>82</v>
      </c>
      <c r="AY149" s="18" t="s">
        <v>167</v>
      </c>
      <c r="BE149" s="239">
        <f>IF(N149="základní",J149,0)</f>
        <v>0</v>
      </c>
      <c r="BF149" s="239">
        <f>IF(N149="snížená",J149,0)</f>
        <v>0</v>
      </c>
      <c r="BG149" s="239">
        <f>IF(N149="zákl. přenesená",J149,0)</f>
        <v>0</v>
      </c>
      <c r="BH149" s="239">
        <f>IF(N149="sníž. přenesená",J149,0)</f>
        <v>0</v>
      </c>
      <c r="BI149" s="239">
        <f>IF(N149="nulová",J149,0)</f>
        <v>0</v>
      </c>
      <c r="BJ149" s="18" t="s">
        <v>80</v>
      </c>
      <c r="BK149" s="239">
        <f>ROUND(I149*H149,2)</f>
        <v>0</v>
      </c>
      <c r="BL149" s="18" t="s">
        <v>308</v>
      </c>
      <c r="BM149" s="238" t="s">
        <v>470</v>
      </c>
    </row>
    <row r="150" s="2" customFormat="1" ht="37.8" customHeight="1">
      <c r="A150" s="39"/>
      <c r="B150" s="40"/>
      <c r="C150" s="227" t="s">
        <v>346</v>
      </c>
      <c r="D150" s="227" t="s">
        <v>170</v>
      </c>
      <c r="E150" s="228" t="s">
        <v>1089</v>
      </c>
      <c r="F150" s="229" t="s">
        <v>1090</v>
      </c>
      <c r="G150" s="230" t="s">
        <v>322</v>
      </c>
      <c r="H150" s="231">
        <v>30</v>
      </c>
      <c r="I150" s="232"/>
      <c r="J150" s="233">
        <f>ROUND(I150*H150,2)</f>
        <v>0</v>
      </c>
      <c r="K150" s="229" t="s">
        <v>174</v>
      </c>
      <c r="L150" s="45"/>
      <c r="M150" s="234" t="s">
        <v>1</v>
      </c>
      <c r="N150" s="235" t="s">
        <v>38</v>
      </c>
      <c r="O150" s="92"/>
      <c r="P150" s="236">
        <f>O150*H150</f>
        <v>0</v>
      </c>
      <c r="Q150" s="236">
        <v>4.0000000000000003E-05</v>
      </c>
      <c r="R150" s="236">
        <f>Q150*H150</f>
        <v>0.0012000000000000001</v>
      </c>
      <c r="S150" s="236">
        <v>0</v>
      </c>
      <c r="T150" s="237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8" t="s">
        <v>308</v>
      </c>
      <c r="AT150" s="238" t="s">
        <v>170</v>
      </c>
      <c r="AU150" s="238" t="s">
        <v>82</v>
      </c>
      <c r="AY150" s="18" t="s">
        <v>167</v>
      </c>
      <c r="BE150" s="239">
        <f>IF(N150="základní",J150,0)</f>
        <v>0</v>
      </c>
      <c r="BF150" s="239">
        <f>IF(N150="snížená",J150,0)</f>
        <v>0</v>
      </c>
      <c r="BG150" s="239">
        <f>IF(N150="zákl. přenesená",J150,0)</f>
        <v>0</v>
      </c>
      <c r="BH150" s="239">
        <f>IF(N150="sníž. přenesená",J150,0)</f>
        <v>0</v>
      </c>
      <c r="BI150" s="239">
        <f>IF(N150="nulová",J150,0)</f>
        <v>0</v>
      </c>
      <c r="BJ150" s="18" t="s">
        <v>80</v>
      </c>
      <c r="BK150" s="239">
        <f>ROUND(I150*H150,2)</f>
        <v>0</v>
      </c>
      <c r="BL150" s="18" t="s">
        <v>308</v>
      </c>
      <c r="BM150" s="238" t="s">
        <v>480</v>
      </c>
    </row>
    <row r="151" s="2" customFormat="1" ht="37.8" customHeight="1">
      <c r="A151" s="39"/>
      <c r="B151" s="40"/>
      <c r="C151" s="227" t="s">
        <v>354</v>
      </c>
      <c r="D151" s="227" t="s">
        <v>170</v>
      </c>
      <c r="E151" s="228" t="s">
        <v>1091</v>
      </c>
      <c r="F151" s="229" t="s">
        <v>1092</v>
      </c>
      <c r="G151" s="230" t="s">
        <v>322</v>
      </c>
      <c r="H151" s="231">
        <v>60</v>
      </c>
      <c r="I151" s="232"/>
      <c r="J151" s="233">
        <f>ROUND(I151*H151,2)</f>
        <v>0</v>
      </c>
      <c r="K151" s="229" t="s">
        <v>174</v>
      </c>
      <c r="L151" s="45"/>
      <c r="M151" s="234" t="s">
        <v>1</v>
      </c>
      <c r="N151" s="235" t="s">
        <v>38</v>
      </c>
      <c r="O151" s="92"/>
      <c r="P151" s="236">
        <f>O151*H151</f>
        <v>0</v>
      </c>
      <c r="Q151" s="236">
        <v>8.0000000000000007E-05</v>
      </c>
      <c r="R151" s="236">
        <f>Q151*H151</f>
        <v>0.0048000000000000004</v>
      </c>
      <c r="S151" s="236">
        <v>0</v>
      </c>
      <c r="T151" s="237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8" t="s">
        <v>308</v>
      </c>
      <c r="AT151" s="238" t="s">
        <v>170</v>
      </c>
      <c r="AU151" s="238" t="s">
        <v>82</v>
      </c>
      <c r="AY151" s="18" t="s">
        <v>167</v>
      </c>
      <c r="BE151" s="239">
        <f>IF(N151="základní",J151,0)</f>
        <v>0</v>
      </c>
      <c r="BF151" s="239">
        <f>IF(N151="snížená",J151,0)</f>
        <v>0</v>
      </c>
      <c r="BG151" s="239">
        <f>IF(N151="zákl. přenesená",J151,0)</f>
        <v>0</v>
      </c>
      <c r="BH151" s="239">
        <f>IF(N151="sníž. přenesená",J151,0)</f>
        <v>0</v>
      </c>
      <c r="BI151" s="239">
        <f>IF(N151="nulová",J151,0)</f>
        <v>0</v>
      </c>
      <c r="BJ151" s="18" t="s">
        <v>80</v>
      </c>
      <c r="BK151" s="239">
        <f>ROUND(I151*H151,2)</f>
        <v>0</v>
      </c>
      <c r="BL151" s="18" t="s">
        <v>308</v>
      </c>
      <c r="BM151" s="238" t="s">
        <v>504</v>
      </c>
    </row>
    <row r="152" s="2" customFormat="1" ht="37.8" customHeight="1">
      <c r="A152" s="39"/>
      <c r="B152" s="40"/>
      <c r="C152" s="227" t="s">
        <v>360</v>
      </c>
      <c r="D152" s="227" t="s">
        <v>170</v>
      </c>
      <c r="E152" s="228" t="s">
        <v>1093</v>
      </c>
      <c r="F152" s="229" t="s">
        <v>1094</v>
      </c>
      <c r="G152" s="230" t="s">
        <v>322</v>
      </c>
      <c r="H152" s="231">
        <v>5</v>
      </c>
      <c r="I152" s="232"/>
      <c r="J152" s="233">
        <f>ROUND(I152*H152,2)</f>
        <v>0</v>
      </c>
      <c r="K152" s="229" t="s">
        <v>174</v>
      </c>
      <c r="L152" s="45"/>
      <c r="M152" s="234" t="s">
        <v>1</v>
      </c>
      <c r="N152" s="235" t="s">
        <v>38</v>
      </c>
      <c r="O152" s="92"/>
      <c r="P152" s="236">
        <f>O152*H152</f>
        <v>0</v>
      </c>
      <c r="Q152" s="236">
        <v>0.00020000000000000001</v>
      </c>
      <c r="R152" s="236">
        <f>Q152*H152</f>
        <v>0.001</v>
      </c>
      <c r="S152" s="236">
        <v>0</v>
      </c>
      <c r="T152" s="237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8" t="s">
        <v>308</v>
      </c>
      <c r="AT152" s="238" t="s">
        <v>170</v>
      </c>
      <c r="AU152" s="238" t="s">
        <v>82</v>
      </c>
      <c r="AY152" s="18" t="s">
        <v>167</v>
      </c>
      <c r="BE152" s="239">
        <f>IF(N152="základní",J152,0)</f>
        <v>0</v>
      </c>
      <c r="BF152" s="239">
        <f>IF(N152="snížená",J152,0)</f>
        <v>0</v>
      </c>
      <c r="BG152" s="239">
        <f>IF(N152="zákl. přenesená",J152,0)</f>
        <v>0</v>
      </c>
      <c r="BH152" s="239">
        <f>IF(N152="sníž. přenesená",J152,0)</f>
        <v>0</v>
      </c>
      <c r="BI152" s="239">
        <f>IF(N152="nulová",J152,0)</f>
        <v>0</v>
      </c>
      <c r="BJ152" s="18" t="s">
        <v>80</v>
      </c>
      <c r="BK152" s="239">
        <f>ROUND(I152*H152,2)</f>
        <v>0</v>
      </c>
      <c r="BL152" s="18" t="s">
        <v>308</v>
      </c>
      <c r="BM152" s="238" t="s">
        <v>513</v>
      </c>
    </row>
    <row r="153" s="2" customFormat="1" ht="37.8" customHeight="1">
      <c r="A153" s="39"/>
      <c r="B153" s="40"/>
      <c r="C153" s="227" t="s">
        <v>365</v>
      </c>
      <c r="D153" s="227" t="s">
        <v>170</v>
      </c>
      <c r="E153" s="228" t="s">
        <v>1095</v>
      </c>
      <c r="F153" s="229" t="s">
        <v>1096</v>
      </c>
      <c r="G153" s="230" t="s">
        <v>322</v>
      </c>
      <c r="H153" s="231">
        <v>55</v>
      </c>
      <c r="I153" s="232"/>
      <c r="J153" s="233">
        <f>ROUND(I153*H153,2)</f>
        <v>0</v>
      </c>
      <c r="K153" s="229" t="s">
        <v>174</v>
      </c>
      <c r="L153" s="45"/>
      <c r="M153" s="234" t="s">
        <v>1</v>
      </c>
      <c r="N153" s="235" t="s">
        <v>38</v>
      </c>
      <c r="O153" s="92"/>
      <c r="P153" s="236">
        <f>O153*H153</f>
        <v>0</v>
      </c>
      <c r="Q153" s="236">
        <v>0.00024000000000000001</v>
      </c>
      <c r="R153" s="236">
        <f>Q153*H153</f>
        <v>0.0132</v>
      </c>
      <c r="S153" s="236">
        <v>0</v>
      </c>
      <c r="T153" s="237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8" t="s">
        <v>308</v>
      </c>
      <c r="AT153" s="238" t="s">
        <v>170</v>
      </c>
      <c r="AU153" s="238" t="s">
        <v>82</v>
      </c>
      <c r="AY153" s="18" t="s">
        <v>167</v>
      </c>
      <c r="BE153" s="239">
        <f>IF(N153="základní",J153,0)</f>
        <v>0</v>
      </c>
      <c r="BF153" s="239">
        <f>IF(N153="snížená",J153,0)</f>
        <v>0</v>
      </c>
      <c r="BG153" s="239">
        <f>IF(N153="zákl. přenesená",J153,0)</f>
        <v>0</v>
      </c>
      <c r="BH153" s="239">
        <f>IF(N153="sníž. přenesená",J153,0)</f>
        <v>0</v>
      </c>
      <c r="BI153" s="239">
        <f>IF(N153="nulová",J153,0)</f>
        <v>0</v>
      </c>
      <c r="BJ153" s="18" t="s">
        <v>80</v>
      </c>
      <c r="BK153" s="239">
        <f>ROUND(I153*H153,2)</f>
        <v>0</v>
      </c>
      <c r="BL153" s="18" t="s">
        <v>308</v>
      </c>
      <c r="BM153" s="238" t="s">
        <v>522</v>
      </c>
    </row>
    <row r="154" s="2" customFormat="1" ht="16.5" customHeight="1">
      <c r="A154" s="39"/>
      <c r="B154" s="40"/>
      <c r="C154" s="227" t="s">
        <v>372</v>
      </c>
      <c r="D154" s="227" t="s">
        <v>170</v>
      </c>
      <c r="E154" s="228" t="s">
        <v>1097</v>
      </c>
      <c r="F154" s="229" t="s">
        <v>1098</v>
      </c>
      <c r="G154" s="230" t="s">
        <v>322</v>
      </c>
      <c r="H154" s="231">
        <v>5</v>
      </c>
      <c r="I154" s="232"/>
      <c r="J154" s="233">
        <f>ROUND(I154*H154,2)</f>
        <v>0</v>
      </c>
      <c r="K154" s="229" t="s">
        <v>174</v>
      </c>
      <c r="L154" s="45"/>
      <c r="M154" s="234" t="s">
        <v>1</v>
      </c>
      <c r="N154" s="235" t="s">
        <v>38</v>
      </c>
      <c r="O154" s="92"/>
      <c r="P154" s="236">
        <f>O154*H154</f>
        <v>0</v>
      </c>
      <c r="Q154" s="236">
        <v>0.00019000000000000001</v>
      </c>
      <c r="R154" s="236">
        <f>Q154*H154</f>
        <v>0.00095000000000000011</v>
      </c>
      <c r="S154" s="236">
        <v>0</v>
      </c>
      <c r="T154" s="237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8" t="s">
        <v>308</v>
      </c>
      <c r="AT154" s="238" t="s">
        <v>170</v>
      </c>
      <c r="AU154" s="238" t="s">
        <v>82</v>
      </c>
      <c r="AY154" s="18" t="s">
        <v>167</v>
      </c>
      <c r="BE154" s="239">
        <f>IF(N154="základní",J154,0)</f>
        <v>0</v>
      </c>
      <c r="BF154" s="239">
        <f>IF(N154="snížená",J154,0)</f>
        <v>0</v>
      </c>
      <c r="BG154" s="239">
        <f>IF(N154="zákl. přenesená",J154,0)</f>
        <v>0</v>
      </c>
      <c r="BH154" s="239">
        <f>IF(N154="sníž. přenesená",J154,0)</f>
        <v>0</v>
      </c>
      <c r="BI154" s="239">
        <f>IF(N154="nulová",J154,0)</f>
        <v>0</v>
      </c>
      <c r="BJ154" s="18" t="s">
        <v>80</v>
      </c>
      <c r="BK154" s="239">
        <f>ROUND(I154*H154,2)</f>
        <v>0</v>
      </c>
      <c r="BL154" s="18" t="s">
        <v>308</v>
      </c>
      <c r="BM154" s="238" t="s">
        <v>533</v>
      </c>
    </row>
    <row r="155" s="2" customFormat="1" ht="16.5" customHeight="1">
      <c r="A155" s="39"/>
      <c r="B155" s="40"/>
      <c r="C155" s="227" t="s">
        <v>377</v>
      </c>
      <c r="D155" s="227" t="s">
        <v>170</v>
      </c>
      <c r="E155" s="228" t="s">
        <v>1099</v>
      </c>
      <c r="F155" s="229" t="s">
        <v>1100</v>
      </c>
      <c r="G155" s="230" t="s">
        <v>322</v>
      </c>
      <c r="H155" s="231">
        <v>5</v>
      </c>
      <c r="I155" s="232"/>
      <c r="J155" s="233">
        <f>ROUND(I155*H155,2)</f>
        <v>0</v>
      </c>
      <c r="K155" s="229" t="s">
        <v>174</v>
      </c>
      <c r="L155" s="45"/>
      <c r="M155" s="234" t="s">
        <v>1</v>
      </c>
      <c r="N155" s="235" t="s">
        <v>38</v>
      </c>
      <c r="O155" s="92"/>
      <c r="P155" s="236">
        <f>O155*H155</f>
        <v>0</v>
      </c>
      <c r="Q155" s="236">
        <v>0.00025000000000000001</v>
      </c>
      <c r="R155" s="236">
        <f>Q155*H155</f>
        <v>0.00125</v>
      </c>
      <c r="S155" s="236">
        <v>0</v>
      </c>
      <c r="T155" s="237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8" t="s">
        <v>308</v>
      </c>
      <c r="AT155" s="238" t="s">
        <v>170</v>
      </c>
      <c r="AU155" s="238" t="s">
        <v>82</v>
      </c>
      <c r="AY155" s="18" t="s">
        <v>167</v>
      </c>
      <c r="BE155" s="239">
        <f>IF(N155="základní",J155,0)</f>
        <v>0</v>
      </c>
      <c r="BF155" s="239">
        <f>IF(N155="snížená",J155,0)</f>
        <v>0</v>
      </c>
      <c r="BG155" s="239">
        <f>IF(N155="zákl. přenesená",J155,0)</f>
        <v>0</v>
      </c>
      <c r="BH155" s="239">
        <f>IF(N155="sníž. přenesená",J155,0)</f>
        <v>0</v>
      </c>
      <c r="BI155" s="239">
        <f>IF(N155="nulová",J155,0)</f>
        <v>0</v>
      </c>
      <c r="BJ155" s="18" t="s">
        <v>80</v>
      </c>
      <c r="BK155" s="239">
        <f>ROUND(I155*H155,2)</f>
        <v>0</v>
      </c>
      <c r="BL155" s="18" t="s">
        <v>308</v>
      </c>
      <c r="BM155" s="238" t="s">
        <v>547</v>
      </c>
    </row>
    <row r="156" s="2" customFormat="1" ht="16.5" customHeight="1">
      <c r="A156" s="39"/>
      <c r="B156" s="40"/>
      <c r="C156" s="227" t="s">
        <v>384</v>
      </c>
      <c r="D156" s="227" t="s">
        <v>170</v>
      </c>
      <c r="E156" s="228" t="s">
        <v>1101</v>
      </c>
      <c r="F156" s="229" t="s">
        <v>1102</v>
      </c>
      <c r="G156" s="230" t="s">
        <v>322</v>
      </c>
      <c r="H156" s="231">
        <v>85</v>
      </c>
      <c r="I156" s="232"/>
      <c r="J156" s="233">
        <f>ROUND(I156*H156,2)</f>
        <v>0</v>
      </c>
      <c r="K156" s="229" t="s">
        <v>174</v>
      </c>
      <c r="L156" s="45"/>
      <c r="M156" s="234" t="s">
        <v>1</v>
      </c>
      <c r="N156" s="235" t="s">
        <v>38</v>
      </c>
      <c r="O156" s="92"/>
      <c r="P156" s="236">
        <f>O156*H156</f>
        <v>0</v>
      </c>
      <c r="Q156" s="236">
        <v>0.00025999999999999998</v>
      </c>
      <c r="R156" s="236">
        <f>Q156*H156</f>
        <v>0.022099999999999998</v>
      </c>
      <c r="S156" s="236">
        <v>0</v>
      </c>
      <c r="T156" s="237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8" t="s">
        <v>308</v>
      </c>
      <c r="AT156" s="238" t="s">
        <v>170</v>
      </c>
      <c r="AU156" s="238" t="s">
        <v>82</v>
      </c>
      <c r="AY156" s="18" t="s">
        <v>167</v>
      </c>
      <c r="BE156" s="239">
        <f>IF(N156="základní",J156,0)</f>
        <v>0</v>
      </c>
      <c r="BF156" s="239">
        <f>IF(N156="snížená",J156,0)</f>
        <v>0</v>
      </c>
      <c r="BG156" s="239">
        <f>IF(N156="zákl. přenesená",J156,0)</f>
        <v>0</v>
      </c>
      <c r="BH156" s="239">
        <f>IF(N156="sníž. přenesená",J156,0)</f>
        <v>0</v>
      </c>
      <c r="BI156" s="239">
        <f>IF(N156="nulová",J156,0)</f>
        <v>0</v>
      </c>
      <c r="BJ156" s="18" t="s">
        <v>80</v>
      </c>
      <c r="BK156" s="239">
        <f>ROUND(I156*H156,2)</f>
        <v>0</v>
      </c>
      <c r="BL156" s="18" t="s">
        <v>308</v>
      </c>
      <c r="BM156" s="238" t="s">
        <v>561</v>
      </c>
    </row>
    <row r="157" s="2" customFormat="1" ht="16.5" customHeight="1">
      <c r="A157" s="39"/>
      <c r="B157" s="40"/>
      <c r="C157" s="227" t="s">
        <v>395</v>
      </c>
      <c r="D157" s="227" t="s">
        <v>170</v>
      </c>
      <c r="E157" s="228" t="s">
        <v>1103</v>
      </c>
      <c r="F157" s="229" t="s">
        <v>1104</v>
      </c>
      <c r="G157" s="230" t="s">
        <v>173</v>
      </c>
      <c r="H157" s="231">
        <v>32</v>
      </c>
      <c r="I157" s="232"/>
      <c r="J157" s="233">
        <f>ROUND(I157*H157,2)</f>
        <v>0</v>
      </c>
      <c r="K157" s="229" t="s">
        <v>174</v>
      </c>
      <c r="L157" s="45"/>
      <c r="M157" s="234" t="s">
        <v>1</v>
      </c>
      <c r="N157" s="235" t="s">
        <v>38</v>
      </c>
      <c r="O157" s="92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8" t="s">
        <v>308</v>
      </c>
      <c r="AT157" s="238" t="s">
        <v>170</v>
      </c>
      <c r="AU157" s="238" t="s">
        <v>82</v>
      </c>
      <c r="AY157" s="18" t="s">
        <v>167</v>
      </c>
      <c r="BE157" s="239">
        <f>IF(N157="základní",J157,0)</f>
        <v>0</v>
      </c>
      <c r="BF157" s="239">
        <f>IF(N157="snížená",J157,0)</f>
        <v>0</v>
      </c>
      <c r="BG157" s="239">
        <f>IF(N157="zákl. přenesená",J157,0)</f>
        <v>0</v>
      </c>
      <c r="BH157" s="239">
        <f>IF(N157="sníž. přenesená",J157,0)</f>
        <v>0</v>
      </c>
      <c r="BI157" s="239">
        <f>IF(N157="nulová",J157,0)</f>
        <v>0</v>
      </c>
      <c r="BJ157" s="18" t="s">
        <v>80</v>
      </c>
      <c r="BK157" s="239">
        <f>ROUND(I157*H157,2)</f>
        <v>0</v>
      </c>
      <c r="BL157" s="18" t="s">
        <v>308</v>
      </c>
      <c r="BM157" s="238" t="s">
        <v>578</v>
      </c>
    </row>
    <row r="158" s="2" customFormat="1" ht="21.75" customHeight="1">
      <c r="A158" s="39"/>
      <c r="B158" s="40"/>
      <c r="C158" s="227" t="s">
        <v>399</v>
      </c>
      <c r="D158" s="227" t="s">
        <v>170</v>
      </c>
      <c r="E158" s="228" t="s">
        <v>1105</v>
      </c>
      <c r="F158" s="229" t="s">
        <v>1106</v>
      </c>
      <c r="G158" s="230" t="s">
        <v>173</v>
      </c>
      <c r="H158" s="231">
        <v>23</v>
      </c>
      <c r="I158" s="232"/>
      <c r="J158" s="233">
        <f>ROUND(I158*H158,2)</f>
        <v>0</v>
      </c>
      <c r="K158" s="229" t="s">
        <v>174</v>
      </c>
      <c r="L158" s="45"/>
      <c r="M158" s="234" t="s">
        <v>1</v>
      </c>
      <c r="N158" s="235" t="s">
        <v>38</v>
      </c>
      <c r="O158" s="92"/>
      <c r="P158" s="236">
        <f>O158*H158</f>
        <v>0</v>
      </c>
      <c r="Q158" s="236">
        <v>0.00012999999999999999</v>
      </c>
      <c r="R158" s="236">
        <f>Q158*H158</f>
        <v>0.0029899999999999996</v>
      </c>
      <c r="S158" s="236">
        <v>0</v>
      </c>
      <c r="T158" s="237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8" t="s">
        <v>308</v>
      </c>
      <c r="AT158" s="238" t="s">
        <v>170</v>
      </c>
      <c r="AU158" s="238" t="s">
        <v>82</v>
      </c>
      <c r="AY158" s="18" t="s">
        <v>167</v>
      </c>
      <c r="BE158" s="239">
        <f>IF(N158="základní",J158,0)</f>
        <v>0</v>
      </c>
      <c r="BF158" s="239">
        <f>IF(N158="snížená",J158,0)</f>
        <v>0</v>
      </c>
      <c r="BG158" s="239">
        <f>IF(N158="zákl. přenesená",J158,0)</f>
        <v>0</v>
      </c>
      <c r="BH158" s="239">
        <f>IF(N158="sníž. přenesená",J158,0)</f>
        <v>0</v>
      </c>
      <c r="BI158" s="239">
        <f>IF(N158="nulová",J158,0)</f>
        <v>0</v>
      </c>
      <c r="BJ158" s="18" t="s">
        <v>80</v>
      </c>
      <c r="BK158" s="239">
        <f>ROUND(I158*H158,2)</f>
        <v>0</v>
      </c>
      <c r="BL158" s="18" t="s">
        <v>308</v>
      </c>
      <c r="BM158" s="238" t="s">
        <v>586</v>
      </c>
    </row>
    <row r="159" s="2" customFormat="1" ht="21.75" customHeight="1">
      <c r="A159" s="39"/>
      <c r="B159" s="40"/>
      <c r="C159" s="227" t="s">
        <v>404</v>
      </c>
      <c r="D159" s="227" t="s">
        <v>170</v>
      </c>
      <c r="E159" s="228" t="s">
        <v>1107</v>
      </c>
      <c r="F159" s="229" t="s">
        <v>1108</v>
      </c>
      <c r="G159" s="230" t="s">
        <v>173</v>
      </c>
      <c r="H159" s="231">
        <v>8</v>
      </c>
      <c r="I159" s="232"/>
      <c r="J159" s="233">
        <f>ROUND(I159*H159,2)</f>
        <v>0</v>
      </c>
      <c r="K159" s="229" t="s">
        <v>174</v>
      </c>
      <c r="L159" s="45"/>
      <c r="M159" s="234" t="s">
        <v>1</v>
      </c>
      <c r="N159" s="235" t="s">
        <v>38</v>
      </c>
      <c r="O159" s="92"/>
      <c r="P159" s="236">
        <f>O159*H159</f>
        <v>0</v>
      </c>
      <c r="Q159" s="236">
        <v>0.00022000000000000001</v>
      </c>
      <c r="R159" s="236">
        <f>Q159*H159</f>
        <v>0.0017600000000000001</v>
      </c>
      <c r="S159" s="236">
        <v>0</v>
      </c>
      <c r="T159" s="237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8" t="s">
        <v>308</v>
      </c>
      <c r="AT159" s="238" t="s">
        <v>170</v>
      </c>
      <c r="AU159" s="238" t="s">
        <v>82</v>
      </c>
      <c r="AY159" s="18" t="s">
        <v>167</v>
      </c>
      <c r="BE159" s="239">
        <f>IF(N159="základní",J159,0)</f>
        <v>0</v>
      </c>
      <c r="BF159" s="239">
        <f>IF(N159="snížená",J159,0)</f>
        <v>0</v>
      </c>
      <c r="BG159" s="239">
        <f>IF(N159="zákl. přenesená",J159,0)</f>
        <v>0</v>
      </c>
      <c r="BH159" s="239">
        <f>IF(N159="sníž. přenesená",J159,0)</f>
        <v>0</v>
      </c>
      <c r="BI159" s="239">
        <f>IF(N159="nulová",J159,0)</f>
        <v>0</v>
      </c>
      <c r="BJ159" s="18" t="s">
        <v>80</v>
      </c>
      <c r="BK159" s="239">
        <f>ROUND(I159*H159,2)</f>
        <v>0</v>
      </c>
      <c r="BL159" s="18" t="s">
        <v>308</v>
      </c>
      <c r="BM159" s="238" t="s">
        <v>593</v>
      </c>
    </row>
    <row r="160" s="2" customFormat="1" ht="16.5" customHeight="1">
      <c r="A160" s="39"/>
      <c r="B160" s="40"/>
      <c r="C160" s="227" t="s">
        <v>408</v>
      </c>
      <c r="D160" s="227" t="s">
        <v>170</v>
      </c>
      <c r="E160" s="228" t="s">
        <v>1109</v>
      </c>
      <c r="F160" s="229" t="s">
        <v>1110</v>
      </c>
      <c r="G160" s="230" t="s">
        <v>1111</v>
      </c>
      <c r="H160" s="231">
        <v>2</v>
      </c>
      <c r="I160" s="232"/>
      <c r="J160" s="233">
        <f>ROUND(I160*H160,2)</f>
        <v>0</v>
      </c>
      <c r="K160" s="229" t="s">
        <v>174</v>
      </c>
      <c r="L160" s="45"/>
      <c r="M160" s="234" t="s">
        <v>1</v>
      </c>
      <c r="N160" s="235" t="s">
        <v>38</v>
      </c>
      <c r="O160" s="92"/>
      <c r="P160" s="236">
        <f>O160*H160</f>
        <v>0</v>
      </c>
      <c r="Q160" s="236">
        <v>0.00025000000000000001</v>
      </c>
      <c r="R160" s="236">
        <f>Q160*H160</f>
        <v>0.00050000000000000001</v>
      </c>
      <c r="S160" s="236">
        <v>0</v>
      </c>
      <c r="T160" s="237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8" t="s">
        <v>308</v>
      </c>
      <c r="AT160" s="238" t="s">
        <v>170</v>
      </c>
      <c r="AU160" s="238" t="s">
        <v>82</v>
      </c>
      <c r="AY160" s="18" t="s">
        <v>167</v>
      </c>
      <c r="BE160" s="239">
        <f>IF(N160="základní",J160,0)</f>
        <v>0</v>
      </c>
      <c r="BF160" s="239">
        <f>IF(N160="snížená",J160,0)</f>
        <v>0</v>
      </c>
      <c r="BG160" s="239">
        <f>IF(N160="zákl. přenesená",J160,0)</f>
        <v>0</v>
      </c>
      <c r="BH160" s="239">
        <f>IF(N160="sníž. přenesená",J160,0)</f>
        <v>0</v>
      </c>
      <c r="BI160" s="239">
        <f>IF(N160="nulová",J160,0)</f>
        <v>0</v>
      </c>
      <c r="BJ160" s="18" t="s">
        <v>80</v>
      </c>
      <c r="BK160" s="239">
        <f>ROUND(I160*H160,2)</f>
        <v>0</v>
      </c>
      <c r="BL160" s="18" t="s">
        <v>308</v>
      </c>
      <c r="BM160" s="238" t="s">
        <v>370</v>
      </c>
    </row>
    <row r="161" s="2" customFormat="1" ht="21.75" customHeight="1">
      <c r="A161" s="39"/>
      <c r="B161" s="40"/>
      <c r="C161" s="227" t="s">
        <v>419</v>
      </c>
      <c r="D161" s="227" t="s">
        <v>170</v>
      </c>
      <c r="E161" s="228" t="s">
        <v>1112</v>
      </c>
      <c r="F161" s="229" t="s">
        <v>1113</v>
      </c>
      <c r="G161" s="230" t="s">
        <v>173</v>
      </c>
      <c r="H161" s="231">
        <v>5</v>
      </c>
      <c r="I161" s="232"/>
      <c r="J161" s="233">
        <f>ROUND(I161*H161,2)</f>
        <v>0</v>
      </c>
      <c r="K161" s="229" t="s">
        <v>174</v>
      </c>
      <c r="L161" s="45"/>
      <c r="M161" s="234" t="s">
        <v>1</v>
      </c>
      <c r="N161" s="235" t="s">
        <v>38</v>
      </c>
      <c r="O161" s="92"/>
      <c r="P161" s="236">
        <f>O161*H161</f>
        <v>0</v>
      </c>
      <c r="Q161" s="236">
        <v>0.00050000000000000001</v>
      </c>
      <c r="R161" s="236">
        <f>Q161*H161</f>
        <v>0.0025000000000000001</v>
      </c>
      <c r="S161" s="236">
        <v>0</v>
      </c>
      <c r="T161" s="237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8" t="s">
        <v>308</v>
      </c>
      <c r="AT161" s="238" t="s">
        <v>170</v>
      </c>
      <c r="AU161" s="238" t="s">
        <v>82</v>
      </c>
      <c r="AY161" s="18" t="s">
        <v>167</v>
      </c>
      <c r="BE161" s="239">
        <f>IF(N161="základní",J161,0)</f>
        <v>0</v>
      </c>
      <c r="BF161" s="239">
        <f>IF(N161="snížená",J161,0)</f>
        <v>0</v>
      </c>
      <c r="BG161" s="239">
        <f>IF(N161="zákl. přenesená",J161,0)</f>
        <v>0</v>
      </c>
      <c r="BH161" s="239">
        <f>IF(N161="sníž. přenesená",J161,0)</f>
        <v>0</v>
      </c>
      <c r="BI161" s="239">
        <f>IF(N161="nulová",J161,0)</f>
        <v>0</v>
      </c>
      <c r="BJ161" s="18" t="s">
        <v>80</v>
      </c>
      <c r="BK161" s="239">
        <f>ROUND(I161*H161,2)</f>
        <v>0</v>
      </c>
      <c r="BL161" s="18" t="s">
        <v>308</v>
      </c>
      <c r="BM161" s="238" t="s">
        <v>607</v>
      </c>
    </row>
    <row r="162" s="2" customFormat="1" ht="33" customHeight="1">
      <c r="A162" s="39"/>
      <c r="B162" s="40"/>
      <c r="C162" s="227" t="s">
        <v>425</v>
      </c>
      <c r="D162" s="227" t="s">
        <v>170</v>
      </c>
      <c r="E162" s="228" t="s">
        <v>1114</v>
      </c>
      <c r="F162" s="229" t="s">
        <v>1115</v>
      </c>
      <c r="G162" s="230" t="s">
        <v>173</v>
      </c>
      <c r="H162" s="231">
        <v>1</v>
      </c>
      <c r="I162" s="232"/>
      <c r="J162" s="233">
        <f>ROUND(I162*H162,2)</f>
        <v>0</v>
      </c>
      <c r="K162" s="229" t="s">
        <v>174</v>
      </c>
      <c r="L162" s="45"/>
      <c r="M162" s="234" t="s">
        <v>1</v>
      </c>
      <c r="N162" s="235" t="s">
        <v>38</v>
      </c>
      <c r="O162" s="92"/>
      <c r="P162" s="236">
        <f>O162*H162</f>
        <v>0</v>
      </c>
      <c r="Q162" s="236">
        <v>0.00147</v>
      </c>
      <c r="R162" s="236">
        <f>Q162*H162</f>
        <v>0.00147</v>
      </c>
      <c r="S162" s="236">
        <v>0</v>
      </c>
      <c r="T162" s="237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8" t="s">
        <v>308</v>
      </c>
      <c r="AT162" s="238" t="s">
        <v>170</v>
      </c>
      <c r="AU162" s="238" t="s">
        <v>82</v>
      </c>
      <c r="AY162" s="18" t="s">
        <v>167</v>
      </c>
      <c r="BE162" s="239">
        <f>IF(N162="základní",J162,0)</f>
        <v>0</v>
      </c>
      <c r="BF162" s="239">
        <f>IF(N162="snížená",J162,0)</f>
        <v>0</v>
      </c>
      <c r="BG162" s="239">
        <f>IF(N162="zákl. přenesená",J162,0)</f>
        <v>0</v>
      </c>
      <c r="BH162" s="239">
        <f>IF(N162="sníž. přenesená",J162,0)</f>
        <v>0</v>
      </c>
      <c r="BI162" s="239">
        <f>IF(N162="nulová",J162,0)</f>
        <v>0</v>
      </c>
      <c r="BJ162" s="18" t="s">
        <v>80</v>
      </c>
      <c r="BK162" s="239">
        <f>ROUND(I162*H162,2)</f>
        <v>0</v>
      </c>
      <c r="BL162" s="18" t="s">
        <v>308</v>
      </c>
      <c r="BM162" s="238" t="s">
        <v>617</v>
      </c>
    </row>
    <row r="163" s="2" customFormat="1" ht="21.75" customHeight="1">
      <c r="A163" s="39"/>
      <c r="B163" s="40"/>
      <c r="C163" s="227" t="s">
        <v>430</v>
      </c>
      <c r="D163" s="227" t="s">
        <v>170</v>
      </c>
      <c r="E163" s="228" t="s">
        <v>1116</v>
      </c>
      <c r="F163" s="229" t="s">
        <v>1117</v>
      </c>
      <c r="G163" s="230" t="s">
        <v>702</v>
      </c>
      <c r="H163" s="231">
        <v>1</v>
      </c>
      <c r="I163" s="232"/>
      <c r="J163" s="233">
        <f>ROUND(I163*H163,2)</f>
        <v>0</v>
      </c>
      <c r="K163" s="229" t="s">
        <v>1</v>
      </c>
      <c r="L163" s="45"/>
      <c r="M163" s="234" t="s">
        <v>1</v>
      </c>
      <c r="N163" s="235" t="s">
        <v>38</v>
      </c>
      <c r="O163" s="92"/>
      <c r="P163" s="236">
        <f>O163*H163</f>
        <v>0</v>
      </c>
      <c r="Q163" s="236">
        <v>0.010930000000000001</v>
      </c>
      <c r="R163" s="236">
        <f>Q163*H163</f>
        <v>0.010930000000000001</v>
      </c>
      <c r="S163" s="236">
        <v>0</v>
      </c>
      <c r="T163" s="237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8" t="s">
        <v>308</v>
      </c>
      <c r="AT163" s="238" t="s">
        <v>170</v>
      </c>
      <c r="AU163" s="238" t="s">
        <v>82</v>
      </c>
      <c r="AY163" s="18" t="s">
        <v>167</v>
      </c>
      <c r="BE163" s="239">
        <f>IF(N163="základní",J163,0)</f>
        <v>0</v>
      </c>
      <c r="BF163" s="239">
        <f>IF(N163="snížená",J163,0)</f>
        <v>0</v>
      </c>
      <c r="BG163" s="239">
        <f>IF(N163="zákl. přenesená",J163,0)</f>
        <v>0</v>
      </c>
      <c r="BH163" s="239">
        <f>IF(N163="sníž. přenesená",J163,0)</f>
        <v>0</v>
      </c>
      <c r="BI163" s="239">
        <f>IF(N163="nulová",J163,0)</f>
        <v>0</v>
      </c>
      <c r="BJ163" s="18" t="s">
        <v>80</v>
      </c>
      <c r="BK163" s="239">
        <f>ROUND(I163*H163,2)</f>
        <v>0</v>
      </c>
      <c r="BL163" s="18" t="s">
        <v>308</v>
      </c>
      <c r="BM163" s="238" t="s">
        <v>626</v>
      </c>
    </row>
    <row r="164" s="2" customFormat="1" ht="24.15" customHeight="1">
      <c r="A164" s="39"/>
      <c r="B164" s="40"/>
      <c r="C164" s="227" t="s">
        <v>438</v>
      </c>
      <c r="D164" s="227" t="s">
        <v>170</v>
      </c>
      <c r="E164" s="228" t="s">
        <v>1118</v>
      </c>
      <c r="F164" s="229" t="s">
        <v>1119</v>
      </c>
      <c r="G164" s="230" t="s">
        <v>322</v>
      </c>
      <c r="H164" s="231">
        <v>150</v>
      </c>
      <c r="I164" s="232"/>
      <c r="J164" s="233">
        <f>ROUND(I164*H164,2)</f>
        <v>0</v>
      </c>
      <c r="K164" s="229" t="s">
        <v>1</v>
      </c>
      <c r="L164" s="45"/>
      <c r="M164" s="234" t="s">
        <v>1</v>
      </c>
      <c r="N164" s="235" t="s">
        <v>38</v>
      </c>
      <c r="O164" s="92"/>
      <c r="P164" s="236">
        <f>O164*H164</f>
        <v>0</v>
      </c>
      <c r="Q164" s="236">
        <v>0.00019000000000000001</v>
      </c>
      <c r="R164" s="236">
        <f>Q164*H164</f>
        <v>0.028500000000000001</v>
      </c>
      <c r="S164" s="236">
        <v>0</v>
      </c>
      <c r="T164" s="237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8" t="s">
        <v>308</v>
      </c>
      <c r="AT164" s="238" t="s">
        <v>170</v>
      </c>
      <c r="AU164" s="238" t="s">
        <v>82</v>
      </c>
      <c r="AY164" s="18" t="s">
        <v>167</v>
      </c>
      <c r="BE164" s="239">
        <f>IF(N164="základní",J164,0)</f>
        <v>0</v>
      </c>
      <c r="BF164" s="239">
        <f>IF(N164="snížená",J164,0)</f>
        <v>0</v>
      </c>
      <c r="BG164" s="239">
        <f>IF(N164="zákl. přenesená",J164,0)</f>
        <v>0</v>
      </c>
      <c r="BH164" s="239">
        <f>IF(N164="sníž. přenesená",J164,0)</f>
        <v>0</v>
      </c>
      <c r="BI164" s="239">
        <f>IF(N164="nulová",J164,0)</f>
        <v>0</v>
      </c>
      <c r="BJ164" s="18" t="s">
        <v>80</v>
      </c>
      <c r="BK164" s="239">
        <f>ROUND(I164*H164,2)</f>
        <v>0</v>
      </c>
      <c r="BL164" s="18" t="s">
        <v>308</v>
      </c>
      <c r="BM164" s="238" t="s">
        <v>637</v>
      </c>
    </row>
    <row r="165" s="2" customFormat="1" ht="24.15" customHeight="1">
      <c r="A165" s="39"/>
      <c r="B165" s="40"/>
      <c r="C165" s="227" t="s">
        <v>446</v>
      </c>
      <c r="D165" s="227" t="s">
        <v>170</v>
      </c>
      <c r="E165" s="228" t="s">
        <v>1120</v>
      </c>
      <c r="F165" s="229" t="s">
        <v>1121</v>
      </c>
      <c r="G165" s="230" t="s">
        <v>219</v>
      </c>
      <c r="H165" s="231">
        <v>0.27500000000000002</v>
      </c>
      <c r="I165" s="232"/>
      <c r="J165" s="233">
        <f>ROUND(I165*H165,2)</f>
        <v>0</v>
      </c>
      <c r="K165" s="229" t="s">
        <v>174</v>
      </c>
      <c r="L165" s="45"/>
      <c r="M165" s="234" t="s">
        <v>1</v>
      </c>
      <c r="N165" s="235" t="s">
        <v>38</v>
      </c>
      <c r="O165" s="92"/>
      <c r="P165" s="236">
        <f>O165*H165</f>
        <v>0</v>
      </c>
      <c r="Q165" s="236">
        <v>0</v>
      </c>
      <c r="R165" s="236">
        <f>Q165*H165</f>
        <v>0</v>
      </c>
      <c r="S165" s="236">
        <v>0</v>
      </c>
      <c r="T165" s="237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8" t="s">
        <v>308</v>
      </c>
      <c r="AT165" s="238" t="s">
        <v>170</v>
      </c>
      <c r="AU165" s="238" t="s">
        <v>82</v>
      </c>
      <c r="AY165" s="18" t="s">
        <v>167</v>
      </c>
      <c r="BE165" s="239">
        <f>IF(N165="základní",J165,0)</f>
        <v>0</v>
      </c>
      <c r="BF165" s="239">
        <f>IF(N165="snížená",J165,0)</f>
        <v>0</v>
      </c>
      <c r="BG165" s="239">
        <f>IF(N165="zákl. přenesená",J165,0)</f>
        <v>0</v>
      </c>
      <c r="BH165" s="239">
        <f>IF(N165="sníž. přenesená",J165,0)</f>
        <v>0</v>
      </c>
      <c r="BI165" s="239">
        <f>IF(N165="nulová",J165,0)</f>
        <v>0</v>
      </c>
      <c r="BJ165" s="18" t="s">
        <v>80</v>
      </c>
      <c r="BK165" s="239">
        <f>ROUND(I165*H165,2)</f>
        <v>0</v>
      </c>
      <c r="BL165" s="18" t="s">
        <v>308</v>
      </c>
      <c r="BM165" s="238" t="s">
        <v>652</v>
      </c>
    </row>
    <row r="166" s="12" customFormat="1" ht="25.92" customHeight="1">
      <c r="A166" s="12"/>
      <c r="B166" s="211"/>
      <c r="C166" s="212"/>
      <c r="D166" s="213" t="s">
        <v>72</v>
      </c>
      <c r="E166" s="214" t="s">
        <v>1122</v>
      </c>
      <c r="F166" s="214" t="s">
        <v>1123</v>
      </c>
      <c r="G166" s="212"/>
      <c r="H166" s="212"/>
      <c r="I166" s="215"/>
      <c r="J166" s="216">
        <f>BK166</f>
        <v>0</v>
      </c>
      <c r="K166" s="212"/>
      <c r="L166" s="217"/>
      <c r="M166" s="218"/>
      <c r="N166" s="219"/>
      <c r="O166" s="219"/>
      <c r="P166" s="220">
        <f>P167</f>
        <v>0</v>
      </c>
      <c r="Q166" s="219"/>
      <c r="R166" s="220">
        <f>R167</f>
        <v>0</v>
      </c>
      <c r="S166" s="219"/>
      <c r="T166" s="221">
        <f>T167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22" t="s">
        <v>192</v>
      </c>
      <c r="AT166" s="223" t="s">
        <v>72</v>
      </c>
      <c r="AU166" s="223" t="s">
        <v>73</v>
      </c>
      <c r="AY166" s="222" t="s">
        <v>167</v>
      </c>
      <c r="BK166" s="224">
        <f>BK167</f>
        <v>0</v>
      </c>
    </row>
    <row r="167" s="12" customFormat="1" ht="22.8" customHeight="1">
      <c r="A167" s="12"/>
      <c r="B167" s="211"/>
      <c r="C167" s="212"/>
      <c r="D167" s="213" t="s">
        <v>72</v>
      </c>
      <c r="E167" s="225" t="s">
        <v>1124</v>
      </c>
      <c r="F167" s="225" t="s">
        <v>1125</v>
      </c>
      <c r="G167" s="212"/>
      <c r="H167" s="212"/>
      <c r="I167" s="215"/>
      <c r="J167" s="226">
        <f>BK167</f>
        <v>0</v>
      </c>
      <c r="K167" s="212"/>
      <c r="L167" s="217"/>
      <c r="M167" s="218"/>
      <c r="N167" s="219"/>
      <c r="O167" s="219"/>
      <c r="P167" s="220">
        <f>P168</f>
        <v>0</v>
      </c>
      <c r="Q167" s="219"/>
      <c r="R167" s="220">
        <f>R168</f>
        <v>0</v>
      </c>
      <c r="S167" s="219"/>
      <c r="T167" s="221">
        <f>T168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22" t="s">
        <v>192</v>
      </c>
      <c r="AT167" s="223" t="s">
        <v>72</v>
      </c>
      <c r="AU167" s="223" t="s">
        <v>80</v>
      </c>
      <c r="AY167" s="222" t="s">
        <v>167</v>
      </c>
      <c r="BK167" s="224">
        <f>BK168</f>
        <v>0</v>
      </c>
    </row>
    <row r="168" s="2" customFormat="1" ht="37.8" customHeight="1">
      <c r="A168" s="39"/>
      <c r="B168" s="40"/>
      <c r="C168" s="227" t="s">
        <v>450</v>
      </c>
      <c r="D168" s="227" t="s">
        <v>170</v>
      </c>
      <c r="E168" s="228" t="s">
        <v>1126</v>
      </c>
      <c r="F168" s="229" t="s">
        <v>1127</v>
      </c>
      <c r="G168" s="230" t="s">
        <v>1128</v>
      </c>
      <c r="H168" s="231">
        <v>1</v>
      </c>
      <c r="I168" s="232"/>
      <c r="J168" s="233">
        <f>ROUND(I168*H168,2)</f>
        <v>0</v>
      </c>
      <c r="K168" s="229" t="s">
        <v>174</v>
      </c>
      <c r="L168" s="45"/>
      <c r="M168" s="295" t="s">
        <v>1</v>
      </c>
      <c r="N168" s="296" t="s">
        <v>38</v>
      </c>
      <c r="O168" s="297"/>
      <c r="P168" s="298">
        <f>O168*H168</f>
        <v>0</v>
      </c>
      <c r="Q168" s="298">
        <v>0</v>
      </c>
      <c r="R168" s="298">
        <f>Q168*H168</f>
        <v>0</v>
      </c>
      <c r="S168" s="298">
        <v>0</v>
      </c>
      <c r="T168" s="299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8" t="s">
        <v>175</v>
      </c>
      <c r="AT168" s="238" t="s">
        <v>170</v>
      </c>
      <c r="AU168" s="238" t="s">
        <v>82</v>
      </c>
      <c r="AY168" s="18" t="s">
        <v>167</v>
      </c>
      <c r="BE168" s="239">
        <f>IF(N168="základní",J168,0)</f>
        <v>0</v>
      </c>
      <c r="BF168" s="239">
        <f>IF(N168="snížená",J168,0)</f>
        <v>0</v>
      </c>
      <c r="BG168" s="239">
        <f>IF(N168="zákl. přenesená",J168,0)</f>
        <v>0</v>
      </c>
      <c r="BH168" s="239">
        <f>IF(N168="sníž. přenesená",J168,0)</f>
        <v>0</v>
      </c>
      <c r="BI168" s="239">
        <f>IF(N168="nulová",J168,0)</f>
        <v>0</v>
      </c>
      <c r="BJ168" s="18" t="s">
        <v>80</v>
      </c>
      <c r="BK168" s="239">
        <f>ROUND(I168*H168,2)</f>
        <v>0</v>
      </c>
      <c r="BL168" s="18" t="s">
        <v>175</v>
      </c>
      <c r="BM168" s="238" t="s">
        <v>943</v>
      </c>
    </row>
    <row r="169" s="2" customFormat="1" ht="6.96" customHeight="1">
      <c r="A169" s="39"/>
      <c r="B169" s="67"/>
      <c r="C169" s="68"/>
      <c r="D169" s="68"/>
      <c r="E169" s="68"/>
      <c r="F169" s="68"/>
      <c r="G169" s="68"/>
      <c r="H169" s="68"/>
      <c r="I169" s="68"/>
      <c r="J169" s="68"/>
      <c r="K169" s="68"/>
      <c r="L169" s="45"/>
      <c r="M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</row>
  </sheetData>
  <sheetProtection sheet="1" autoFilter="0" formatColumns="0" formatRows="0" objects="1" scenarios="1" spinCount="100000" saltValue="DnGbLpok/Y5a7olMf8bPCYXoedwXDPXW69oS3xdoW7XGx7hGY66DqlOtqXp2pnsUCbemf4wkB+pUI7slRkazUA==" hashValue="m1mEdVXD4blIMQi81mXVLagfmOFceytp80WLpmYEzmshm2HCcKALv9V6JE8c0ia6OVR6g+J9z4UHWanH1pjD/w==" algorithmName="SHA-512" password="CC35"/>
  <autoFilter ref="C124:K16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3:H113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93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82</v>
      </c>
    </row>
    <row r="4" s="1" customFormat="1" ht="24.96" customHeight="1">
      <c r="B4" s="21"/>
      <c r="D4" s="149" t="s">
        <v>114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26.25" customHeight="1">
      <c r="B7" s="21"/>
      <c r="E7" s="152" t="str">
        <f>'Rekapitulace stavby'!K6</f>
        <v>Modernizace strav.provozu při MŠ a ZŠ speciální a praktické škole ELPIS Brno - revize</v>
      </c>
      <c r="F7" s="151"/>
      <c r="G7" s="151"/>
      <c r="H7" s="151"/>
      <c r="L7" s="21"/>
    </row>
    <row r="8" s="1" customFormat="1" ht="12" customHeight="1">
      <c r="B8" s="21"/>
      <c r="D8" s="151" t="s">
        <v>115</v>
      </c>
      <c r="L8" s="21"/>
    </row>
    <row r="9" s="2" customFormat="1" ht="16.5" customHeight="1">
      <c r="A9" s="39"/>
      <c r="B9" s="45"/>
      <c r="C9" s="39"/>
      <c r="D9" s="39"/>
      <c r="E9" s="152" t="s">
        <v>116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117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1129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18. 9. 2025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tr">
        <f>IF('Rekapitulace stavby'!AN10="","",'Rekapitulace stavby'!AN10)</f>
        <v/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tr">
        <f>IF('Rekapitulace stavby'!E11="","",'Rekapitulace stavby'!E11)</f>
        <v xml:space="preserve"> </v>
      </c>
      <c r="F17" s="39"/>
      <c r="G17" s="39"/>
      <c r="H17" s="39"/>
      <c r="I17" s="151" t="s">
        <v>26</v>
      </c>
      <c r="J17" s="142" t="str">
        <f>IF('Rekapitulace stavby'!AN11="","",'Rekapitulace stavby'!AN11)</f>
        <v/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27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26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29</v>
      </c>
      <c r="E22" s="39"/>
      <c r="F22" s="39"/>
      <c r="G22" s="39"/>
      <c r="H22" s="39"/>
      <c r="I22" s="151" t="s">
        <v>25</v>
      </c>
      <c r="J22" s="142" t="str">
        <f>IF('Rekapitulace stavby'!AN16="","",'Rekapitulace stavby'!AN16)</f>
        <v/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tr">
        <f>IF('Rekapitulace stavby'!E17="","",'Rekapitulace stavby'!E17)</f>
        <v xml:space="preserve"> </v>
      </c>
      <c r="F23" s="39"/>
      <c r="G23" s="39"/>
      <c r="H23" s="39"/>
      <c r="I23" s="151" t="s">
        <v>26</v>
      </c>
      <c r="J23" s="142" t="str">
        <f>IF('Rekapitulace stavby'!AN17="","",'Rekapitulace stavby'!AN17)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31</v>
      </c>
      <c r="E25" s="39"/>
      <c r="F25" s="39"/>
      <c r="G25" s="39"/>
      <c r="H25" s="39"/>
      <c r="I25" s="151" t="s">
        <v>25</v>
      </c>
      <c r="J25" s="142" t="str">
        <f>IF('Rekapitulace stavby'!AN19="","",'Rekapitulace stavby'!AN19)</f>
        <v/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tr">
        <f>IF('Rekapitulace stavby'!E20="","",'Rekapitulace stavby'!E20)</f>
        <v xml:space="preserve"> </v>
      </c>
      <c r="F26" s="39"/>
      <c r="G26" s="39"/>
      <c r="H26" s="39"/>
      <c r="I26" s="151" t="s">
        <v>26</v>
      </c>
      <c r="J26" s="142" t="str">
        <f>IF('Rekapitulace stavby'!AN20="","",'Rekapitulace stavby'!AN20)</f>
        <v/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32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33</v>
      </c>
      <c r="E32" s="39"/>
      <c r="F32" s="39"/>
      <c r="G32" s="39"/>
      <c r="H32" s="39"/>
      <c r="I32" s="39"/>
      <c r="J32" s="161">
        <f>ROUND(J126,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35</v>
      </c>
      <c r="G34" s="39"/>
      <c r="H34" s="39"/>
      <c r="I34" s="162" t="s">
        <v>34</v>
      </c>
      <c r="J34" s="162" t="s">
        <v>36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37</v>
      </c>
      <c r="E35" s="151" t="s">
        <v>38</v>
      </c>
      <c r="F35" s="164">
        <f>ROUND((SUM(BE126:BE147)),  2)</f>
        <v>0</v>
      </c>
      <c r="G35" s="39"/>
      <c r="H35" s="39"/>
      <c r="I35" s="165">
        <v>0.20999999999999999</v>
      </c>
      <c r="J35" s="164">
        <f>ROUND(((SUM(BE126:BE147))*I35),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39</v>
      </c>
      <c r="F36" s="164">
        <f>ROUND((SUM(BF126:BF147)),  2)</f>
        <v>0</v>
      </c>
      <c r="G36" s="39"/>
      <c r="H36" s="39"/>
      <c r="I36" s="165">
        <v>0.12</v>
      </c>
      <c r="J36" s="164">
        <f>ROUND(((SUM(BF126:BF147))*I36),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40</v>
      </c>
      <c r="F37" s="164">
        <f>ROUND((SUM(BG126:BG147)),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41</v>
      </c>
      <c r="F38" s="164">
        <f>ROUND((SUM(BH126:BH147)),  2)</f>
        <v>0</v>
      </c>
      <c r="G38" s="39"/>
      <c r="H38" s="39"/>
      <c r="I38" s="165">
        <v>0.12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42</v>
      </c>
      <c r="F39" s="164">
        <f>ROUND((SUM(BI126:BI147)),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43</v>
      </c>
      <c r="E41" s="168"/>
      <c r="F41" s="168"/>
      <c r="G41" s="169" t="s">
        <v>44</v>
      </c>
      <c r="H41" s="170" t="s">
        <v>45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46</v>
      </c>
      <c r="E50" s="174"/>
      <c r="F50" s="174"/>
      <c r="G50" s="173" t="s">
        <v>47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48</v>
      </c>
      <c r="E61" s="176"/>
      <c r="F61" s="177" t="s">
        <v>49</v>
      </c>
      <c r="G61" s="175" t="s">
        <v>48</v>
      </c>
      <c r="H61" s="176"/>
      <c r="I61" s="176"/>
      <c r="J61" s="178" t="s">
        <v>49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50</v>
      </c>
      <c r="E65" s="179"/>
      <c r="F65" s="179"/>
      <c r="G65" s="173" t="s">
        <v>51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48</v>
      </c>
      <c r="E76" s="176"/>
      <c r="F76" s="177" t="s">
        <v>49</v>
      </c>
      <c r="G76" s="175" t="s">
        <v>48</v>
      </c>
      <c r="H76" s="176"/>
      <c r="I76" s="176"/>
      <c r="J76" s="178" t="s">
        <v>49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84" t="str">
        <f>E7</f>
        <v>Modernizace strav.provozu při MŠ a ZŠ speciální a praktické škole ELPIS Brno - revize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115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116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117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02.2 - Plynovod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 xml:space="preserve"> </v>
      </c>
      <c r="G91" s="41"/>
      <c r="H91" s="41"/>
      <c r="I91" s="33" t="s">
        <v>22</v>
      </c>
      <c r="J91" s="80" t="str">
        <f>IF(J14="","",J14)</f>
        <v>18. 9. 2025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 xml:space="preserve"> </v>
      </c>
      <c r="G93" s="41"/>
      <c r="H93" s="41"/>
      <c r="I93" s="33" t="s">
        <v>29</v>
      </c>
      <c r="J93" s="37" t="str">
        <f>E23</f>
        <v xml:space="preserve"> 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27</v>
      </c>
      <c r="D94" s="41"/>
      <c r="E94" s="41"/>
      <c r="F94" s="28" t="str">
        <f>IF(E20="","",E20)</f>
        <v>Vyplň údaj</v>
      </c>
      <c r="G94" s="41"/>
      <c r="H94" s="41"/>
      <c r="I94" s="33" t="s">
        <v>31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124</v>
      </c>
      <c r="D96" s="186"/>
      <c r="E96" s="186"/>
      <c r="F96" s="186"/>
      <c r="G96" s="186"/>
      <c r="H96" s="186"/>
      <c r="I96" s="186"/>
      <c r="J96" s="187" t="s">
        <v>125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126</v>
      </c>
      <c r="D98" s="41"/>
      <c r="E98" s="41"/>
      <c r="F98" s="41"/>
      <c r="G98" s="41"/>
      <c r="H98" s="41"/>
      <c r="I98" s="41"/>
      <c r="J98" s="111">
        <f>J126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127</v>
      </c>
    </row>
    <row r="99" s="9" customFormat="1" ht="24.96" customHeight="1">
      <c r="A99" s="9"/>
      <c r="B99" s="189"/>
      <c r="C99" s="190"/>
      <c r="D99" s="191" t="s">
        <v>128</v>
      </c>
      <c r="E99" s="192"/>
      <c r="F99" s="192"/>
      <c r="G99" s="192"/>
      <c r="H99" s="192"/>
      <c r="I99" s="192"/>
      <c r="J99" s="193">
        <f>J127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9"/>
      <c r="C100" s="190"/>
      <c r="D100" s="191" t="s">
        <v>139</v>
      </c>
      <c r="E100" s="192"/>
      <c r="F100" s="192"/>
      <c r="G100" s="192"/>
      <c r="H100" s="192"/>
      <c r="I100" s="192"/>
      <c r="J100" s="193">
        <f>J128</f>
        <v>0</v>
      </c>
      <c r="K100" s="190"/>
      <c r="L100" s="19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95"/>
      <c r="C101" s="134"/>
      <c r="D101" s="196" t="s">
        <v>1130</v>
      </c>
      <c r="E101" s="197"/>
      <c r="F101" s="197"/>
      <c r="G101" s="197"/>
      <c r="H101" s="197"/>
      <c r="I101" s="197"/>
      <c r="J101" s="198">
        <f>J129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150</v>
      </c>
      <c r="E102" s="197"/>
      <c r="F102" s="197"/>
      <c r="G102" s="197"/>
      <c r="H102" s="197"/>
      <c r="I102" s="197"/>
      <c r="J102" s="198">
        <f>J142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89"/>
      <c r="C103" s="190"/>
      <c r="D103" s="191" t="s">
        <v>1131</v>
      </c>
      <c r="E103" s="192"/>
      <c r="F103" s="192"/>
      <c r="G103" s="192"/>
      <c r="H103" s="192"/>
      <c r="I103" s="192"/>
      <c r="J103" s="193">
        <f>J145</f>
        <v>0</v>
      </c>
      <c r="K103" s="190"/>
      <c r="L103" s="19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95"/>
      <c r="C104" s="134"/>
      <c r="D104" s="196" t="s">
        <v>1132</v>
      </c>
      <c r="E104" s="197"/>
      <c r="F104" s="197"/>
      <c r="G104" s="197"/>
      <c r="H104" s="197"/>
      <c r="I104" s="197"/>
      <c r="J104" s="198">
        <f>J146</f>
        <v>0</v>
      </c>
      <c r="K104" s="134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10" s="2" customFormat="1" ht="6.96" customHeight="1">
      <c r="A110" s="39"/>
      <c r="B110" s="69"/>
      <c r="C110" s="70"/>
      <c r="D110" s="70"/>
      <c r="E110" s="70"/>
      <c r="F110" s="70"/>
      <c r="G110" s="70"/>
      <c r="H110" s="70"/>
      <c r="I110" s="70"/>
      <c r="J110" s="70"/>
      <c r="K110" s="70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24.96" customHeight="1">
      <c r="A111" s="39"/>
      <c r="B111" s="40"/>
      <c r="C111" s="24" t="s">
        <v>152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16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26.25" customHeight="1">
      <c r="A114" s="39"/>
      <c r="B114" s="40"/>
      <c r="C114" s="41"/>
      <c r="D114" s="41"/>
      <c r="E114" s="184" t="str">
        <f>E7</f>
        <v>Modernizace strav.provozu při MŠ a ZŠ speciální a praktické škole ELPIS Brno - revize</v>
      </c>
      <c r="F114" s="33"/>
      <c r="G114" s="33"/>
      <c r="H114" s="33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1" customFormat="1" ht="12" customHeight="1">
      <c r="B115" s="22"/>
      <c r="C115" s="33" t="s">
        <v>115</v>
      </c>
      <c r="D115" s="23"/>
      <c r="E115" s="23"/>
      <c r="F115" s="23"/>
      <c r="G115" s="23"/>
      <c r="H115" s="23"/>
      <c r="I115" s="23"/>
      <c r="J115" s="23"/>
      <c r="K115" s="23"/>
      <c r="L115" s="21"/>
    </row>
    <row r="116" s="2" customFormat="1" ht="16.5" customHeight="1">
      <c r="A116" s="39"/>
      <c r="B116" s="40"/>
      <c r="C116" s="41"/>
      <c r="D116" s="41"/>
      <c r="E116" s="184" t="s">
        <v>116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117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6.5" customHeight="1">
      <c r="A118" s="39"/>
      <c r="B118" s="40"/>
      <c r="C118" s="41"/>
      <c r="D118" s="41"/>
      <c r="E118" s="77" t="str">
        <f>E11</f>
        <v>02.2 - Plynovod</v>
      </c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20</v>
      </c>
      <c r="D120" s="41"/>
      <c r="E120" s="41"/>
      <c r="F120" s="28" t="str">
        <f>F14</f>
        <v xml:space="preserve"> </v>
      </c>
      <c r="G120" s="41"/>
      <c r="H120" s="41"/>
      <c r="I120" s="33" t="s">
        <v>22</v>
      </c>
      <c r="J120" s="80" t="str">
        <f>IF(J14="","",J14)</f>
        <v>18. 9. 2025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5.15" customHeight="1">
      <c r="A122" s="39"/>
      <c r="B122" s="40"/>
      <c r="C122" s="33" t="s">
        <v>24</v>
      </c>
      <c r="D122" s="41"/>
      <c r="E122" s="41"/>
      <c r="F122" s="28" t="str">
        <f>E17</f>
        <v xml:space="preserve"> </v>
      </c>
      <c r="G122" s="41"/>
      <c r="H122" s="41"/>
      <c r="I122" s="33" t="s">
        <v>29</v>
      </c>
      <c r="J122" s="37" t="str">
        <f>E23</f>
        <v xml:space="preserve"> 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5.15" customHeight="1">
      <c r="A123" s="39"/>
      <c r="B123" s="40"/>
      <c r="C123" s="33" t="s">
        <v>27</v>
      </c>
      <c r="D123" s="41"/>
      <c r="E123" s="41"/>
      <c r="F123" s="28" t="str">
        <f>IF(E20="","",E20)</f>
        <v>Vyplň údaj</v>
      </c>
      <c r="G123" s="41"/>
      <c r="H123" s="41"/>
      <c r="I123" s="33" t="s">
        <v>31</v>
      </c>
      <c r="J123" s="37" t="str">
        <f>E26</f>
        <v xml:space="preserve"> 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0.32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11" customFormat="1" ht="29.28" customHeight="1">
      <c r="A125" s="200"/>
      <c r="B125" s="201"/>
      <c r="C125" s="202" t="s">
        <v>153</v>
      </c>
      <c r="D125" s="203" t="s">
        <v>58</v>
      </c>
      <c r="E125" s="203" t="s">
        <v>54</v>
      </c>
      <c r="F125" s="203" t="s">
        <v>55</v>
      </c>
      <c r="G125" s="203" t="s">
        <v>154</v>
      </c>
      <c r="H125" s="203" t="s">
        <v>155</v>
      </c>
      <c r="I125" s="203" t="s">
        <v>156</v>
      </c>
      <c r="J125" s="203" t="s">
        <v>125</v>
      </c>
      <c r="K125" s="204" t="s">
        <v>157</v>
      </c>
      <c r="L125" s="205"/>
      <c r="M125" s="101" t="s">
        <v>1</v>
      </c>
      <c r="N125" s="102" t="s">
        <v>37</v>
      </c>
      <c r="O125" s="102" t="s">
        <v>158</v>
      </c>
      <c r="P125" s="102" t="s">
        <v>159</v>
      </c>
      <c r="Q125" s="102" t="s">
        <v>160</v>
      </c>
      <c r="R125" s="102" t="s">
        <v>161</v>
      </c>
      <c r="S125" s="102" t="s">
        <v>162</v>
      </c>
      <c r="T125" s="103" t="s">
        <v>163</v>
      </c>
      <c r="U125" s="200"/>
      <c r="V125" s="200"/>
      <c r="W125" s="200"/>
      <c r="X125" s="200"/>
      <c r="Y125" s="200"/>
      <c r="Z125" s="200"/>
      <c r="AA125" s="200"/>
      <c r="AB125" s="200"/>
      <c r="AC125" s="200"/>
      <c r="AD125" s="200"/>
      <c r="AE125" s="200"/>
    </row>
    <row r="126" s="2" customFormat="1" ht="22.8" customHeight="1">
      <c r="A126" s="39"/>
      <c r="B126" s="40"/>
      <c r="C126" s="108" t="s">
        <v>164</v>
      </c>
      <c r="D126" s="41"/>
      <c r="E126" s="41"/>
      <c r="F126" s="41"/>
      <c r="G126" s="41"/>
      <c r="H126" s="41"/>
      <c r="I126" s="41"/>
      <c r="J126" s="206">
        <f>BK126</f>
        <v>0</v>
      </c>
      <c r="K126" s="41"/>
      <c r="L126" s="45"/>
      <c r="M126" s="104"/>
      <c r="N126" s="207"/>
      <c r="O126" s="105"/>
      <c r="P126" s="208">
        <f>P127+P128+P145</f>
        <v>0</v>
      </c>
      <c r="Q126" s="105"/>
      <c r="R126" s="208">
        <f>R127+R128+R145</f>
        <v>0</v>
      </c>
      <c r="S126" s="105"/>
      <c r="T126" s="209">
        <f>T127+T128+T145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72</v>
      </c>
      <c r="AU126" s="18" t="s">
        <v>127</v>
      </c>
      <c r="BK126" s="210">
        <f>BK127+BK128+BK145</f>
        <v>0</v>
      </c>
    </row>
    <row r="127" s="12" customFormat="1" ht="25.92" customHeight="1">
      <c r="A127" s="12"/>
      <c r="B127" s="211"/>
      <c r="C127" s="212"/>
      <c r="D127" s="213" t="s">
        <v>72</v>
      </c>
      <c r="E127" s="214" t="s">
        <v>165</v>
      </c>
      <c r="F127" s="214" t="s">
        <v>166</v>
      </c>
      <c r="G127" s="212"/>
      <c r="H127" s="212"/>
      <c r="I127" s="215"/>
      <c r="J127" s="216">
        <f>BK127</f>
        <v>0</v>
      </c>
      <c r="K127" s="212"/>
      <c r="L127" s="217"/>
      <c r="M127" s="218"/>
      <c r="N127" s="219"/>
      <c r="O127" s="219"/>
      <c r="P127" s="220">
        <v>0</v>
      </c>
      <c r="Q127" s="219"/>
      <c r="R127" s="220">
        <v>0</v>
      </c>
      <c r="S127" s="219"/>
      <c r="T127" s="221"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2" t="s">
        <v>80</v>
      </c>
      <c r="AT127" s="223" t="s">
        <v>72</v>
      </c>
      <c r="AU127" s="223" t="s">
        <v>73</v>
      </c>
      <c r="AY127" s="222" t="s">
        <v>167</v>
      </c>
      <c r="BK127" s="224">
        <v>0</v>
      </c>
    </row>
    <row r="128" s="12" customFormat="1" ht="25.92" customHeight="1">
      <c r="A128" s="12"/>
      <c r="B128" s="211"/>
      <c r="C128" s="212"/>
      <c r="D128" s="213" t="s">
        <v>72</v>
      </c>
      <c r="E128" s="214" t="s">
        <v>641</v>
      </c>
      <c r="F128" s="214" t="s">
        <v>642</v>
      </c>
      <c r="G128" s="212"/>
      <c r="H128" s="212"/>
      <c r="I128" s="215"/>
      <c r="J128" s="216">
        <f>BK128</f>
        <v>0</v>
      </c>
      <c r="K128" s="212"/>
      <c r="L128" s="217"/>
      <c r="M128" s="218"/>
      <c r="N128" s="219"/>
      <c r="O128" s="219"/>
      <c r="P128" s="220">
        <f>P129+P142</f>
        <v>0</v>
      </c>
      <c r="Q128" s="219"/>
      <c r="R128" s="220">
        <f>R129+R142</f>
        <v>0</v>
      </c>
      <c r="S128" s="219"/>
      <c r="T128" s="221">
        <f>T129+T142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2" t="s">
        <v>82</v>
      </c>
      <c r="AT128" s="223" t="s">
        <v>72</v>
      </c>
      <c r="AU128" s="223" t="s">
        <v>73</v>
      </c>
      <c r="AY128" s="222" t="s">
        <v>167</v>
      </c>
      <c r="BK128" s="224">
        <f>BK129+BK142</f>
        <v>0</v>
      </c>
    </row>
    <row r="129" s="12" customFormat="1" ht="22.8" customHeight="1">
      <c r="A129" s="12"/>
      <c r="B129" s="211"/>
      <c r="C129" s="212"/>
      <c r="D129" s="213" t="s">
        <v>72</v>
      </c>
      <c r="E129" s="225" t="s">
        <v>1133</v>
      </c>
      <c r="F129" s="225" t="s">
        <v>1134</v>
      </c>
      <c r="G129" s="212"/>
      <c r="H129" s="212"/>
      <c r="I129" s="215"/>
      <c r="J129" s="226">
        <f>BK129</f>
        <v>0</v>
      </c>
      <c r="K129" s="212"/>
      <c r="L129" s="217"/>
      <c r="M129" s="218"/>
      <c r="N129" s="219"/>
      <c r="O129" s="219"/>
      <c r="P129" s="220">
        <f>SUM(P130:P141)</f>
        <v>0</v>
      </c>
      <c r="Q129" s="219"/>
      <c r="R129" s="220">
        <f>SUM(R130:R141)</f>
        <v>0</v>
      </c>
      <c r="S129" s="219"/>
      <c r="T129" s="221">
        <f>SUM(T130:T141)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2" t="s">
        <v>82</v>
      </c>
      <c r="AT129" s="223" t="s">
        <v>72</v>
      </c>
      <c r="AU129" s="223" t="s">
        <v>80</v>
      </c>
      <c r="AY129" s="222" t="s">
        <v>167</v>
      </c>
      <c r="BK129" s="224">
        <f>SUM(BK130:BK141)</f>
        <v>0</v>
      </c>
    </row>
    <row r="130" s="2" customFormat="1" ht="24.15" customHeight="1">
      <c r="A130" s="39"/>
      <c r="B130" s="40"/>
      <c r="C130" s="227" t="s">
        <v>80</v>
      </c>
      <c r="D130" s="227" t="s">
        <v>170</v>
      </c>
      <c r="E130" s="228" t="s">
        <v>1135</v>
      </c>
      <c r="F130" s="229" t="s">
        <v>1136</v>
      </c>
      <c r="G130" s="230" t="s">
        <v>322</v>
      </c>
      <c r="H130" s="231">
        <v>1</v>
      </c>
      <c r="I130" s="232"/>
      <c r="J130" s="233">
        <f>ROUND(I130*H130,2)</f>
        <v>0</v>
      </c>
      <c r="K130" s="229" t="s">
        <v>1</v>
      </c>
      <c r="L130" s="45"/>
      <c r="M130" s="234" t="s">
        <v>1</v>
      </c>
      <c r="N130" s="235" t="s">
        <v>38</v>
      </c>
      <c r="O130" s="92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8" t="s">
        <v>308</v>
      </c>
      <c r="AT130" s="238" t="s">
        <v>170</v>
      </c>
      <c r="AU130" s="238" t="s">
        <v>82</v>
      </c>
      <c r="AY130" s="18" t="s">
        <v>167</v>
      </c>
      <c r="BE130" s="239">
        <f>IF(N130="základní",J130,0)</f>
        <v>0</v>
      </c>
      <c r="BF130" s="239">
        <f>IF(N130="snížená",J130,0)</f>
        <v>0</v>
      </c>
      <c r="BG130" s="239">
        <f>IF(N130="zákl. přenesená",J130,0)</f>
        <v>0</v>
      </c>
      <c r="BH130" s="239">
        <f>IF(N130="sníž. přenesená",J130,0)</f>
        <v>0</v>
      </c>
      <c r="BI130" s="239">
        <f>IF(N130="nulová",J130,0)</f>
        <v>0</v>
      </c>
      <c r="BJ130" s="18" t="s">
        <v>80</v>
      </c>
      <c r="BK130" s="239">
        <f>ROUND(I130*H130,2)</f>
        <v>0</v>
      </c>
      <c r="BL130" s="18" t="s">
        <v>308</v>
      </c>
      <c r="BM130" s="238" t="s">
        <v>82</v>
      </c>
    </row>
    <row r="131" s="2" customFormat="1" ht="24.15" customHeight="1">
      <c r="A131" s="39"/>
      <c r="B131" s="40"/>
      <c r="C131" s="227" t="s">
        <v>82</v>
      </c>
      <c r="D131" s="227" t="s">
        <v>170</v>
      </c>
      <c r="E131" s="228" t="s">
        <v>1137</v>
      </c>
      <c r="F131" s="229" t="s">
        <v>1138</v>
      </c>
      <c r="G131" s="230" t="s">
        <v>322</v>
      </c>
      <c r="H131" s="231">
        <v>1</v>
      </c>
      <c r="I131" s="232"/>
      <c r="J131" s="233">
        <f>ROUND(I131*H131,2)</f>
        <v>0</v>
      </c>
      <c r="K131" s="229" t="s">
        <v>1</v>
      </c>
      <c r="L131" s="45"/>
      <c r="M131" s="234" t="s">
        <v>1</v>
      </c>
      <c r="N131" s="235" t="s">
        <v>38</v>
      </c>
      <c r="O131" s="92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8" t="s">
        <v>308</v>
      </c>
      <c r="AT131" s="238" t="s">
        <v>170</v>
      </c>
      <c r="AU131" s="238" t="s">
        <v>82</v>
      </c>
      <c r="AY131" s="18" t="s">
        <v>167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8" t="s">
        <v>80</v>
      </c>
      <c r="BK131" s="239">
        <f>ROUND(I131*H131,2)</f>
        <v>0</v>
      </c>
      <c r="BL131" s="18" t="s">
        <v>308</v>
      </c>
      <c r="BM131" s="238" t="s">
        <v>175</v>
      </c>
    </row>
    <row r="132" s="2" customFormat="1" ht="24.15" customHeight="1">
      <c r="A132" s="39"/>
      <c r="B132" s="40"/>
      <c r="C132" s="227" t="s">
        <v>168</v>
      </c>
      <c r="D132" s="227" t="s">
        <v>170</v>
      </c>
      <c r="E132" s="228" t="s">
        <v>1139</v>
      </c>
      <c r="F132" s="229" t="s">
        <v>1140</v>
      </c>
      <c r="G132" s="230" t="s">
        <v>322</v>
      </c>
      <c r="H132" s="231">
        <v>10</v>
      </c>
      <c r="I132" s="232"/>
      <c r="J132" s="233">
        <f>ROUND(I132*H132,2)</f>
        <v>0</v>
      </c>
      <c r="K132" s="229" t="s">
        <v>1</v>
      </c>
      <c r="L132" s="45"/>
      <c r="M132" s="234" t="s">
        <v>1</v>
      </c>
      <c r="N132" s="235" t="s">
        <v>38</v>
      </c>
      <c r="O132" s="92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8" t="s">
        <v>308</v>
      </c>
      <c r="AT132" s="238" t="s">
        <v>170</v>
      </c>
      <c r="AU132" s="238" t="s">
        <v>82</v>
      </c>
      <c r="AY132" s="18" t="s">
        <v>167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8" t="s">
        <v>80</v>
      </c>
      <c r="BK132" s="239">
        <f>ROUND(I132*H132,2)</f>
        <v>0</v>
      </c>
      <c r="BL132" s="18" t="s">
        <v>308</v>
      </c>
      <c r="BM132" s="238" t="s">
        <v>205</v>
      </c>
    </row>
    <row r="133" s="2" customFormat="1" ht="24.15" customHeight="1">
      <c r="A133" s="39"/>
      <c r="B133" s="40"/>
      <c r="C133" s="227" t="s">
        <v>175</v>
      </c>
      <c r="D133" s="227" t="s">
        <v>170</v>
      </c>
      <c r="E133" s="228" t="s">
        <v>1141</v>
      </c>
      <c r="F133" s="229" t="s">
        <v>1142</v>
      </c>
      <c r="G133" s="230" t="s">
        <v>322</v>
      </c>
      <c r="H133" s="231">
        <v>10</v>
      </c>
      <c r="I133" s="232"/>
      <c r="J133" s="233">
        <f>ROUND(I133*H133,2)</f>
        <v>0</v>
      </c>
      <c r="K133" s="229" t="s">
        <v>1</v>
      </c>
      <c r="L133" s="45"/>
      <c r="M133" s="234" t="s">
        <v>1</v>
      </c>
      <c r="N133" s="235" t="s">
        <v>38</v>
      </c>
      <c r="O133" s="92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8" t="s">
        <v>308</v>
      </c>
      <c r="AT133" s="238" t="s">
        <v>170</v>
      </c>
      <c r="AU133" s="238" t="s">
        <v>82</v>
      </c>
      <c r="AY133" s="18" t="s">
        <v>167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8" t="s">
        <v>80</v>
      </c>
      <c r="BK133" s="239">
        <f>ROUND(I133*H133,2)</f>
        <v>0</v>
      </c>
      <c r="BL133" s="18" t="s">
        <v>308</v>
      </c>
      <c r="BM133" s="238" t="s">
        <v>179</v>
      </c>
    </row>
    <row r="134" s="2" customFormat="1" ht="24.15" customHeight="1">
      <c r="A134" s="39"/>
      <c r="B134" s="40"/>
      <c r="C134" s="227" t="s">
        <v>192</v>
      </c>
      <c r="D134" s="227" t="s">
        <v>170</v>
      </c>
      <c r="E134" s="228" t="s">
        <v>1143</v>
      </c>
      <c r="F134" s="229" t="s">
        <v>1144</v>
      </c>
      <c r="G134" s="230" t="s">
        <v>322</v>
      </c>
      <c r="H134" s="231">
        <v>1</v>
      </c>
      <c r="I134" s="232"/>
      <c r="J134" s="233">
        <f>ROUND(I134*H134,2)</f>
        <v>0</v>
      </c>
      <c r="K134" s="229" t="s">
        <v>1</v>
      </c>
      <c r="L134" s="45"/>
      <c r="M134" s="234" t="s">
        <v>1</v>
      </c>
      <c r="N134" s="235" t="s">
        <v>38</v>
      </c>
      <c r="O134" s="92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8" t="s">
        <v>308</v>
      </c>
      <c r="AT134" s="238" t="s">
        <v>170</v>
      </c>
      <c r="AU134" s="238" t="s">
        <v>82</v>
      </c>
      <c r="AY134" s="18" t="s">
        <v>167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8" t="s">
        <v>80</v>
      </c>
      <c r="BK134" s="239">
        <f>ROUND(I134*H134,2)</f>
        <v>0</v>
      </c>
      <c r="BL134" s="18" t="s">
        <v>308</v>
      </c>
      <c r="BM134" s="238" t="s">
        <v>233</v>
      </c>
    </row>
    <row r="135" s="2" customFormat="1" ht="16.5" customHeight="1">
      <c r="A135" s="39"/>
      <c r="B135" s="40"/>
      <c r="C135" s="227" t="s">
        <v>205</v>
      </c>
      <c r="D135" s="227" t="s">
        <v>170</v>
      </c>
      <c r="E135" s="228" t="s">
        <v>1145</v>
      </c>
      <c r="F135" s="229" t="s">
        <v>1146</v>
      </c>
      <c r="G135" s="230" t="s">
        <v>173</v>
      </c>
      <c r="H135" s="231">
        <v>1</v>
      </c>
      <c r="I135" s="232"/>
      <c r="J135" s="233">
        <f>ROUND(I135*H135,2)</f>
        <v>0</v>
      </c>
      <c r="K135" s="229" t="s">
        <v>1</v>
      </c>
      <c r="L135" s="45"/>
      <c r="M135" s="234" t="s">
        <v>1</v>
      </c>
      <c r="N135" s="235" t="s">
        <v>38</v>
      </c>
      <c r="O135" s="92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308</v>
      </c>
      <c r="AT135" s="238" t="s">
        <v>170</v>
      </c>
      <c r="AU135" s="238" t="s">
        <v>82</v>
      </c>
      <c r="AY135" s="18" t="s">
        <v>167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80</v>
      </c>
      <c r="BK135" s="239">
        <f>ROUND(I135*H135,2)</f>
        <v>0</v>
      </c>
      <c r="BL135" s="18" t="s">
        <v>308</v>
      </c>
      <c r="BM135" s="238" t="s">
        <v>8</v>
      </c>
    </row>
    <row r="136" s="2" customFormat="1" ht="16.5" customHeight="1">
      <c r="A136" s="39"/>
      <c r="B136" s="40"/>
      <c r="C136" s="227" t="s">
        <v>212</v>
      </c>
      <c r="D136" s="227" t="s">
        <v>170</v>
      </c>
      <c r="E136" s="228" t="s">
        <v>1147</v>
      </c>
      <c r="F136" s="229" t="s">
        <v>1148</v>
      </c>
      <c r="G136" s="230" t="s">
        <v>173</v>
      </c>
      <c r="H136" s="231">
        <v>1</v>
      </c>
      <c r="I136" s="232"/>
      <c r="J136" s="233">
        <f>ROUND(I136*H136,2)</f>
        <v>0</v>
      </c>
      <c r="K136" s="229" t="s">
        <v>1</v>
      </c>
      <c r="L136" s="45"/>
      <c r="M136" s="234" t="s">
        <v>1</v>
      </c>
      <c r="N136" s="235" t="s">
        <v>38</v>
      </c>
      <c r="O136" s="92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8" t="s">
        <v>308</v>
      </c>
      <c r="AT136" s="238" t="s">
        <v>170</v>
      </c>
      <c r="AU136" s="238" t="s">
        <v>82</v>
      </c>
      <c r="AY136" s="18" t="s">
        <v>167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8" t="s">
        <v>80</v>
      </c>
      <c r="BK136" s="239">
        <f>ROUND(I136*H136,2)</f>
        <v>0</v>
      </c>
      <c r="BL136" s="18" t="s">
        <v>308</v>
      </c>
      <c r="BM136" s="238" t="s">
        <v>288</v>
      </c>
    </row>
    <row r="137" s="2" customFormat="1" ht="16.5" customHeight="1">
      <c r="A137" s="39"/>
      <c r="B137" s="40"/>
      <c r="C137" s="227" t="s">
        <v>179</v>
      </c>
      <c r="D137" s="227" t="s">
        <v>170</v>
      </c>
      <c r="E137" s="228" t="s">
        <v>1149</v>
      </c>
      <c r="F137" s="229" t="s">
        <v>1150</v>
      </c>
      <c r="G137" s="230" t="s">
        <v>322</v>
      </c>
      <c r="H137" s="231">
        <v>10</v>
      </c>
      <c r="I137" s="232"/>
      <c r="J137" s="233">
        <f>ROUND(I137*H137,2)</f>
        <v>0</v>
      </c>
      <c r="K137" s="229" t="s">
        <v>1</v>
      </c>
      <c r="L137" s="45"/>
      <c r="M137" s="234" t="s">
        <v>1</v>
      </c>
      <c r="N137" s="235" t="s">
        <v>38</v>
      </c>
      <c r="O137" s="92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8" t="s">
        <v>308</v>
      </c>
      <c r="AT137" s="238" t="s">
        <v>170</v>
      </c>
      <c r="AU137" s="238" t="s">
        <v>82</v>
      </c>
      <c r="AY137" s="18" t="s">
        <v>167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8" t="s">
        <v>80</v>
      </c>
      <c r="BK137" s="239">
        <f>ROUND(I137*H137,2)</f>
        <v>0</v>
      </c>
      <c r="BL137" s="18" t="s">
        <v>308</v>
      </c>
      <c r="BM137" s="238" t="s">
        <v>308</v>
      </c>
    </row>
    <row r="138" s="2" customFormat="1" ht="16.5" customHeight="1">
      <c r="A138" s="39"/>
      <c r="B138" s="40"/>
      <c r="C138" s="227" t="s">
        <v>224</v>
      </c>
      <c r="D138" s="227" t="s">
        <v>170</v>
      </c>
      <c r="E138" s="228" t="s">
        <v>1151</v>
      </c>
      <c r="F138" s="229" t="s">
        <v>1152</v>
      </c>
      <c r="G138" s="230" t="s">
        <v>173</v>
      </c>
      <c r="H138" s="231">
        <v>1</v>
      </c>
      <c r="I138" s="232"/>
      <c r="J138" s="233">
        <f>ROUND(I138*H138,2)</f>
        <v>0</v>
      </c>
      <c r="K138" s="229" t="s">
        <v>1</v>
      </c>
      <c r="L138" s="45"/>
      <c r="M138" s="234" t="s">
        <v>1</v>
      </c>
      <c r="N138" s="235" t="s">
        <v>38</v>
      </c>
      <c r="O138" s="92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8" t="s">
        <v>308</v>
      </c>
      <c r="AT138" s="238" t="s">
        <v>170</v>
      </c>
      <c r="AU138" s="238" t="s">
        <v>82</v>
      </c>
      <c r="AY138" s="18" t="s">
        <v>167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8" t="s">
        <v>80</v>
      </c>
      <c r="BK138" s="239">
        <f>ROUND(I138*H138,2)</f>
        <v>0</v>
      </c>
      <c r="BL138" s="18" t="s">
        <v>308</v>
      </c>
      <c r="BM138" s="238" t="s">
        <v>319</v>
      </c>
    </row>
    <row r="139" s="2" customFormat="1" ht="16.5" customHeight="1">
      <c r="A139" s="39"/>
      <c r="B139" s="40"/>
      <c r="C139" s="227" t="s">
        <v>233</v>
      </c>
      <c r="D139" s="227" t="s">
        <v>170</v>
      </c>
      <c r="E139" s="228" t="s">
        <v>1153</v>
      </c>
      <c r="F139" s="229" t="s">
        <v>1154</v>
      </c>
      <c r="G139" s="230" t="s">
        <v>173</v>
      </c>
      <c r="H139" s="231">
        <v>1</v>
      </c>
      <c r="I139" s="232"/>
      <c r="J139" s="233">
        <f>ROUND(I139*H139,2)</f>
        <v>0</v>
      </c>
      <c r="K139" s="229" t="s">
        <v>1</v>
      </c>
      <c r="L139" s="45"/>
      <c r="M139" s="234" t="s">
        <v>1</v>
      </c>
      <c r="N139" s="235" t="s">
        <v>38</v>
      </c>
      <c r="O139" s="92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8" t="s">
        <v>308</v>
      </c>
      <c r="AT139" s="238" t="s">
        <v>170</v>
      </c>
      <c r="AU139" s="238" t="s">
        <v>82</v>
      </c>
      <c r="AY139" s="18" t="s">
        <v>167</v>
      </c>
      <c r="BE139" s="239">
        <f>IF(N139="základní",J139,0)</f>
        <v>0</v>
      </c>
      <c r="BF139" s="239">
        <f>IF(N139="snížená",J139,0)</f>
        <v>0</v>
      </c>
      <c r="BG139" s="239">
        <f>IF(N139="zákl. přenesená",J139,0)</f>
        <v>0</v>
      </c>
      <c r="BH139" s="239">
        <f>IF(N139="sníž. přenesená",J139,0)</f>
        <v>0</v>
      </c>
      <c r="BI139" s="239">
        <f>IF(N139="nulová",J139,0)</f>
        <v>0</v>
      </c>
      <c r="BJ139" s="18" t="s">
        <v>80</v>
      </c>
      <c r="BK139" s="239">
        <f>ROUND(I139*H139,2)</f>
        <v>0</v>
      </c>
      <c r="BL139" s="18" t="s">
        <v>308</v>
      </c>
      <c r="BM139" s="238" t="s">
        <v>333</v>
      </c>
    </row>
    <row r="140" s="2" customFormat="1" ht="24.15" customHeight="1">
      <c r="A140" s="39"/>
      <c r="B140" s="40"/>
      <c r="C140" s="227" t="s">
        <v>239</v>
      </c>
      <c r="D140" s="227" t="s">
        <v>170</v>
      </c>
      <c r="E140" s="228" t="s">
        <v>1155</v>
      </c>
      <c r="F140" s="229" t="s">
        <v>1156</v>
      </c>
      <c r="G140" s="230" t="s">
        <v>173</v>
      </c>
      <c r="H140" s="231">
        <v>1</v>
      </c>
      <c r="I140" s="232"/>
      <c r="J140" s="233">
        <f>ROUND(I140*H140,2)</f>
        <v>0</v>
      </c>
      <c r="K140" s="229" t="s">
        <v>1</v>
      </c>
      <c r="L140" s="45"/>
      <c r="M140" s="234" t="s">
        <v>1</v>
      </c>
      <c r="N140" s="235" t="s">
        <v>38</v>
      </c>
      <c r="O140" s="92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8" t="s">
        <v>308</v>
      </c>
      <c r="AT140" s="238" t="s">
        <v>170</v>
      </c>
      <c r="AU140" s="238" t="s">
        <v>82</v>
      </c>
      <c r="AY140" s="18" t="s">
        <v>167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8" t="s">
        <v>80</v>
      </c>
      <c r="BK140" s="239">
        <f>ROUND(I140*H140,2)</f>
        <v>0</v>
      </c>
      <c r="BL140" s="18" t="s">
        <v>308</v>
      </c>
      <c r="BM140" s="238" t="s">
        <v>346</v>
      </c>
    </row>
    <row r="141" s="2" customFormat="1" ht="24.15" customHeight="1">
      <c r="A141" s="39"/>
      <c r="B141" s="40"/>
      <c r="C141" s="227" t="s">
        <v>8</v>
      </c>
      <c r="D141" s="227" t="s">
        <v>170</v>
      </c>
      <c r="E141" s="228" t="s">
        <v>1157</v>
      </c>
      <c r="F141" s="229" t="s">
        <v>1158</v>
      </c>
      <c r="G141" s="230" t="s">
        <v>219</v>
      </c>
      <c r="H141" s="231">
        <v>0.036999999999999998</v>
      </c>
      <c r="I141" s="232"/>
      <c r="J141" s="233">
        <f>ROUND(I141*H141,2)</f>
        <v>0</v>
      </c>
      <c r="K141" s="229" t="s">
        <v>1</v>
      </c>
      <c r="L141" s="45"/>
      <c r="M141" s="234" t="s">
        <v>1</v>
      </c>
      <c r="N141" s="235" t="s">
        <v>38</v>
      </c>
      <c r="O141" s="92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8" t="s">
        <v>308</v>
      </c>
      <c r="AT141" s="238" t="s">
        <v>170</v>
      </c>
      <c r="AU141" s="238" t="s">
        <v>82</v>
      </c>
      <c r="AY141" s="18" t="s">
        <v>167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8" t="s">
        <v>80</v>
      </c>
      <c r="BK141" s="239">
        <f>ROUND(I141*H141,2)</f>
        <v>0</v>
      </c>
      <c r="BL141" s="18" t="s">
        <v>308</v>
      </c>
      <c r="BM141" s="238" t="s">
        <v>360</v>
      </c>
    </row>
    <row r="142" s="12" customFormat="1" ht="22.8" customHeight="1">
      <c r="A142" s="12"/>
      <c r="B142" s="211"/>
      <c r="C142" s="212"/>
      <c r="D142" s="213" t="s">
        <v>72</v>
      </c>
      <c r="E142" s="225" t="s">
        <v>986</v>
      </c>
      <c r="F142" s="225" t="s">
        <v>987</v>
      </c>
      <c r="G142" s="212"/>
      <c r="H142" s="212"/>
      <c r="I142" s="215"/>
      <c r="J142" s="226">
        <f>BK142</f>
        <v>0</v>
      </c>
      <c r="K142" s="212"/>
      <c r="L142" s="217"/>
      <c r="M142" s="218"/>
      <c r="N142" s="219"/>
      <c r="O142" s="219"/>
      <c r="P142" s="220">
        <f>SUM(P143:P144)</f>
        <v>0</v>
      </c>
      <c r="Q142" s="219"/>
      <c r="R142" s="220">
        <f>SUM(R143:R144)</f>
        <v>0</v>
      </c>
      <c r="S142" s="219"/>
      <c r="T142" s="221">
        <f>SUM(T143:T144)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22" t="s">
        <v>82</v>
      </c>
      <c r="AT142" s="223" t="s">
        <v>72</v>
      </c>
      <c r="AU142" s="223" t="s">
        <v>80</v>
      </c>
      <c r="AY142" s="222" t="s">
        <v>167</v>
      </c>
      <c r="BK142" s="224">
        <f>SUM(BK143:BK144)</f>
        <v>0</v>
      </c>
    </row>
    <row r="143" s="2" customFormat="1" ht="24.15" customHeight="1">
      <c r="A143" s="39"/>
      <c r="B143" s="40"/>
      <c r="C143" s="227" t="s">
        <v>280</v>
      </c>
      <c r="D143" s="227" t="s">
        <v>170</v>
      </c>
      <c r="E143" s="228" t="s">
        <v>1159</v>
      </c>
      <c r="F143" s="229" t="s">
        <v>1160</v>
      </c>
      <c r="G143" s="230" t="s">
        <v>322</v>
      </c>
      <c r="H143" s="231">
        <v>6</v>
      </c>
      <c r="I143" s="232"/>
      <c r="J143" s="233">
        <f>ROUND(I143*H143,2)</f>
        <v>0</v>
      </c>
      <c r="K143" s="229" t="s">
        <v>1</v>
      </c>
      <c r="L143" s="45"/>
      <c r="M143" s="234" t="s">
        <v>1</v>
      </c>
      <c r="N143" s="235" t="s">
        <v>38</v>
      </c>
      <c r="O143" s="92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8" t="s">
        <v>308</v>
      </c>
      <c r="AT143" s="238" t="s">
        <v>170</v>
      </c>
      <c r="AU143" s="238" t="s">
        <v>82</v>
      </c>
      <c r="AY143" s="18" t="s">
        <v>167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8" t="s">
        <v>80</v>
      </c>
      <c r="BK143" s="239">
        <f>ROUND(I143*H143,2)</f>
        <v>0</v>
      </c>
      <c r="BL143" s="18" t="s">
        <v>308</v>
      </c>
      <c r="BM143" s="238" t="s">
        <v>372</v>
      </c>
    </row>
    <row r="144" s="2" customFormat="1" ht="24.15" customHeight="1">
      <c r="A144" s="39"/>
      <c r="B144" s="40"/>
      <c r="C144" s="227" t="s">
        <v>288</v>
      </c>
      <c r="D144" s="227" t="s">
        <v>170</v>
      </c>
      <c r="E144" s="228" t="s">
        <v>1161</v>
      </c>
      <c r="F144" s="229" t="s">
        <v>1162</v>
      </c>
      <c r="G144" s="230" t="s">
        <v>322</v>
      </c>
      <c r="H144" s="231">
        <v>6</v>
      </c>
      <c r="I144" s="232"/>
      <c r="J144" s="233">
        <f>ROUND(I144*H144,2)</f>
        <v>0</v>
      </c>
      <c r="K144" s="229" t="s">
        <v>1</v>
      </c>
      <c r="L144" s="45"/>
      <c r="M144" s="234" t="s">
        <v>1</v>
      </c>
      <c r="N144" s="235" t="s">
        <v>38</v>
      </c>
      <c r="O144" s="92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8" t="s">
        <v>308</v>
      </c>
      <c r="AT144" s="238" t="s">
        <v>170</v>
      </c>
      <c r="AU144" s="238" t="s">
        <v>82</v>
      </c>
      <c r="AY144" s="18" t="s">
        <v>167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8" t="s">
        <v>80</v>
      </c>
      <c r="BK144" s="239">
        <f>ROUND(I144*H144,2)</f>
        <v>0</v>
      </c>
      <c r="BL144" s="18" t="s">
        <v>308</v>
      </c>
      <c r="BM144" s="238" t="s">
        <v>384</v>
      </c>
    </row>
    <row r="145" s="12" customFormat="1" ht="25.92" customHeight="1">
      <c r="A145" s="12"/>
      <c r="B145" s="211"/>
      <c r="C145" s="212"/>
      <c r="D145" s="213" t="s">
        <v>72</v>
      </c>
      <c r="E145" s="214" t="s">
        <v>1122</v>
      </c>
      <c r="F145" s="214" t="s">
        <v>104</v>
      </c>
      <c r="G145" s="212"/>
      <c r="H145" s="212"/>
      <c r="I145" s="215"/>
      <c r="J145" s="216">
        <f>BK145</f>
        <v>0</v>
      </c>
      <c r="K145" s="212"/>
      <c r="L145" s="217"/>
      <c r="M145" s="218"/>
      <c r="N145" s="219"/>
      <c r="O145" s="219"/>
      <c r="P145" s="220">
        <f>P146</f>
        <v>0</v>
      </c>
      <c r="Q145" s="219"/>
      <c r="R145" s="220">
        <f>R146</f>
        <v>0</v>
      </c>
      <c r="S145" s="219"/>
      <c r="T145" s="221">
        <f>T146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22" t="s">
        <v>192</v>
      </c>
      <c r="AT145" s="223" t="s">
        <v>72</v>
      </c>
      <c r="AU145" s="223" t="s">
        <v>73</v>
      </c>
      <c r="AY145" s="222" t="s">
        <v>167</v>
      </c>
      <c r="BK145" s="224">
        <f>BK146</f>
        <v>0</v>
      </c>
    </row>
    <row r="146" s="12" customFormat="1" ht="22.8" customHeight="1">
      <c r="A146" s="12"/>
      <c r="B146" s="211"/>
      <c r="C146" s="212"/>
      <c r="D146" s="213" t="s">
        <v>72</v>
      </c>
      <c r="E146" s="225" t="s">
        <v>1163</v>
      </c>
      <c r="F146" s="225" t="s">
        <v>1164</v>
      </c>
      <c r="G146" s="212"/>
      <c r="H146" s="212"/>
      <c r="I146" s="215"/>
      <c r="J146" s="226">
        <f>BK146</f>
        <v>0</v>
      </c>
      <c r="K146" s="212"/>
      <c r="L146" s="217"/>
      <c r="M146" s="218"/>
      <c r="N146" s="219"/>
      <c r="O146" s="219"/>
      <c r="P146" s="220">
        <f>P147</f>
        <v>0</v>
      </c>
      <c r="Q146" s="219"/>
      <c r="R146" s="220">
        <f>R147</f>
        <v>0</v>
      </c>
      <c r="S146" s="219"/>
      <c r="T146" s="221">
        <f>T147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22" t="s">
        <v>192</v>
      </c>
      <c r="AT146" s="223" t="s">
        <v>72</v>
      </c>
      <c r="AU146" s="223" t="s">
        <v>80</v>
      </c>
      <c r="AY146" s="222" t="s">
        <v>167</v>
      </c>
      <c r="BK146" s="224">
        <f>BK147</f>
        <v>0</v>
      </c>
    </row>
    <row r="147" s="2" customFormat="1" ht="16.5" customHeight="1">
      <c r="A147" s="39"/>
      <c r="B147" s="40"/>
      <c r="C147" s="227" t="s">
        <v>292</v>
      </c>
      <c r="D147" s="227" t="s">
        <v>170</v>
      </c>
      <c r="E147" s="228" t="s">
        <v>1165</v>
      </c>
      <c r="F147" s="229" t="s">
        <v>1166</v>
      </c>
      <c r="G147" s="230" t="s">
        <v>1128</v>
      </c>
      <c r="H147" s="231">
        <v>1</v>
      </c>
      <c r="I147" s="232"/>
      <c r="J147" s="233">
        <f>ROUND(I147*H147,2)</f>
        <v>0</v>
      </c>
      <c r="K147" s="229" t="s">
        <v>1</v>
      </c>
      <c r="L147" s="45"/>
      <c r="M147" s="295" t="s">
        <v>1</v>
      </c>
      <c r="N147" s="296" t="s">
        <v>38</v>
      </c>
      <c r="O147" s="297"/>
      <c r="P147" s="298">
        <f>O147*H147</f>
        <v>0</v>
      </c>
      <c r="Q147" s="298">
        <v>0</v>
      </c>
      <c r="R147" s="298">
        <f>Q147*H147</f>
        <v>0</v>
      </c>
      <c r="S147" s="298">
        <v>0</v>
      </c>
      <c r="T147" s="299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8" t="s">
        <v>175</v>
      </c>
      <c r="AT147" s="238" t="s">
        <v>170</v>
      </c>
      <c r="AU147" s="238" t="s">
        <v>82</v>
      </c>
      <c r="AY147" s="18" t="s">
        <v>167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18" t="s">
        <v>80</v>
      </c>
      <c r="BK147" s="239">
        <f>ROUND(I147*H147,2)</f>
        <v>0</v>
      </c>
      <c r="BL147" s="18" t="s">
        <v>175</v>
      </c>
      <c r="BM147" s="238" t="s">
        <v>399</v>
      </c>
    </row>
    <row r="148" s="2" customFormat="1" ht="6.96" customHeight="1">
      <c r="A148" s="39"/>
      <c r="B148" s="67"/>
      <c r="C148" s="68"/>
      <c r="D148" s="68"/>
      <c r="E148" s="68"/>
      <c r="F148" s="68"/>
      <c r="G148" s="68"/>
      <c r="H148" s="68"/>
      <c r="I148" s="68"/>
      <c r="J148" s="68"/>
      <c r="K148" s="68"/>
      <c r="L148" s="45"/>
      <c r="M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</row>
  </sheetData>
  <sheetProtection sheet="1" autoFilter="0" formatColumns="0" formatRows="0" objects="1" scenarios="1" spinCount="100000" saltValue="ByShdifxlpPRX3YIlnpHPZgcyDogFFG+p+Uz/8Y32DIGCxpqqkWYZhfV6sSHRDAmFLr1Ydf/cts/c9lrdPytfQ==" hashValue="ozTaDOWmhPpFePA80dZkLhWcde9cqs9QO7GpyXU16saRIhPD5f/JpumUOxkDYrFnFWcgr8uNGZAddOjabPTx8g==" algorithmName="SHA-512" password="CC35"/>
  <autoFilter ref="C125:K147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96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82</v>
      </c>
    </row>
    <row r="4" s="1" customFormat="1" ht="24.96" customHeight="1">
      <c r="B4" s="21"/>
      <c r="D4" s="149" t="s">
        <v>114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26.25" customHeight="1">
      <c r="B7" s="21"/>
      <c r="E7" s="152" t="str">
        <f>'Rekapitulace stavby'!K6</f>
        <v>Modernizace strav.provozu při MŠ a ZŠ speciální a praktické škole ELPIS Brno - revize</v>
      </c>
      <c r="F7" s="151"/>
      <c r="G7" s="151"/>
      <c r="H7" s="151"/>
      <c r="L7" s="21"/>
    </row>
    <row r="8" s="1" customFormat="1" ht="12" customHeight="1">
      <c r="B8" s="21"/>
      <c r="D8" s="151" t="s">
        <v>115</v>
      </c>
      <c r="L8" s="21"/>
    </row>
    <row r="9" s="2" customFormat="1" ht="16.5" customHeight="1">
      <c r="A9" s="39"/>
      <c r="B9" s="45"/>
      <c r="C9" s="39"/>
      <c r="D9" s="39"/>
      <c r="E9" s="152" t="s">
        <v>116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117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1167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18. 9. 2025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tr">
        <f>IF('Rekapitulace stavby'!AN10="","",'Rekapitulace stavby'!AN10)</f>
        <v/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tr">
        <f>IF('Rekapitulace stavby'!E11="","",'Rekapitulace stavby'!E11)</f>
        <v xml:space="preserve"> </v>
      </c>
      <c r="F17" s="39"/>
      <c r="G17" s="39"/>
      <c r="H17" s="39"/>
      <c r="I17" s="151" t="s">
        <v>26</v>
      </c>
      <c r="J17" s="142" t="str">
        <f>IF('Rekapitulace stavby'!AN11="","",'Rekapitulace stavby'!AN11)</f>
        <v/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27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26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29</v>
      </c>
      <c r="E22" s="39"/>
      <c r="F22" s="39"/>
      <c r="G22" s="39"/>
      <c r="H22" s="39"/>
      <c r="I22" s="151" t="s">
        <v>25</v>
      </c>
      <c r="J22" s="142" t="str">
        <f>IF('Rekapitulace stavby'!AN16="","",'Rekapitulace stavby'!AN16)</f>
        <v/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tr">
        <f>IF('Rekapitulace stavby'!E17="","",'Rekapitulace stavby'!E17)</f>
        <v xml:space="preserve"> </v>
      </c>
      <c r="F23" s="39"/>
      <c r="G23" s="39"/>
      <c r="H23" s="39"/>
      <c r="I23" s="151" t="s">
        <v>26</v>
      </c>
      <c r="J23" s="142" t="str">
        <f>IF('Rekapitulace stavby'!AN17="","",'Rekapitulace stavby'!AN17)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31</v>
      </c>
      <c r="E25" s="39"/>
      <c r="F25" s="39"/>
      <c r="G25" s="39"/>
      <c r="H25" s="39"/>
      <c r="I25" s="151" t="s">
        <v>25</v>
      </c>
      <c r="J25" s="142" t="str">
        <f>IF('Rekapitulace stavby'!AN19="","",'Rekapitulace stavby'!AN19)</f>
        <v/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tr">
        <f>IF('Rekapitulace stavby'!E20="","",'Rekapitulace stavby'!E20)</f>
        <v xml:space="preserve"> </v>
      </c>
      <c r="F26" s="39"/>
      <c r="G26" s="39"/>
      <c r="H26" s="39"/>
      <c r="I26" s="151" t="s">
        <v>26</v>
      </c>
      <c r="J26" s="142" t="str">
        <f>IF('Rekapitulace stavby'!AN20="","",'Rekapitulace stavby'!AN20)</f>
        <v/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32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33</v>
      </c>
      <c r="E32" s="39"/>
      <c r="F32" s="39"/>
      <c r="G32" s="39"/>
      <c r="H32" s="39"/>
      <c r="I32" s="39"/>
      <c r="J32" s="161">
        <f>ROUND(J130,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35</v>
      </c>
      <c r="G34" s="39"/>
      <c r="H34" s="39"/>
      <c r="I34" s="162" t="s">
        <v>34</v>
      </c>
      <c r="J34" s="162" t="s">
        <v>36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37</v>
      </c>
      <c r="E35" s="151" t="s">
        <v>38</v>
      </c>
      <c r="F35" s="164">
        <f>ROUND((SUM(BE130:BE213)),  2)</f>
        <v>0</v>
      </c>
      <c r="G35" s="39"/>
      <c r="H35" s="39"/>
      <c r="I35" s="165">
        <v>0.20999999999999999</v>
      </c>
      <c r="J35" s="164">
        <f>ROUND(((SUM(BE130:BE213))*I35),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39</v>
      </c>
      <c r="F36" s="164">
        <f>ROUND((SUM(BF130:BF213)),  2)</f>
        <v>0</v>
      </c>
      <c r="G36" s="39"/>
      <c r="H36" s="39"/>
      <c r="I36" s="165">
        <v>0.12</v>
      </c>
      <c r="J36" s="164">
        <f>ROUND(((SUM(BF130:BF213))*I36),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40</v>
      </c>
      <c r="F37" s="164">
        <f>ROUND((SUM(BG130:BG213)),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41</v>
      </c>
      <c r="F38" s="164">
        <f>ROUND((SUM(BH130:BH213)),  2)</f>
        <v>0</v>
      </c>
      <c r="G38" s="39"/>
      <c r="H38" s="39"/>
      <c r="I38" s="165">
        <v>0.12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42</v>
      </c>
      <c r="F39" s="164">
        <f>ROUND((SUM(BI130:BI213)),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43</v>
      </c>
      <c r="E41" s="168"/>
      <c r="F41" s="168"/>
      <c r="G41" s="169" t="s">
        <v>44</v>
      </c>
      <c r="H41" s="170" t="s">
        <v>45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46</v>
      </c>
      <c r="E50" s="174"/>
      <c r="F50" s="174"/>
      <c r="G50" s="173" t="s">
        <v>47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48</v>
      </c>
      <c r="E61" s="176"/>
      <c r="F61" s="177" t="s">
        <v>49</v>
      </c>
      <c r="G61" s="175" t="s">
        <v>48</v>
      </c>
      <c r="H61" s="176"/>
      <c r="I61" s="176"/>
      <c r="J61" s="178" t="s">
        <v>49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50</v>
      </c>
      <c r="E65" s="179"/>
      <c r="F65" s="179"/>
      <c r="G65" s="173" t="s">
        <v>51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48</v>
      </c>
      <c r="E76" s="176"/>
      <c r="F76" s="177" t="s">
        <v>49</v>
      </c>
      <c r="G76" s="175" t="s">
        <v>48</v>
      </c>
      <c r="H76" s="176"/>
      <c r="I76" s="176"/>
      <c r="J76" s="178" t="s">
        <v>49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84" t="str">
        <f>E7</f>
        <v>Modernizace strav.provozu při MŠ a ZŠ speciální a praktické škole ELPIS Brno - revize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115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116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117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03 - Silnoproud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 xml:space="preserve"> </v>
      </c>
      <c r="G91" s="41"/>
      <c r="H91" s="41"/>
      <c r="I91" s="33" t="s">
        <v>22</v>
      </c>
      <c r="J91" s="80" t="str">
        <f>IF(J14="","",J14)</f>
        <v>18. 9. 2025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 xml:space="preserve"> </v>
      </c>
      <c r="G93" s="41"/>
      <c r="H93" s="41"/>
      <c r="I93" s="33" t="s">
        <v>29</v>
      </c>
      <c r="J93" s="37" t="str">
        <f>E23</f>
        <v xml:space="preserve"> 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27</v>
      </c>
      <c r="D94" s="41"/>
      <c r="E94" s="41"/>
      <c r="F94" s="28" t="str">
        <f>IF(E20="","",E20)</f>
        <v>Vyplň údaj</v>
      </c>
      <c r="G94" s="41"/>
      <c r="H94" s="41"/>
      <c r="I94" s="33" t="s">
        <v>31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124</v>
      </c>
      <c r="D96" s="186"/>
      <c r="E96" s="186"/>
      <c r="F96" s="186"/>
      <c r="G96" s="186"/>
      <c r="H96" s="186"/>
      <c r="I96" s="186"/>
      <c r="J96" s="187" t="s">
        <v>125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126</v>
      </c>
      <c r="D98" s="41"/>
      <c r="E98" s="41"/>
      <c r="F98" s="41"/>
      <c r="G98" s="41"/>
      <c r="H98" s="41"/>
      <c r="I98" s="41"/>
      <c r="J98" s="111">
        <f>J130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127</v>
      </c>
    </row>
    <row r="99" s="9" customFormat="1" ht="24.96" customHeight="1">
      <c r="A99" s="9"/>
      <c r="B99" s="189"/>
      <c r="C99" s="190"/>
      <c r="D99" s="191" t="s">
        <v>1168</v>
      </c>
      <c r="E99" s="192"/>
      <c r="F99" s="192"/>
      <c r="G99" s="192"/>
      <c r="H99" s="192"/>
      <c r="I99" s="192"/>
      <c r="J99" s="193">
        <f>J131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9"/>
      <c r="C100" s="190"/>
      <c r="D100" s="191" t="s">
        <v>1169</v>
      </c>
      <c r="E100" s="192"/>
      <c r="F100" s="192"/>
      <c r="G100" s="192"/>
      <c r="H100" s="192"/>
      <c r="I100" s="192"/>
      <c r="J100" s="193">
        <f>J132</f>
        <v>0</v>
      </c>
      <c r="K100" s="190"/>
      <c r="L100" s="19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89"/>
      <c r="C101" s="190"/>
      <c r="D101" s="191" t="s">
        <v>1170</v>
      </c>
      <c r="E101" s="192"/>
      <c r="F101" s="192"/>
      <c r="G101" s="192"/>
      <c r="H101" s="192"/>
      <c r="I101" s="192"/>
      <c r="J101" s="193">
        <f>J135</f>
        <v>0</v>
      </c>
      <c r="K101" s="190"/>
      <c r="L101" s="19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89"/>
      <c r="C102" s="190"/>
      <c r="D102" s="191" t="s">
        <v>1171</v>
      </c>
      <c r="E102" s="192"/>
      <c r="F102" s="192"/>
      <c r="G102" s="192"/>
      <c r="H102" s="192"/>
      <c r="I102" s="192"/>
      <c r="J102" s="193">
        <f>J150</f>
        <v>0</v>
      </c>
      <c r="K102" s="190"/>
      <c r="L102" s="19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89"/>
      <c r="C103" s="190"/>
      <c r="D103" s="191" t="s">
        <v>1172</v>
      </c>
      <c r="E103" s="192"/>
      <c r="F103" s="192"/>
      <c r="G103" s="192"/>
      <c r="H103" s="192"/>
      <c r="I103" s="192"/>
      <c r="J103" s="193">
        <f>J156</f>
        <v>0</v>
      </c>
      <c r="K103" s="190"/>
      <c r="L103" s="19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89"/>
      <c r="C104" s="190"/>
      <c r="D104" s="191" t="s">
        <v>1173</v>
      </c>
      <c r="E104" s="192"/>
      <c r="F104" s="192"/>
      <c r="G104" s="192"/>
      <c r="H104" s="192"/>
      <c r="I104" s="192"/>
      <c r="J104" s="193">
        <f>J163</f>
        <v>0</v>
      </c>
      <c r="K104" s="190"/>
      <c r="L104" s="19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89"/>
      <c r="C105" s="190"/>
      <c r="D105" s="191" t="s">
        <v>1174</v>
      </c>
      <c r="E105" s="192"/>
      <c r="F105" s="192"/>
      <c r="G105" s="192"/>
      <c r="H105" s="192"/>
      <c r="I105" s="192"/>
      <c r="J105" s="193">
        <f>J177</f>
        <v>0</v>
      </c>
      <c r="K105" s="190"/>
      <c r="L105" s="19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89"/>
      <c r="C106" s="190"/>
      <c r="D106" s="191" t="s">
        <v>1175</v>
      </c>
      <c r="E106" s="192"/>
      <c r="F106" s="192"/>
      <c r="G106" s="192"/>
      <c r="H106" s="192"/>
      <c r="I106" s="192"/>
      <c r="J106" s="193">
        <f>J195</f>
        <v>0</v>
      </c>
      <c r="K106" s="190"/>
      <c r="L106" s="19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89"/>
      <c r="C107" s="190"/>
      <c r="D107" s="191" t="s">
        <v>1176</v>
      </c>
      <c r="E107" s="192"/>
      <c r="F107" s="192"/>
      <c r="G107" s="192"/>
      <c r="H107" s="192"/>
      <c r="I107" s="192"/>
      <c r="J107" s="193">
        <f>J201</f>
        <v>0</v>
      </c>
      <c r="K107" s="190"/>
      <c r="L107" s="194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9" customFormat="1" ht="24.96" customHeight="1">
      <c r="A108" s="9"/>
      <c r="B108" s="189"/>
      <c r="C108" s="190"/>
      <c r="D108" s="191" t="s">
        <v>1177</v>
      </c>
      <c r="E108" s="192"/>
      <c r="F108" s="192"/>
      <c r="G108" s="192"/>
      <c r="H108" s="192"/>
      <c r="I108" s="192"/>
      <c r="J108" s="193">
        <f>J205</f>
        <v>0</v>
      </c>
      <c r="K108" s="190"/>
      <c r="L108" s="194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2" customFormat="1" ht="21.84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4" s="2" customFormat="1" ht="6.96" customHeight="1">
      <c r="A114" s="39"/>
      <c r="B114" s="69"/>
      <c r="C114" s="70"/>
      <c r="D114" s="70"/>
      <c r="E114" s="70"/>
      <c r="F114" s="70"/>
      <c r="G114" s="70"/>
      <c r="H114" s="70"/>
      <c r="I114" s="70"/>
      <c r="J114" s="70"/>
      <c r="K114" s="70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24.96" customHeight="1">
      <c r="A115" s="39"/>
      <c r="B115" s="40"/>
      <c r="C115" s="24" t="s">
        <v>152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16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26.25" customHeight="1">
      <c r="A118" s="39"/>
      <c r="B118" s="40"/>
      <c r="C118" s="41"/>
      <c r="D118" s="41"/>
      <c r="E118" s="184" t="str">
        <f>E7</f>
        <v>Modernizace strav.provozu při MŠ a ZŠ speciální a praktické škole ELPIS Brno - revize</v>
      </c>
      <c r="F118" s="33"/>
      <c r="G118" s="33"/>
      <c r="H118" s="33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1" customFormat="1" ht="12" customHeight="1">
      <c r="B119" s="22"/>
      <c r="C119" s="33" t="s">
        <v>115</v>
      </c>
      <c r="D119" s="23"/>
      <c r="E119" s="23"/>
      <c r="F119" s="23"/>
      <c r="G119" s="23"/>
      <c r="H119" s="23"/>
      <c r="I119" s="23"/>
      <c r="J119" s="23"/>
      <c r="K119" s="23"/>
      <c r="L119" s="21"/>
    </row>
    <row r="120" s="2" customFormat="1" ht="16.5" customHeight="1">
      <c r="A120" s="39"/>
      <c r="B120" s="40"/>
      <c r="C120" s="41"/>
      <c r="D120" s="41"/>
      <c r="E120" s="184" t="s">
        <v>116</v>
      </c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117</v>
      </c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6.5" customHeight="1">
      <c r="A122" s="39"/>
      <c r="B122" s="40"/>
      <c r="C122" s="41"/>
      <c r="D122" s="41"/>
      <c r="E122" s="77" t="str">
        <f>E11</f>
        <v>03 - Silnoproud</v>
      </c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20</v>
      </c>
      <c r="D124" s="41"/>
      <c r="E124" s="41"/>
      <c r="F124" s="28" t="str">
        <f>F14</f>
        <v xml:space="preserve"> </v>
      </c>
      <c r="G124" s="41"/>
      <c r="H124" s="41"/>
      <c r="I124" s="33" t="s">
        <v>22</v>
      </c>
      <c r="J124" s="80" t="str">
        <f>IF(J14="","",J14)</f>
        <v>18. 9. 2025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6.96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5.15" customHeight="1">
      <c r="A126" s="39"/>
      <c r="B126" s="40"/>
      <c r="C126" s="33" t="s">
        <v>24</v>
      </c>
      <c r="D126" s="41"/>
      <c r="E126" s="41"/>
      <c r="F126" s="28" t="str">
        <f>E17</f>
        <v xml:space="preserve"> </v>
      </c>
      <c r="G126" s="41"/>
      <c r="H126" s="41"/>
      <c r="I126" s="33" t="s">
        <v>29</v>
      </c>
      <c r="J126" s="37" t="str">
        <f>E23</f>
        <v xml:space="preserve"> 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5.15" customHeight="1">
      <c r="A127" s="39"/>
      <c r="B127" s="40"/>
      <c r="C127" s="33" t="s">
        <v>27</v>
      </c>
      <c r="D127" s="41"/>
      <c r="E127" s="41"/>
      <c r="F127" s="28" t="str">
        <f>IF(E20="","",E20)</f>
        <v>Vyplň údaj</v>
      </c>
      <c r="G127" s="41"/>
      <c r="H127" s="41"/>
      <c r="I127" s="33" t="s">
        <v>31</v>
      </c>
      <c r="J127" s="37" t="str">
        <f>E26</f>
        <v xml:space="preserve"> </v>
      </c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0.32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11" customFormat="1" ht="29.28" customHeight="1">
      <c r="A129" s="200"/>
      <c r="B129" s="201"/>
      <c r="C129" s="202" t="s">
        <v>153</v>
      </c>
      <c r="D129" s="203" t="s">
        <v>58</v>
      </c>
      <c r="E129" s="203" t="s">
        <v>54</v>
      </c>
      <c r="F129" s="203" t="s">
        <v>55</v>
      </c>
      <c r="G129" s="203" t="s">
        <v>154</v>
      </c>
      <c r="H129" s="203" t="s">
        <v>155</v>
      </c>
      <c r="I129" s="203" t="s">
        <v>156</v>
      </c>
      <c r="J129" s="203" t="s">
        <v>125</v>
      </c>
      <c r="K129" s="204" t="s">
        <v>157</v>
      </c>
      <c r="L129" s="205"/>
      <c r="M129" s="101" t="s">
        <v>1</v>
      </c>
      <c r="N129" s="102" t="s">
        <v>37</v>
      </c>
      <c r="O129" s="102" t="s">
        <v>158</v>
      </c>
      <c r="P129" s="102" t="s">
        <v>159</v>
      </c>
      <c r="Q129" s="102" t="s">
        <v>160</v>
      </c>
      <c r="R129" s="102" t="s">
        <v>161</v>
      </c>
      <c r="S129" s="102" t="s">
        <v>162</v>
      </c>
      <c r="T129" s="103" t="s">
        <v>163</v>
      </c>
      <c r="U129" s="200"/>
      <c r="V129" s="200"/>
      <c r="W129" s="200"/>
      <c r="X129" s="200"/>
      <c r="Y129" s="200"/>
      <c r="Z129" s="200"/>
      <c r="AA129" s="200"/>
      <c r="AB129" s="200"/>
      <c r="AC129" s="200"/>
      <c r="AD129" s="200"/>
      <c r="AE129" s="200"/>
    </row>
    <row r="130" s="2" customFormat="1" ht="22.8" customHeight="1">
      <c r="A130" s="39"/>
      <c r="B130" s="40"/>
      <c r="C130" s="108" t="s">
        <v>164</v>
      </c>
      <c r="D130" s="41"/>
      <c r="E130" s="41"/>
      <c r="F130" s="41"/>
      <c r="G130" s="41"/>
      <c r="H130" s="41"/>
      <c r="I130" s="41"/>
      <c r="J130" s="206">
        <f>BK130</f>
        <v>0</v>
      </c>
      <c r="K130" s="41"/>
      <c r="L130" s="45"/>
      <c r="M130" s="104"/>
      <c r="N130" s="207"/>
      <c r="O130" s="105"/>
      <c r="P130" s="208">
        <f>P131+P132+P135+P150+P156+P163+P177+P195+P201+P205</f>
        <v>0</v>
      </c>
      <c r="Q130" s="105"/>
      <c r="R130" s="208">
        <f>R131+R132+R135+R150+R156+R163+R177+R195+R201+R205</f>
        <v>0</v>
      </c>
      <c r="S130" s="105"/>
      <c r="T130" s="209">
        <f>T131+T132+T135+T150+T156+T163+T177+T195+T201+T205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72</v>
      </c>
      <c r="AU130" s="18" t="s">
        <v>127</v>
      </c>
      <c r="BK130" s="210">
        <f>BK131+BK132+BK135+BK150+BK156+BK163+BK177+BK195+BK201+BK205</f>
        <v>0</v>
      </c>
    </row>
    <row r="131" s="12" customFormat="1" ht="25.92" customHeight="1">
      <c r="A131" s="12"/>
      <c r="B131" s="211"/>
      <c r="C131" s="212"/>
      <c r="D131" s="213" t="s">
        <v>72</v>
      </c>
      <c r="E131" s="214" t="s">
        <v>1178</v>
      </c>
      <c r="F131" s="214" t="s">
        <v>1</v>
      </c>
      <c r="G131" s="212"/>
      <c r="H131" s="212"/>
      <c r="I131" s="215"/>
      <c r="J131" s="216">
        <f>BK131</f>
        <v>0</v>
      </c>
      <c r="K131" s="212"/>
      <c r="L131" s="217"/>
      <c r="M131" s="218"/>
      <c r="N131" s="219"/>
      <c r="O131" s="219"/>
      <c r="P131" s="220">
        <v>0</v>
      </c>
      <c r="Q131" s="219"/>
      <c r="R131" s="220">
        <v>0</v>
      </c>
      <c r="S131" s="219"/>
      <c r="T131" s="221"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2" t="s">
        <v>80</v>
      </c>
      <c r="AT131" s="223" t="s">
        <v>72</v>
      </c>
      <c r="AU131" s="223" t="s">
        <v>73</v>
      </c>
      <c r="AY131" s="222" t="s">
        <v>167</v>
      </c>
      <c r="BK131" s="224">
        <v>0</v>
      </c>
    </row>
    <row r="132" s="12" customFormat="1" ht="25.92" customHeight="1">
      <c r="A132" s="12"/>
      <c r="B132" s="211"/>
      <c r="C132" s="212"/>
      <c r="D132" s="213" t="s">
        <v>72</v>
      </c>
      <c r="E132" s="214" t="s">
        <v>80</v>
      </c>
      <c r="F132" s="214" t="s">
        <v>1179</v>
      </c>
      <c r="G132" s="212"/>
      <c r="H132" s="212"/>
      <c r="I132" s="215"/>
      <c r="J132" s="216">
        <f>BK132</f>
        <v>0</v>
      </c>
      <c r="K132" s="212"/>
      <c r="L132" s="217"/>
      <c r="M132" s="218"/>
      <c r="N132" s="219"/>
      <c r="O132" s="219"/>
      <c r="P132" s="220">
        <f>SUM(P133:P134)</f>
        <v>0</v>
      </c>
      <c r="Q132" s="219"/>
      <c r="R132" s="220">
        <f>SUM(R133:R134)</f>
        <v>0</v>
      </c>
      <c r="S132" s="219"/>
      <c r="T132" s="221">
        <f>SUM(T133:T134)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2" t="s">
        <v>80</v>
      </c>
      <c r="AT132" s="223" t="s">
        <v>72</v>
      </c>
      <c r="AU132" s="223" t="s">
        <v>73</v>
      </c>
      <c r="AY132" s="222" t="s">
        <v>167</v>
      </c>
      <c r="BK132" s="224">
        <f>SUM(BK133:BK134)</f>
        <v>0</v>
      </c>
    </row>
    <row r="133" s="2" customFormat="1" ht="24.15" customHeight="1">
      <c r="A133" s="39"/>
      <c r="B133" s="40"/>
      <c r="C133" s="227" t="s">
        <v>80</v>
      </c>
      <c r="D133" s="227" t="s">
        <v>170</v>
      </c>
      <c r="E133" s="228" t="s">
        <v>80</v>
      </c>
      <c r="F133" s="229" t="s">
        <v>1180</v>
      </c>
      <c r="G133" s="230" t="s">
        <v>1181</v>
      </c>
      <c r="H133" s="231">
        <v>1</v>
      </c>
      <c r="I133" s="232"/>
      <c r="J133" s="233">
        <f>ROUND(I133*H133,2)</f>
        <v>0</v>
      </c>
      <c r="K133" s="229" t="s">
        <v>1</v>
      </c>
      <c r="L133" s="45"/>
      <c r="M133" s="234" t="s">
        <v>1</v>
      </c>
      <c r="N133" s="235" t="s">
        <v>38</v>
      </c>
      <c r="O133" s="92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8" t="s">
        <v>175</v>
      </c>
      <c r="AT133" s="238" t="s">
        <v>170</v>
      </c>
      <c r="AU133" s="238" t="s">
        <v>80</v>
      </c>
      <c r="AY133" s="18" t="s">
        <v>167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8" t="s">
        <v>80</v>
      </c>
      <c r="BK133" s="239">
        <f>ROUND(I133*H133,2)</f>
        <v>0</v>
      </c>
      <c r="BL133" s="18" t="s">
        <v>175</v>
      </c>
      <c r="BM133" s="238" t="s">
        <v>82</v>
      </c>
    </row>
    <row r="134" s="2" customFormat="1" ht="24.15" customHeight="1">
      <c r="A134" s="39"/>
      <c r="B134" s="40"/>
      <c r="C134" s="227" t="s">
        <v>82</v>
      </c>
      <c r="D134" s="227" t="s">
        <v>170</v>
      </c>
      <c r="E134" s="228" t="s">
        <v>82</v>
      </c>
      <c r="F134" s="229" t="s">
        <v>1182</v>
      </c>
      <c r="G134" s="230" t="s">
        <v>1181</v>
      </c>
      <c r="H134" s="231">
        <v>1</v>
      </c>
      <c r="I134" s="232"/>
      <c r="J134" s="233">
        <f>ROUND(I134*H134,2)</f>
        <v>0</v>
      </c>
      <c r="K134" s="229" t="s">
        <v>1</v>
      </c>
      <c r="L134" s="45"/>
      <c r="M134" s="234" t="s">
        <v>1</v>
      </c>
      <c r="N134" s="235" t="s">
        <v>38</v>
      </c>
      <c r="O134" s="92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8" t="s">
        <v>175</v>
      </c>
      <c r="AT134" s="238" t="s">
        <v>170</v>
      </c>
      <c r="AU134" s="238" t="s">
        <v>80</v>
      </c>
      <c r="AY134" s="18" t="s">
        <v>167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8" t="s">
        <v>80</v>
      </c>
      <c r="BK134" s="239">
        <f>ROUND(I134*H134,2)</f>
        <v>0</v>
      </c>
      <c r="BL134" s="18" t="s">
        <v>175</v>
      </c>
      <c r="BM134" s="238" t="s">
        <v>175</v>
      </c>
    </row>
    <row r="135" s="12" customFormat="1" ht="25.92" customHeight="1">
      <c r="A135" s="12"/>
      <c r="B135" s="211"/>
      <c r="C135" s="212"/>
      <c r="D135" s="213" t="s">
        <v>72</v>
      </c>
      <c r="E135" s="214" t="s">
        <v>82</v>
      </c>
      <c r="F135" s="214" t="s">
        <v>1183</v>
      </c>
      <c r="G135" s="212"/>
      <c r="H135" s="212"/>
      <c r="I135" s="215"/>
      <c r="J135" s="216">
        <f>BK135</f>
        <v>0</v>
      </c>
      <c r="K135" s="212"/>
      <c r="L135" s="217"/>
      <c r="M135" s="218"/>
      <c r="N135" s="219"/>
      <c r="O135" s="219"/>
      <c r="P135" s="220">
        <f>SUM(P136:P149)</f>
        <v>0</v>
      </c>
      <c r="Q135" s="219"/>
      <c r="R135" s="220">
        <f>SUM(R136:R149)</f>
        <v>0</v>
      </c>
      <c r="S135" s="219"/>
      <c r="T135" s="221">
        <f>SUM(T136:T149)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2" t="s">
        <v>80</v>
      </c>
      <c r="AT135" s="223" t="s">
        <v>72</v>
      </c>
      <c r="AU135" s="223" t="s">
        <v>73</v>
      </c>
      <c r="AY135" s="222" t="s">
        <v>167</v>
      </c>
      <c r="BK135" s="224">
        <f>SUM(BK136:BK149)</f>
        <v>0</v>
      </c>
    </row>
    <row r="136" s="2" customFormat="1" ht="24.15" customHeight="1">
      <c r="A136" s="39"/>
      <c r="B136" s="40"/>
      <c r="C136" s="227" t="s">
        <v>168</v>
      </c>
      <c r="D136" s="227" t="s">
        <v>170</v>
      </c>
      <c r="E136" s="228" t="s">
        <v>168</v>
      </c>
      <c r="F136" s="229" t="s">
        <v>1184</v>
      </c>
      <c r="G136" s="230" t="s">
        <v>1181</v>
      </c>
      <c r="H136" s="231">
        <v>1</v>
      </c>
      <c r="I136" s="232"/>
      <c r="J136" s="233">
        <f>ROUND(I136*H136,2)</f>
        <v>0</v>
      </c>
      <c r="K136" s="229" t="s">
        <v>1</v>
      </c>
      <c r="L136" s="45"/>
      <c r="M136" s="234" t="s">
        <v>1</v>
      </c>
      <c r="N136" s="235" t="s">
        <v>38</v>
      </c>
      <c r="O136" s="92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8" t="s">
        <v>175</v>
      </c>
      <c r="AT136" s="238" t="s">
        <v>170</v>
      </c>
      <c r="AU136" s="238" t="s">
        <v>80</v>
      </c>
      <c r="AY136" s="18" t="s">
        <v>167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8" t="s">
        <v>80</v>
      </c>
      <c r="BK136" s="239">
        <f>ROUND(I136*H136,2)</f>
        <v>0</v>
      </c>
      <c r="BL136" s="18" t="s">
        <v>175</v>
      </c>
      <c r="BM136" s="238" t="s">
        <v>205</v>
      </c>
    </row>
    <row r="137" s="2" customFormat="1" ht="24.15" customHeight="1">
      <c r="A137" s="39"/>
      <c r="B137" s="40"/>
      <c r="C137" s="227" t="s">
        <v>175</v>
      </c>
      <c r="D137" s="227" t="s">
        <v>170</v>
      </c>
      <c r="E137" s="228" t="s">
        <v>175</v>
      </c>
      <c r="F137" s="229" t="s">
        <v>1185</v>
      </c>
      <c r="G137" s="230" t="s">
        <v>1181</v>
      </c>
      <c r="H137" s="231">
        <v>1</v>
      </c>
      <c r="I137" s="232"/>
      <c r="J137" s="233">
        <f>ROUND(I137*H137,2)</f>
        <v>0</v>
      </c>
      <c r="K137" s="229" t="s">
        <v>1</v>
      </c>
      <c r="L137" s="45"/>
      <c r="M137" s="234" t="s">
        <v>1</v>
      </c>
      <c r="N137" s="235" t="s">
        <v>38</v>
      </c>
      <c r="O137" s="92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8" t="s">
        <v>175</v>
      </c>
      <c r="AT137" s="238" t="s">
        <v>170</v>
      </c>
      <c r="AU137" s="238" t="s">
        <v>80</v>
      </c>
      <c r="AY137" s="18" t="s">
        <v>167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8" t="s">
        <v>80</v>
      </c>
      <c r="BK137" s="239">
        <f>ROUND(I137*H137,2)</f>
        <v>0</v>
      </c>
      <c r="BL137" s="18" t="s">
        <v>175</v>
      </c>
      <c r="BM137" s="238" t="s">
        <v>179</v>
      </c>
    </row>
    <row r="138" s="2" customFormat="1" ht="24.15" customHeight="1">
      <c r="A138" s="39"/>
      <c r="B138" s="40"/>
      <c r="C138" s="227" t="s">
        <v>192</v>
      </c>
      <c r="D138" s="227" t="s">
        <v>170</v>
      </c>
      <c r="E138" s="228" t="s">
        <v>192</v>
      </c>
      <c r="F138" s="229" t="s">
        <v>1186</v>
      </c>
      <c r="G138" s="230" t="s">
        <v>1181</v>
      </c>
      <c r="H138" s="231">
        <v>1</v>
      </c>
      <c r="I138" s="232"/>
      <c r="J138" s="233">
        <f>ROUND(I138*H138,2)</f>
        <v>0</v>
      </c>
      <c r="K138" s="229" t="s">
        <v>1</v>
      </c>
      <c r="L138" s="45"/>
      <c r="M138" s="234" t="s">
        <v>1</v>
      </c>
      <c r="N138" s="235" t="s">
        <v>38</v>
      </c>
      <c r="O138" s="92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8" t="s">
        <v>175</v>
      </c>
      <c r="AT138" s="238" t="s">
        <v>170</v>
      </c>
      <c r="AU138" s="238" t="s">
        <v>80</v>
      </c>
      <c r="AY138" s="18" t="s">
        <v>167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8" t="s">
        <v>80</v>
      </c>
      <c r="BK138" s="239">
        <f>ROUND(I138*H138,2)</f>
        <v>0</v>
      </c>
      <c r="BL138" s="18" t="s">
        <v>175</v>
      </c>
      <c r="BM138" s="238" t="s">
        <v>233</v>
      </c>
    </row>
    <row r="139" s="2" customFormat="1" ht="24.15" customHeight="1">
      <c r="A139" s="39"/>
      <c r="B139" s="40"/>
      <c r="C139" s="227" t="s">
        <v>205</v>
      </c>
      <c r="D139" s="227" t="s">
        <v>170</v>
      </c>
      <c r="E139" s="228" t="s">
        <v>205</v>
      </c>
      <c r="F139" s="229" t="s">
        <v>1187</v>
      </c>
      <c r="G139" s="230" t="s">
        <v>1181</v>
      </c>
      <c r="H139" s="231">
        <v>1</v>
      </c>
      <c r="I139" s="232"/>
      <c r="J139" s="233">
        <f>ROUND(I139*H139,2)</f>
        <v>0</v>
      </c>
      <c r="K139" s="229" t="s">
        <v>1</v>
      </c>
      <c r="L139" s="45"/>
      <c r="M139" s="234" t="s">
        <v>1</v>
      </c>
      <c r="N139" s="235" t="s">
        <v>38</v>
      </c>
      <c r="O139" s="92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8" t="s">
        <v>175</v>
      </c>
      <c r="AT139" s="238" t="s">
        <v>170</v>
      </c>
      <c r="AU139" s="238" t="s">
        <v>80</v>
      </c>
      <c r="AY139" s="18" t="s">
        <v>167</v>
      </c>
      <c r="BE139" s="239">
        <f>IF(N139="základní",J139,0)</f>
        <v>0</v>
      </c>
      <c r="BF139" s="239">
        <f>IF(N139="snížená",J139,0)</f>
        <v>0</v>
      </c>
      <c r="BG139" s="239">
        <f>IF(N139="zákl. přenesená",J139,0)</f>
        <v>0</v>
      </c>
      <c r="BH139" s="239">
        <f>IF(N139="sníž. přenesená",J139,0)</f>
        <v>0</v>
      </c>
      <c r="BI139" s="239">
        <f>IF(N139="nulová",J139,0)</f>
        <v>0</v>
      </c>
      <c r="BJ139" s="18" t="s">
        <v>80</v>
      </c>
      <c r="BK139" s="239">
        <f>ROUND(I139*H139,2)</f>
        <v>0</v>
      </c>
      <c r="BL139" s="18" t="s">
        <v>175</v>
      </c>
      <c r="BM139" s="238" t="s">
        <v>8</v>
      </c>
    </row>
    <row r="140" s="2" customFormat="1" ht="24.15" customHeight="1">
      <c r="A140" s="39"/>
      <c r="B140" s="40"/>
      <c r="C140" s="227" t="s">
        <v>212</v>
      </c>
      <c r="D140" s="227" t="s">
        <v>170</v>
      </c>
      <c r="E140" s="228" t="s">
        <v>212</v>
      </c>
      <c r="F140" s="229" t="s">
        <v>1188</v>
      </c>
      <c r="G140" s="230" t="s">
        <v>1181</v>
      </c>
      <c r="H140" s="231">
        <v>6</v>
      </c>
      <c r="I140" s="232"/>
      <c r="J140" s="233">
        <f>ROUND(I140*H140,2)</f>
        <v>0</v>
      </c>
      <c r="K140" s="229" t="s">
        <v>1</v>
      </c>
      <c r="L140" s="45"/>
      <c r="M140" s="234" t="s">
        <v>1</v>
      </c>
      <c r="N140" s="235" t="s">
        <v>38</v>
      </c>
      <c r="O140" s="92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8" t="s">
        <v>175</v>
      </c>
      <c r="AT140" s="238" t="s">
        <v>170</v>
      </c>
      <c r="AU140" s="238" t="s">
        <v>80</v>
      </c>
      <c r="AY140" s="18" t="s">
        <v>167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8" t="s">
        <v>80</v>
      </c>
      <c r="BK140" s="239">
        <f>ROUND(I140*H140,2)</f>
        <v>0</v>
      </c>
      <c r="BL140" s="18" t="s">
        <v>175</v>
      </c>
      <c r="BM140" s="238" t="s">
        <v>288</v>
      </c>
    </row>
    <row r="141" s="2" customFormat="1" ht="24.15" customHeight="1">
      <c r="A141" s="39"/>
      <c r="B141" s="40"/>
      <c r="C141" s="227" t="s">
        <v>179</v>
      </c>
      <c r="D141" s="227" t="s">
        <v>170</v>
      </c>
      <c r="E141" s="228" t="s">
        <v>179</v>
      </c>
      <c r="F141" s="229" t="s">
        <v>1189</v>
      </c>
      <c r="G141" s="230" t="s">
        <v>1181</v>
      </c>
      <c r="H141" s="231">
        <v>1</v>
      </c>
      <c r="I141" s="232"/>
      <c r="J141" s="233">
        <f>ROUND(I141*H141,2)</f>
        <v>0</v>
      </c>
      <c r="K141" s="229" t="s">
        <v>1</v>
      </c>
      <c r="L141" s="45"/>
      <c r="M141" s="234" t="s">
        <v>1</v>
      </c>
      <c r="N141" s="235" t="s">
        <v>38</v>
      </c>
      <c r="O141" s="92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8" t="s">
        <v>175</v>
      </c>
      <c r="AT141" s="238" t="s">
        <v>170</v>
      </c>
      <c r="AU141" s="238" t="s">
        <v>80</v>
      </c>
      <c r="AY141" s="18" t="s">
        <v>167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8" t="s">
        <v>80</v>
      </c>
      <c r="BK141" s="239">
        <f>ROUND(I141*H141,2)</f>
        <v>0</v>
      </c>
      <c r="BL141" s="18" t="s">
        <v>175</v>
      </c>
      <c r="BM141" s="238" t="s">
        <v>308</v>
      </c>
    </row>
    <row r="142" s="2" customFormat="1" ht="24.15" customHeight="1">
      <c r="A142" s="39"/>
      <c r="B142" s="40"/>
      <c r="C142" s="227" t="s">
        <v>224</v>
      </c>
      <c r="D142" s="227" t="s">
        <v>170</v>
      </c>
      <c r="E142" s="228" t="s">
        <v>224</v>
      </c>
      <c r="F142" s="229" t="s">
        <v>1190</v>
      </c>
      <c r="G142" s="230" t="s">
        <v>1181</v>
      </c>
      <c r="H142" s="231">
        <v>4</v>
      </c>
      <c r="I142" s="232"/>
      <c r="J142" s="233">
        <f>ROUND(I142*H142,2)</f>
        <v>0</v>
      </c>
      <c r="K142" s="229" t="s">
        <v>1</v>
      </c>
      <c r="L142" s="45"/>
      <c r="M142" s="234" t="s">
        <v>1</v>
      </c>
      <c r="N142" s="235" t="s">
        <v>38</v>
      </c>
      <c r="O142" s="92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8" t="s">
        <v>175</v>
      </c>
      <c r="AT142" s="238" t="s">
        <v>170</v>
      </c>
      <c r="AU142" s="238" t="s">
        <v>80</v>
      </c>
      <c r="AY142" s="18" t="s">
        <v>167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8" t="s">
        <v>80</v>
      </c>
      <c r="BK142" s="239">
        <f>ROUND(I142*H142,2)</f>
        <v>0</v>
      </c>
      <c r="BL142" s="18" t="s">
        <v>175</v>
      </c>
      <c r="BM142" s="238" t="s">
        <v>319</v>
      </c>
    </row>
    <row r="143" s="2" customFormat="1" ht="24.15" customHeight="1">
      <c r="A143" s="39"/>
      <c r="B143" s="40"/>
      <c r="C143" s="227" t="s">
        <v>233</v>
      </c>
      <c r="D143" s="227" t="s">
        <v>170</v>
      </c>
      <c r="E143" s="228" t="s">
        <v>233</v>
      </c>
      <c r="F143" s="229" t="s">
        <v>1191</v>
      </c>
      <c r="G143" s="230" t="s">
        <v>1181</v>
      </c>
      <c r="H143" s="231">
        <v>2</v>
      </c>
      <c r="I143" s="232"/>
      <c r="J143" s="233">
        <f>ROUND(I143*H143,2)</f>
        <v>0</v>
      </c>
      <c r="K143" s="229" t="s">
        <v>1</v>
      </c>
      <c r="L143" s="45"/>
      <c r="M143" s="234" t="s">
        <v>1</v>
      </c>
      <c r="N143" s="235" t="s">
        <v>38</v>
      </c>
      <c r="O143" s="92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8" t="s">
        <v>175</v>
      </c>
      <c r="AT143" s="238" t="s">
        <v>170</v>
      </c>
      <c r="AU143" s="238" t="s">
        <v>80</v>
      </c>
      <c r="AY143" s="18" t="s">
        <v>167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8" t="s">
        <v>80</v>
      </c>
      <c r="BK143" s="239">
        <f>ROUND(I143*H143,2)</f>
        <v>0</v>
      </c>
      <c r="BL143" s="18" t="s">
        <v>175</v>
      </c>
      <c r="BM143" s="238" t="s">
        <v>333</v>
      </c>
    </row>
    <row r="144" s="2" customFormat="1" ht="24.15" customHeight="1">
      <c r="A144" s="39"/>
      <c r="B144" s="40"/>
      <c r="C144" s="227" t="s">
        <v>239</v>
      </c>
      <c r="D144" s="227" t="s">
        <v>170</v>
      </c>
      <c r="E144" s="228" t="s">
        <v>239</v>
      </c>
      <c r="F144" s="229" t="s">
        <v>1192</v>
      </c>
      <c r="G144" s="230" t="s">
        <v>1181</v>
      </c>
      <c r="H144" s="231">
        <v>2</v>
      </c>
      <c r="I144" s="232"/>
      <c r="J144" s="233">
        <f>ROUND(I144*H144,2)</f>
        <v>0</v>
      </c>
      <c r="K144" s="229" t="s">
        <v>1</v>
      </c>
      <c r="L144" s="45"/>
      <c r="M144" s="234" t="s">
        <v>1</v>
      </c>
      <c r="N144" s="235" t="s">
        <v>38</v>
      </c>
      <c r="O144" s="92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8" t="s">
        <v>175</v>
      </c>
      <c r="AT144" s="238" t="s">
        <v>170</v>
      </c>
      <c r="AU144" s="238" t="s">
        <v>80</v>
      </c>
      <c r="AY144" s="18" t="s">
        <v>167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8" t="s">
        <v>80</v>
      </c>
      <c r="BK144" s="239">
        <f>ROUND(I144*H144,2)</f>
        <v>0</v>
      </c>
      <c r="BL144" s="18" t="s">
        <v>175</v>
      </c>
      <c r="BM144" s="238" t="s">
        <v>346</v>
      </c>
    </row>
    <row r="145" s="2" customFormat="1" ht="24.15" customHeight="1">
      <c r="A145" s="39"/>
      <c r="B145" s="40"/>
      <c r="C145" s="227" t="s">
        <v>8</v>
      </c>
      <c r="D145" s="227" t="s">
        <v>170</v>
      </c>
      <c r="E145" s="228" t="s">
        <v>8</v>
      </c>
      <c r="F145" s="229" t="s">
        <v>1193</v>
      </c>
      <c r="G145" s="230" t="s">
        <v>1181</v>
      </c>
      <c r="H145" s="231">
        <v>1</v>
      </c>
      <c r="I145" s="232"/>
      <c r="J145" s="233">
        <f>ROUND(I145*H145,2)</f>
        <v>0</v>
      </c>
      <c r="K145" s="229" t="s">
        <v>1</v>
      </c>
      <c r="L145" s="45"/>
      <c r="M145" s="234" t="s">
        <v>1</v>
      </c>
      <c r="N145" s="235" t="s">
        <v>38</v>
      </c>
      <c r="O145" s="92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8" t="s">
        <v>175</v>
      </c>
      <c r="AT145" s="238" t="s">
        <v>170</v>
      </c>
      <c r="AU145" s="238" t="s">
        <v>80</v>
      </c>
      <c r="AY145" s="18" t="s">
        <v>167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18" t="s">
        <v>80</v>
      </c>
      <c r="BK145" s="239">
        <f>ROUND(I145*H145,2)</f>
        <v>0</v>
      </c>
      <c r="BL145" s="18" t="s">
        <v>175</v>
      </c>
      <c r="BM145" s="238" t="s">
        <v>360</v>
      </c>
    </row>
    <row r="146" s="2" customFormat="1" ht="24.15" customHeight="1">
      <c r="A146" s="39"/>
      <c r="B146" s="40"/>
      <c r="C146" s="227" t="s">
        <v>280</v>
      </c>
      <c r="D146" s="227" t="s">
        <v>170</v>
      </c>
      <c r="E146" s="228" t="s">
        <v>280</v>
      </c>
      <c r="F146" s="229" t="s">
        <v>1194</v>
      </c>
      <c r="G146" s="230" t="s">
        <v>1181</v>
      </c>
      <c r="H146" s="231">
        <v>2</v>
      </c>
      <c r="I146" s="232"/>
      <c r="J146" s="233">
        <f>ROUND(I146*H146,2)</f>
        <v>0</v>
      </c>
      <c r="K146" s="229" t="s">
        <v>1</v>
      </c>
      <c r="L146" s="45"/>
      <c r="M146" s="234" t="s">
        <v>1</v>
      </c>
      <c r="N146" s="235" t="s">
        <v>38</v>
      </c>
      <c r="O146" s="92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8" t="s">
        <v>175</v>
      </c>
      <c r="AT146" s="238" t="s">
        <v>170</v>
      </c>
      <c r="AU146" s="238" t="s">
        <v>80</v>
      </c>
      <c r="AY146" s="18" t="s">
        <v>167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8" t="s">
        <v>80</v>
      </c>
      <c r="BK146" s="239">
        <f>ROUND(I146*H146,2)</f>
        <v>0</v>
      </c>
      <c r="BL146" s="18" t="s">
        <v>175</v>
      </c>
      <c r="BM146" s="238" t="s">
        <v>372</v>
      </c>
    </row>
    <row r="147" s="2" customFormat="1" ht="24.15" customHeight="1">
      <c r="A147" s="39"/>
      <c r="B147" s="40"/>
      <c r="C147" s="227" t="s">
        <v>288</v>
      </c>
      <c r="D147" s="227" t="s">
        <v>170</v>
      </c>
      <c r="E147" s="228" t="s">
        <v>288</v>
      </c>
      <c r="F147" s="229" t="s">
        <v>1195</v>
      </c>
      <c r="G147" s="230" t="s">
        <v>1181</v>
      </c>
      <c r="H147" s="231">
        <v>1</v>
      </c>
      <c r="I147" s="232"/>
      <c r="J147" s="233">
        <f>ROUND(I147*H147,2)</f>
        <v>0</v>
      </c>
      <c r="K147" s="229" t="s">
        <v>1</v>
      </c>
      <c r="L147" s="45"/>
      <c r="M147" s="234" t="s">
        <v>1</v>
      </c>
      <c r="N147" s="235" t="s">
        <v>38</v>
      </c>
      <c r="O147" s="92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8" t="s">
        <v>175</v>
      </c>
      <c r="AT147" s="238" t="s">
        <v>170</v>
      </c>
      <c r="AU147" s="238" t="s">
        <v>80</v>
      </c>
      <c r="AY147" s="18" t="s">
        <v>167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18" t="s">
        <v>80</v>
      </c>
      <c r="BK147" s="239">
        <f>ROUND(I147*H147,2)</f>
        <v>0</v>
      </c>
      <c r="BL147" s="18" t="s">
        <v>175</v>
      </c>
      <c r="BM147" s="238" t="s">
        <v>384</v>
      </c>
    </row>
    <row r="148" s="2" customFormat="1" ht="24.15" customHeight="1">
      <c r="A148" s="39"/>
      <c r="B148" s="40"/>
      <c r="C148" s="227" t="s">
        <v>292</v>
      </c>
      <c r="D148" s="227" t="s">
        <v>170</v>
      </c>
      <c r="E148" s="228" t="s">
        <v>292</v>
      </c>
      <c r="F148" s="229" t="s">
        <v>1196</v>
      </c>
      <c r="G148" s="230" t="s">
        <v>1181</v>
      </c>
      <c r="H148" s="231">
        <v>1</v>
      </c>
      <c r="I148" s="232"/>
      <c r="J148" s="233">
        <f>ROUND(I148*H148,2)</f>
        <v>0</v>
      </c>
      <c r="K148" s="229" t="s">
        <v>1</v>
      </c>
      <c r="L148" s="45"/>
      <c r="M148" s="234" t="s">
        <v>1</v>
      </c>
      <c r="N148" s="235" t="s">
        <v>38</v>
      </c>
      <c r="O148" s="92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8" t="s">
        <v>175</v>
      </c>
      <c r="AT148" s="238" t="s">
        <v>170</v>
      </c>
      <c r="AU148" s="238" t="s">
        <v>80</v>
      </c>
      <c r="AY148" s="18" t="s">
        <v>167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8" t="s">
        <v>80</v>
      </c>
      <c r="BK148" s="239">
        <f>ROUND(I148*H148,2)</f>
        <v>0</v>
      </c>
      <c r="BL148" s="18" t="s">
        <v>175</v>
      </c>
      <c r="BM148" s="238" t="s">
        <v>399</v>
      </c>
    </row>
    <row r="149" s="2" customFormat="1" ht="21.75" customHeight="1">
      <c r="A149" s="39"/>
      <c r="B149" s="40"/>
      <c r="C149" s="227" t="s">
        <v>308</v>
      </c>
      <c r="D149" s="227" t="s">
        <v>170</v>
      </c>
      <c r="E149" s="228" t="s">
        <v>308</v>
      </c>
      <c r="F149" s="229" t="s">
        <v>1197</v>
      </c>
      <c r="G149" s="230" t="s">
        <v>1181</v>
      </c>
      <c r="H149" s="231">
        <v>3</v>
      </c>
      <c r="I149" s="232"/>
      <c r="J149" s="233">
        <f>ROUND(I149*H149,2)</f>
        <v>0</v>
      </c>
      <c r="K149" s="229" t="s">
        <v>1</v>
      </c>
      <c r="L149" s="45"/>
      <c r="M149" s="234" t="s">
        <v>1</v>
      </c>
      <c r="N149" s="235" t="s">
        <v>38</v>
      </c>
      <c r="O149" s="92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8" t="s">
        <v>175</v>
      </c>
      <c r="AT149" s="238" t="s">
        <v>170</v>
      </c>
      <c r="AU149" s="238" t="s">
        <v>80</v>
      </c>
      <c r="AY149" s="18" t="s">
        <v>167</v>
      </c>
      <c r="BE149" s="239">
        <f>IF(N149="základní",J149,0)</f>
        <v>0</v>
      </c>
      <c r="BF149" s="239">
        <f>IF(N149="snížená",J149,0)</f>
        <v>0</v>
      </c>
      <c r="BG149" s="239">
        <f>IF(N149="zákl. přenesená",J149,0)</f>
        <v>0</v>
      </c>
      <c r="BH149" s="239">
        <f>IF(N149="sníž. přenesená",J149,0)</f>
        <v>0</v>
      </c>
      <c r="BI149" s="239">
        <f>IF(N149="nulová",J149,0)</f>
        <v>0</v>
      </c>
      <c r="BJ149" s="18" t="s">
        <v>80</v>
      </c>
      <c r="BK149" s="239">
        <f>ROUND(I149*H149,2)</f>
        <v>0</v>
      </c>
      <c r="BL149" s="18" t="s">
        <v>175</v>
      </c>
      <c r="BM149" s="238" t="s">
        <v>408</v>
      </c>
    </row>
    <row r="150" s="12" customFormat="1" ht="25.92" customHeight="1">
      <c r="A150" s="12"/>
      <c r="B150" s="211"/>
      <c r="C150" s="212"/>
      <c r="D150" s="213" t="s">
        <v>72</v>
      </c>
      <c r="E150" s="214" t="s">
        <v>168</v>
      </c>
      <c r="F150" s="214" t="s">
        <v>1198</v>
      </c>
      <c r="G150" s="212"/>
      <c r="H150" s="212"/>
      <c r="I150" s="215"/>
      <c r="J150" s="216">
        <f>BK150</f>
        <v>0</v>
      </c>
      <c r="K150" s="212"/>
      <c r="L150" s="217"/>
      <c r="M150" s="218"/>
      <c r="N150" s="219"/>
      <c r="O150" s="219"/>
      <c r="P150" s="220">
        <f>SUM(P151:P155)</f>
        <v>0</v>
      </c>
      <c r="Q150" s="219"/>
      <c r="R150" s="220">
        <f>SUM(R151:R155)</f>
        <v>0</v>
      </c>
      <c r="S150" s="219"/>
      <c r="T150" s="221">
        <f>SUM(T151:T155)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22" t="s">
        <v>80</v>
      </c>
      <c r="AT150" s="223" t="s">
        <v>72</v>
      </c>
      <c r="AU150" s="223" t="s">
        <v>73</v>
      </c>
      <c r="AY150" s="222" t="s">
        <v>167</v>
      </c>
      <c r="BK150" s="224">
        <f>SUM(BK151:BK155)</f>
        <v>0</v>
      </c>
    </row>
    <row r="151" s="2" customFormat="1" ht="24.15" customHeight="1">
      <c r="A151" s="39"/>
      <c r="B151" s="40"/>
      <c r="C151" s="227" t="s">
        <v>314</v>
      </c>
      <c r="D151" s="227" t="s">
        <v>170</v>
      </c>
      <c r="E151" s="228" t="s">
        <v>314</v>
      </c>
      <c r="F151" s="229" t="s">
        <v>1199</v>
      </c>
      <c r="G151" s="230" t="s">
        <v>1181</v>
      </c>
      <c r="H151" s="231">
        <v>3</v>
      </c>
      <c r="I151" s="232"/>
      <c r="J151" s="233">
        <f>ROUND(I151*H151,2)</f>
        <v>0</v>
      </c>
      <c r="K151" s="229" t="s">
        <v>1</v>
      </c>
      <c r="L151" s="45"/>
      <c r="M151" s="234" t="s">
        <v>1</v>
      </c>
      <c r="N151" s="235" t="s">
        <v>38</v>
      </c>
      <c r="O151" s="92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8" t="s">
        <v>175</v>
      </c>
      <c r="AT151" s="238" t="s">
        <v>170</v>
      </c>
      <c r="AU151" s="238" t="s">
        <v>80</v>
      </c>
      <c r="AY151" s="18" t="s">
        <v>167</v>
      </c>
      <c r="BE151" s="239">
        <f>IF(N151="základní",J151,0)</f>
        <v>0</v>
      </c>
      <c r="BF151" s="239">
        <f>IF(N151="snížená",J151,0)</f>
        <v>0</v>
      </c>
      <c r="BG151" s="239">
        <f>IF(N151="zákl. přenesená",J151,0)</f>
        <v>0</v>
      </c>
      <c r="BH151" s="239">
        <f>IF(N151="sníž. přenesená",J151,0)</f>
        <v>0</v>
      </c>
      <c r="BI151" s="239">
        <f>IF(N151="nulová",J151,0)</f>
        <v>0</v>
      </c>
      <c r="BJ151" s="18" t="s">
        <v>80</v>
      </c>
      <c r="BK151" s="239">
        <f>ROUND(I151*H151,2)</f>
        <v>0</v>
      </c>
      <c r="BL151" s="18" t="s">
        <v>175</v>
      </c>
      <c r="BM151" s="238" t="s">
        <v>425</v>
      </c>
    </row>
    <row r="152" s="2" customFormat="1" ht="24.15" customHeight="1">
      <c r="A152" s="39"/>
      <c r="B152" s="40"/>
      <c r="C152" s="227" t="s">
        <v>319</v>
      </c>
      <c r="D152" s="227" t="s">
        <v>170</v>
      </c>
      <c r="E152" s="228" t="s">
        <v>319</v>
      </c>
      <c r="F152" s="229" t="s">
        <v>1200</v>
      </c>
      <c r="G152" s="230" t="s">
        <v>1181</v>
      </c>
      <c r="H152" s="231">
        <v>4</v>
      </c>
      <c r="I152" s="232"/>
      <c r="J152" s="233">
        <f>ROUND(I152*H152,2)</f>
        <v>0</v>
      </c>
      <c r="K152" s="229" t="s">
        <v>1</v>
      </c>
      <c r="L152" s="45"/>
      <c r="M152" s="234" t="s">
        <v>1</v>
      </c>
      <c r="N152" s="235" t="s">
        <v>38</v>
      </c>
      <c r="O152" s="92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8" t="s">
        <v>175</v>
      </c>
      <c r="AT152" s="238" t="s">
        <v>170</v>
      </c>
      <c r="AU152" s="238" t="s">
        <v>80</v>
      </c>
      <c r="AY152" s="18" t="s">
        <v>167</v>
      </c>
      <c r="BE152" s="239">
        <f>IF(N152="základní",J152,0)</f>
        <v>0</v>
      </c>
      <c r="BF152" s="239">
        <f>IF(N152="snížená",J152,0)</f>
        <v>0</v>
      </c>
      <c r="BG152" s="239">
        <f>IF(N152="zákl. přenesená",J152,0)</f>
        <v>0</v>
      </c>
      <c r="BH152" s="239">
        <f>IF(N152="sníž. přenesená",J152,0)</f>
        <v>0</v>
      </c>
      <c r="BI152" s="239">
        <f>IF(N152="nulová",J152,0)</f>
        <v>0</v>
      </c>
      <c r="BJ152" s="18" t="s">
        <v>80</v>
      </c>
      <c r="BK152" s="239">
        <f>ROUND(I152*H152,2)</f>
        <v>0</v>
      </c>
      <c r="BL152" s="18" t="s">
        <v>175</v>
      </c>
      <c r="BM152" s="238" t="s">
        <v>438</v>
      </c>
    </row>
    <row r="153" s="2" customFormat="1" ht="24.15" customHeight="1">
      <c r="A153" s="39"/>
      <c r="B153" s="40"/>
      <c r="C153" s="227" t="s">
        <v>326</v>
      </c>
      <c r="D153" s="227" t="s">
        <v>170</v>
      </c>
      <c r="E153" s="228" t="s">
        <v>326</v>
      </c>
      <c r="F153" s="229" t="s">
        <v>1201</v>
      </c>
      <c r="G153" s="230" t="s">
        <v>1181</v>
      </c>
      <c r="H153" s="231">
        <v>3</v>
      </c>
      <c r="I153" s="232"/>
      <c r="J153" s="233">
        <f>ROUND(I153*H153,2)</f>
        <v>0</v>
      </c>
      <c r="K153" s="229" t="s">
        <v>1</v>
      </c>
      <c r="L153" s="45"/>
      <c r="M153" s="234" t="s">
        <v>1</v>
      </c>
      <c r="N153" s="235" t="s">
        <v>38</v>
      </c>
      <c r="O153" s="92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8" t="s">
        <v>175</v>
      </c>
      <c r="AT153" s="238" t="s">
        <v>170</v>
      </c>
      <c r="AU153" s="238" t="s">
        <v>80</v>
      </c>
      <c r="AY153" s="18" t="s">
        <v>167</v>
      </c>
      <c r="BE153" s="239">
        <f>IF(N153="základní",J153,0)</f>
        <v>0</v>
      </c>
      <c r="BF153" s="239">
        <f>IF(N153="snížená",J153,0)</f>
        <v>0</v>
      </c>
      <c r="BG153" s="239">
        <f>IF(N153="zákl. přenesená",J153,0)</f>
        <v>0</v>
      </c>
      <c r="BH153" s="239">
        <f>IF(N153="sníž. přenesená",J153,0)</f>
        <v>0</v>
      </c>
      <c r="BI153" s="239">
        <f>IF(N153="nulová",J153,0)</f>
        <v>0</v>
      </c>
      <c r="BJ153" s="18" t="s">
        <v>80</v>
      </c>
      <c r="BK153" s="239">
        <f>ROUND(I153*H153,2)</f>
        <v>0</v>
      </c>
      <c r="BL153" s="18" t="s">
        <v>175</v>
      </c>
      <c r="BM153" s="238" t="s">
        <v>450</v>
      </c>
    </row>
    <row r="154" s="2" customFormat="1" ht="24.15" customHeight="1">
      <c r="A154" s="39"/>
      <c r="B154" s="40"/>
      <c r="C154" s="227" t="s">
        <v>333</v>
      </c>
      <c r="D154" s="227" t="s">
        <v>170</v>
      </c>
      <c r="E154" s="228" t="s">
        <v>333</v>
      </c>
      <c r="F154" s="229" t="s">
        <v>1202</v>
      </c>
      <c r="G154" s="230" t="s">
        <v>1181</v>
      </c>
      <c r="H154" s="231">
        <v>28</v>
      </c>
      <c r="I154" s="232"/>
      <c r="J154" s="233">
        <f>ROUND(I154*H154,2)</f>
        <v>0</v>
      </c>
      <c r="K154" s="229" t="s">
        <v>1</v>
      </c>
      <c r="L154" s="45"/>
      <c r="M154" s="234" t="s">
        <v>1</v>
      </c>
      <c r="N154" s="235" t="s">
        <v>38</v>
      </c>
      <c r="O154" s="92"/>
      <c r="P154" s="236">
        <f>O154*H154</f>
        <v>0</v>
      </c>
      <c r="Q154" s="236">
        <v>0</v>
      </c>
      <c r="R154" s="236">
        <f>Q154*H154</f>
        <v>0</v>
      </c>
      <c r="S154" s="236">
        <v>0</v>
      </c>
      <c r="T154" s="237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8" t="s">
        <v>175</v>
      </c>
      <c r="AT154" s="238" t="s">
        <v>170</v>
      </c>
      <c r="AU154" s="238" t="s">
        <v>80</v>
      </c>
      <c r="AY154" s="18" t="s">
        <v>167</v>
      </c>
      <c r="BE154" s="239">
        <f>IF(N154="základní",J154,0)</f>
        <v>0</v>
      </c>
      <c r="BF154" s="239">
        <f>IF(N154="snížená",J154,0)</f>
        <v>0</v>
      </c>
      <c r="BG154" s="239">
        <f>IF(N154="zákl. přenesená",J154,0)</f>
        <v>0</v>
      </c>
      <c r="BH154" s="239">
        <f>IF(N154="sníž. přenesená",J154,0)</f>
        <v>0</v>
      </c>
      <c r="BI154" s="239">
        <f>IF(N154="nulová",J154,0)</f>
        <v>0</v>
      </c>
      <c r="BJ154" s="18" t="s">
        <v>80</v>
      </c>
      <c r="BK154" s="239">
        <f>ROUND(I154*H154,2)</f>
        <v>0</v>
      </c>
      <c r="BL154" s="18" t="s">
        <v>175</v>
      </c>
      <c r="BM154" s="238" t="s">
        <v>460</v>
      </c>
    </row>
    <row r="155" s="2" customFormat="1" ht="24.15" customHeight="1">
      <c r="A155" s="39"/>
      <c r="B155" s="40"/>
      <c r="C155" s="227" t="s">
        <v>7</v>
      </c>
      <c r="D155" s="227" t="s">
        <v>170</v>
      </c>
      <c r="E155" s="228" t="s">
        <v>7</v>
      </c>
      <c r="F155" s="229" t="s">
        <v>1203</v>
      </c>
      <c r="G155" s="230" t="s">
        <v>1181</v>
      </c>
      <c r="H155" s="231">
        <v>4</v>
      </c>
      <c r="I155" s="232"/>
      <c r="J155" s="233">
        <f>ROUND(I155*H155,2)</f>
        <v>0</v>
      </c>
      <c r="K155" s="229" t="s">
        <v>1</v>
      </c>
      <c r="L155" s="45"/>
      <c r="M155" s="234" t="s">
        <v>1</v>
      </c>
      <c r="N155" s="235" t="s">
        <v>38</v>
      </c>
      <c r="O155" s="92"/>
      <c r="P155" s="236">
        <f>O155*H155</f>
        <v>0</v>
      </c>
      <c r="Q155" s="236">
        <v>0</v>
      </c>
      <c r="R155" s="236">
        <f>Q155*H155</f>
        <v>0</v>
      </c>
      <c r="S155" s="236">
        <v>0</v>
      </c>
      <c r="T155" s="237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8" t="s">
        <v>175</v>
      </c>
      <c r="AT155" s="238" t="s">
        <v>170</v>
      </c>
      <c r="AU155" s="238" t="s">
        <v>80</v>
      </c>
      <c r="AY155" s="18" t="s">
        <v>167</v>
      </c>
      <c r="BE155" s="239">
        <f>IF(N155="základní",J155,0)</f>
        <v>0</v>
      </c>
      <c r="BF155" s="239">
        <f>IF(N155="snížená",J155,0)</f>
        <v>0</v>
      </c>
      <c r="BG155" s="239">
        <f>IF(N155="zákl. přenesená",J155,0)</f>
        <v>0</v>
      </c>
      <c r="BH155" s="239">
        <f>IF(N155="sníž. přenesená",J155,0)</f>
        <v>0</v>
      </c>
      <c r="BI155" s="239">
        <f>IF(N155="nulová",J155,0)</f>
        <v>0</v>
      </c>
      <c r="BJ155" s="18" t="s">
        <v>80</v>
      </c>
      <c r="BK155" s="239">
        <f>ROUND(I155*H155,2)</f>
        <v>0</v>
      </c>
      <c r="BL155" s="18" t="s">
        <v>175</v>
      </c>
      <c r="BM155" s="238" t="s">
        <v>470</v>
      </c>
    </row>
    <row r="156" s="12" customFormat="1" ht="25.92" customHeight="1">
      <c r="A156" s="12"/>
      <c r="B156" s="211"/>
      <c r="C156" s="212"/>
      <c r="D156" s="213" t="s">
        <v>72</v>
      </c>
      <c r="E156" s="214" t="s">
        <v>175</v>
      </c>
      <c r="F156" s="214" t="s">
        <v>1204</v>
      </c>
      <c r="G156" s="212"/>
      <c r="H156" s="212"/>
      <c r="I156" s="215"/>
      <c r="J156" s="216">
        <f>BK156</f>
        <v>0</v>
      </c>
      <c r="K156" s="212"/>
      <c r="L156" s="217"/>
      <c r="M156" s="218"/>
      <c r="N156" s="219"/>
      <c r="O156" s="219"/>
      <c r="P156" s="220">
        <f>SUM(P157:P162)</f>
        <v>0</v>
      </c>
      <c r="Q156" s="219"/>
      <c r="R156" s="220">
        <f>SUM(R157:R162)</f>
        <v>0</v>
      </c>
      <c r="S156" s="219"/>
      <c r="T156" s="221">
        <f>SUM(T157:T162)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22" t="s">
        <v>80</v>
      </c>
      <c r="AT156" s="223" t="s">
        <v>72</v>
      </c>
      <c r="AU156" s="223" t="s">
        <v>73</v>
      </c>
      <c r="AY156" s="222" t="s">
        <v>167</v>
      </c>
      <c r="BK156" s="224">
        <f>SUM(BK157:BK162)</f>
        <v>0</v>
      </c>
    </row>
    <row r="157" s="2" customFormat="1" ht="24.15" customHeight="1">
      <c r="A157" s="39"/>
      <c r="B157" s="40"/>
      <c r="C157" s="227" t="s">
        <v>346</v>
      </c>
      <c r="D157" s="227" t="s">
        <v>170</v>
      </c>
      <c r="E157" s="228" t="s">
        <v>346</v>
      </c>
      <c r="F157" s="229" t="s">
        <v>1205</v>
      </c>
      <c r="G157" s="230" t="s">
        <v>1181</v>
      </c>
      <c r="H157" s="231">
        <v>5</v>
      </c>
      <c r="I157" s="232"/>
      <c r="J157" s="233">
        <f>ROUND(I157*H157,2)</f>
        <v>0</v>
      </c>
      <c r="K157" s="229" t="s">
        <v>1</v>
      </c>
      <c r="L157" s="45"/>
      <c r="M157" s="234" t="s">
        <v>1</v>
      </c>
      <c r="N157" s="235" t="s">
        <v>38</v>
      </c>
      <c r="O157" s="92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8" t="s">
        <v>175</v>
      </c>
      <c r="AT157" s="238" t="s">
        <v>170</v>
      </c>
      <c r="AU157" s="238" t="s">
        <v>80</v>
      </c>
      <c r="AY157" s="18" t="s">
        <v>167</v>
      </c>
      <c r="BE157" s="239">
        <f>IF(N157="základní",J157,0)</f>
        <v>0</v>
      </c>
      <c r="BF157" s="239">
        <f>IF(N157="snížená",J157,0)</f>
        <v>0</v>
      </c>
      <c r="BG157" s="239">
        <f>IF(N157="zákl. přenesená",J157,0)</f>
        <v>0</v>
      </c>
      <c r="BH157" s="239">
        <f>IF(N157="sníž. přenesená",J157,0)</f>
        <v>0</v>
      </c>
      <c r="BI157" s="239">
        <f>IF(N157="nulová",J157,0)</f>
        <v>0</v>
      </c>
      <c r="BJ157" s="18" t="s">
        <v>80</v>
      </c>
      <c r="BK157" s="239">
        <f>ROUND(I157*H157,2)</f>
        <v>0</v>
      </c>
      <c r="BL157" s="18" t="s">
        <v>175</v>
      </c>
      <c r="BM157" s="238" t="s">
        <v>480</v>
      </c>
    </row>
    <row r="158" s="2" customFormat="1" ht="24.15" customHeight="1">
      <c r="A158" s="39"/>
      <c r="B158" s="40"/>
      <c r="C158" s="227" t="s">
        <v>354</v>
      </c>
      <c r="D158" s="227" t="s">
        <v>170</v>
      </c>
      <c r="E158" s="228" t="s">
        <v>354</v>
      </c>
      <c r="F158" s="229" t="s">
        <v>1206</v>
      </c>
      <c r="G158" s="230" t="s">
        <v>1181</v>
      </c>
      <c r="H158" s="231">
        <v>6</v>
      </c>
      <c r="I158" s="232"/>
      <c r="J158" s="233">
        <f>ROUND(I158*H158,2)</f>
        <v>0</v>
      </c>
      <c r="K158" s="229" t="s">
        <v>1</v>
      </c>
      <c r="L158" s="45"/>
      <c r="M158" s="234" t="s">
        <v>1</v>
      </c>
      <c r="N158" s="235" t="s">
        <v>38</v>
      </c>
      <c r="O158" s="92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8" t="s">
        <v>175</v>
      </c>
      <c r="AT158" s="238" t="s">
        <v>170</v>
      </c>
      <c r="AU158" s="238" t="s">
        <v>80</v>
      </c>
      <c r="AY158" s="18" t="s">
        <v>167</v>
      </c>
      <c r="BE158" s="239">
        <f>IF(N158="základní",J158,0)</f>
        <v>0</v>
      </c>
      <c r="BF158" s="239">
        <f>IF(N158="snížená",J158,0)</f>
        <v>0</v>
      </c>
      <c r="BG158" s="239">
        <f>IF(N158="zákl. přenesená",J158,0)</f>
        <v>0</v>
      </c>
      <c r="BH158" s="239">
        <f>IF(N158="sníž. přenesená",J158,0)</f>
        <v>0</v>
      </c>
      <c r="BI158" s="239">
        <f>IF(N158="nulová",J158,0)</f>
        <v>0</v>
      </c>
      <c r="BJ158" s="18" t="s">
        <v>80</v>
      </c>
      <c r="BK158" s="239">
        <f>ROUND(I158*H158,2)</f>
        <v>0</v>
      </c>
      <c r="BL158" s="18" t="s">
        <v>175</v>
      </c>
      <c r="BM158" s="238" t="s">
        <v>504</v>
      </c>
    </row>
    <row r="159" s="2" customFormat="1" ht="24.15" customHeight="1">
      <c r="A159" s="39"/>
      <c r="B159" s="40"/>
      <c r="C159" s="227" t="s">
        <v>360</v>
      </c>
      <c r="D159" s="227" t="s">
        <v>170</v>
      </c>
      <c r="E159" s="228" t="s">
        <v>360</v>
      </c>
      <c r="F159" s="229" t="s">
        <v>1207</v>
      </c>
      <c r="G159" s="230" t="s">
        <v>1181</v>
      </c>
      <c r="H159" s="231">
        <v>4</v>
      </c>
      <c r="I159" s="232"/>
      <c r="J159" s="233">
        <f>ROUND(I159*H159,2)</f>
        <v>0</v>
      </c>
      <c r="K159" s="229" t="s">
        <v>1</v>
      </c>
      <c r="L159" s="45"/>
      <c r="M159" s="234" t="s">
        <v>1</v>
      </c>
      <c r="N159" s="235" t="s">
        <v>38</v>
      </c>
      <c r="O159" s="92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8" t="s">
        <v>175</v>
      </c>
      <c r="AT159" s="238" t="s">
        <v>170</v>
      </c>
      <c r="AU159" s="238" t="s">
        <v>80</v>
      </c>
      <c r="AY159" s="18" t="s">
        <v>167</v>
      </c>
      <c r="BE159" s="239">
        <f>IF(N159="základní",J159,0)</f>
        <v>0</v>
      </c>
      <c r="BF159" s="239">
        <f>IF(N159="snížená",J159,0)</f>
        <v>0</v>
      </c>
      <c r="BG159" s="239">
        <f>IF(N159="zákl. přenesená",J159,0)</f>
        <v>0</v>
      </c>
      <c r="BH159" s="239">
        <f>IF(N159="sníž. přenesená",J159,0)</f>
        <v>0</v>
      </c>
      <c r="BI159" s="239">
        <f>IF(N159="nulová",J159,0)</f>
        <v>0</v>
      </c>
      <c r="BJ159" s="18" t="s">
        <v>80</v>
      </c>
      <c r="BK159" s="239">
        <f>ROUND(I159*H159,2)</f>
        <v>0</v>
      </c>
      <c r="BL159" s="18" t="s">
        <v>175</v>
      </c>
      <c r="BM159" s="238" t="s">
        <v>513</v>
      </c>
    </row>
    <row r="160" s="2" customFormat="1" ht="24.15" customHeight="1">
      <c r="A160" s="39"/>
      <c r="B160" s="40"/>
      <c r="C160" s="227" t="s">
        <v>365</v>
      </c>
      <c r="D160" s="227" t="s">
        <v>170</v>
      </c>
      <c r="E160" s="228" t="s">
        <v>365</v>
      </c>
      <c r="F160" s="229" t="s">
        <v>1208</v>
      </c>
      <c r="G160" s="230" t="s">
        <v>1181</v>
      </c>
      <c r="H160" s="231">
        <v>2</v>
      </c>
      <c r="I160" s="232"/>
      <c r="J160" s="233">
        <f>ROUND(I160*H160,2)</f>
        <v>0</v>
      </c>
      <c r="K160" s="229" t="s">
        <v>1</v>
      </c>
      <c r="L160" s="45"/>
      <c r="M160" s="234" t="s">
        <v>1</v>
      </c>
      <c r="N160" s="235" t="s">
        <v>38</v>
      </c>
      <c r="O160" s="92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8" t="s">
        <v>175</v>
      </c>
      <c r="AT160" s="238" t="s">
        <v>170</v>
      </c>
      <c r="AU160" s="238" t="s">
        <v>80</v>
      </c>
      <c r="AY160" s="18" t="s">
        <v>167</v>
      </c>
      <c r="BE160" s="239">
        <f>IF(N160="základní",J160,0)</f>
        <v>0</v>
      </c>
      <c r="BF160" s="239">
        <f>IF(N160="snížená",J160,0)</f>
        <v>0</v>
      </c>
      <c r="BG160" s="239">
        <f>IF(N160="zákl. přenesená",J160,0)</f>
        <v>0</v>
      </c>
      <c r="BH160" s="239">
        <f>IF(N160="sníž. přenesená",J160,0)</f>
        <v>0</v>
      </c>
      <c r="BI160" s="239">
        <f>IF(N160="nulová",J160,0)</f>
        <v>0</v>
      </c>
      <c r="BJ160" s="18" t="s">
        <v>80</v>
      </c>
      <c r="BK160" s="239">
        <f>ROUND(I160*H160,2)</f>
        <v>0</v>
      </c>
      <c r="BL160" s="18" t="s">
        <v>175</v>
      </c>
      <c r="BM160" s="238" t="s">
        <v>522</v>
      </c>
    </row>
    <row r="161" s="2" customFormat="1" ht="24.15" customHeight="1">
      <c r="A161" s="39"/>
      <c r="B161" s="40"/>
      <c r="C161" s="227" t="s">
        <v>372</v>
      </c>
      <c r="D161" s="227" t="s">
        <v>170</v>
      </c>
      <c r="E161" s="228" t="s">
        <v>372</v>
      </c>
      <c r="F161" s="229" t="s">
        <v>1209</v>
      </c>
      <c r="G161" s="230" t="s">
        <v>1181</v>
      </c>
      <c r="H161" s="231">
        <v>1</v>
      </c>
      <c r="I161" s="232"/>
      <c r="J161" s="233">
        <f>ROUND(I161*H161,2)</f>
        <v>0</v>
      </c>
      <c r="K161" s="229" t="s">
        <v>1</v>
      </c>
      <c r="L161" s="45"/>
      <c r="M161" s="234" t="s">
        <v>1</v>
      </c>
      <c r="N161" s="235" t="s">
        <v>38</v>
      </c>
      <c r="O161" s="92"/>
      <c r="P161" s="236">
        <f>O161*H161</f>
        <v>0</v>
      </c>
      <c r="Q161" s="236">
        <v>0</v>
      </c>
      <c r="R161" s="236">
        <f>Q161*H161</f>
        <v>0</v>
      </c>
      <c r="S161" s="236">
        <v>0</v>
      </c>
      <c r="T161" s="237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8" t="s">
        <v>175</v>
      </c>
      <c r="AT161" s="238" t="s">
        <v>170</v>
      </c>
      <c r="AU161" s="238" t="s">
        <v>80</v>
      </c>
      <c r="AY161" s="18" t="s">
        <v>167</v>
      </c>
      <c r="BE161" s="239">
        <f>IF(N161="základní",J161,0)</f>
        <v>0</v>
      </c>
      <c r="BF161" s="239">
        <f>IF(N161="snížená",J161,0)</f>
        <v>0</v>
      </c>
      <c r="BG161" s="239">
        <f>IF(N161="zákl. přenesená",J161,0)</f>
        <v>0</v>
      </c>
      <c r="BH161" s="239">
        <f>IF(N161="sníž. přenesená",J161,0)</f>
        <v>0</v>
      </c>
      <c r="BI161" s="239">
        <f>IF(N161="nulová",J161,0)</f>
        <v>0</v>
      </c>
      <c r="BJ161" s="18" t="s">
        <v>80</v>
      </c>
      <c r="BK161" s="239">
        <f>ROUND(I161*H161,2)</f>
        <v>0</v>
      </c>
      <c r="BL161" s="18" t="s">
        <v>175</v>
      </c>
      <c r="BM161" s="238" t="s">
        <v>533</v>
      </c>
    </row>
    <row r="162" s="2" customFormat="1" ht="24.15" customHeight="1">
      <c r="A162" s="39"/>
      <c r="B162" s="40"/>
      <c r="C162" s="227" t="s">
        <v>377</v>
      </c>
      <c r="D162" s="227" t="s">
        <v>170</v>
      </c>
      <c r="E162" s="228" t="s">
        <v>377</v>
      </c>
      <c r="F162" s="229" t="s">
        <v>1210</v>
      </c>
      <c r="G162" s="230" t="s">
        <v>1181</v>
      </c>
      <c r="H162" s="231">
        <v>6</v>
      </c>
      <c r="I162" s="232"/>
      <c r="J162" s="233">
        <f>ROUND(I162*H162,2)</f>
        <v>0</v>
      </c>
      <c r="K162" s="229" t="s">
        <v>1</v>
      </c>
      <c r="L162" s="45"/>
      <c r="M162" s="234" t="s">
        <v>1</v>
      </c>
      <c r="N162" s="235" t="s">
        <v>38</v>
      </c>
      <c r="O162" s="92"/>
      <c r="P162" s="236">
        <f>O162*H162</f>
        <v>0</v>
      </c>
      <c r="Q162" s="236">
        <v>0</v>
      </c>
      <c r="R162" s="236">
        <f>Q162*H162</f>
        <v>0</v>
      </c>
      <c r="S162" s="236">
        <v>0</v>
      </c>
      <c r="T162" s="237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8" t="s">
        <v>175</v>
      </c>
      <c r="AT162" s="238" t="s">
        <v>170</v>
      </c>
      <c r="AU162" s="238" t="s">
        <v>80</v>
      </c>
      <c r="AY162" s="18" t="s">
        <v>167</v>
      </c>
      <c r="BE162" s="239">
        <f>IF(N162="základní",J162,0)</f>
        <v>0</v>
      </c>
      <c r="BF162" s="239">
        <f>IF(N162="snížená",J162,0)</f>
        <v>0</v>
      </c>
      <c r="BG162" s="239">
        <f>IF(N162="zákl. přenesená",J162,0)</f>
        <v>0</v>
      </c>
      <c r="BH162" s="239">
        <f>IF(N162="sníž. přenesená",J162,0)</f>
        <v>0</v>
      </c>
      <c r="BI162" s="239">
        <f>IF(N162="nulová",J162,0)</f>
        <v>0</v>
      </c>
      <c r="BJ162" s="18" t="s">
        <v>80</v>
      </c>
      <c r="BK162" s="239">
        <f>ROUND(I162*H162,2)</f>
        <v>0</v>
      </c>
      <c r="BL162" s="18" t="s">
        <v>175</v>
      </c>
      <c r="BM162" s="238" t="s">
        <v>547</v>
      </c>
    </row>
    <row r="163" s="12" customFormat="1" ht="25.92" customHeight="1">
      <c r="A163" s="12"/>
      <c r="B163" s="211"/>
      <c r="C163" s="212"/>
      <c r="D163" s="213" t="s">
        <v>72</v>
      </c>
      <c r="E163" s="214" t="s">
        <v>192</v>
      </c>
      <c r="F163" s="214" t="s">
        <v>1211</v>
      </c>
      <c r="G163" s="212"/>
      <c r="H163" s="212"/>
      <c r="I163" s="215"/>
      <c r="J163" s="216">
        <f>BK163</f>
        <v>0</v>
      </c>
      <c r="K163" s="212"/>
      <c r="L163" s="217"/>
      <c r="M163" s="218"/>
      <c r="N163" s="219"/>
      <c r="O163" s="219"/>
      <c r="P163" s="220">
        <f>SUM(P164:P176)</f>
        <v>0</v>
      </c>
      <c r="Q163" s="219"/>
      <c r="R163" s="220">
        <f>SUM(R164:R176)</f>
        <v>0</v>
      </c>
      <c r="S163" s="219"/>
      <c r="T163" s="221">
        <f>SUM(T164:T176)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22" t="s">
        <v>80</v>
      </c>
      <c r="AT163" s="223" t="s">
        <v>72</v>
      </c>
      <c r="AU163" s="223" t="s">
        <v>73</v>
      </c>
      <c r="AY163" s="222" t="s">
        <v>167</v>
      </c>
      <c r="BK163" s="224">
        <f>SUM(BK164:BK176)</f>
        <v>0</v>
      </c>
    </row>
    <row r="164" s="2" customFormat="1" ht="24.15" customHeight="1">
      <c r="A164" s="39"/>
      <c r="B164" s="40"/>
      <c r="C164" s="227" t="s">
        <v>384</v>
      </c>
      <c r="D164" s="227" t="s">
        <v>170</v>
      </c>
      <c r="E164" s="228" t="s">
        <v>384</v>
      </c>
      <c r="F164" s="229" t="s">
        <v>1212</v>
      </c>
      <c r="G164" s="230" t="s">
        <v>1181</v>
      </c>
      <c r="H164" s="231">
        <v>36</v>
      </c>
      <c r="I164" s="232"/>
      <c r="J164" s="233">
        <f>ROUND(I164*H164,2)</f>
        <v>0</v>
      </c>
      <c r="K164" s="229" t="s">
        <v>1</v>
      </c>
      <c r="L164" s="45"/>
      <c r="M164" s="234" t="s">
        <v>1</v>
      </c>
      <c r="N164" s="235" t="s">
        <v>38</v>
      </c>
      <c r="O164" s="92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8" t="s">
        <v>175</v>
      </c>
      <c r="AT164" s="238" t="s">
        <v>170</v>
      </c>
      <c r="AU164" s="238" t="s">
        <v>80</v>
      </c>
      <c r="AY164" s="18" t="s">
        <v>167</v>
      </c>
      <c r="BE164" s="239">
        <f>IF(N164="základní",J164,0)</f>
        <v>0</v>
      </c>
      <c r="BF164" s="239">
        <f>IF(N164="snížená",J164,0)</f>
        <v>0</v>
      </c>
      <c r="BG164" s="239">
        <f>IF(N164="zákl. přenesená",J164,0)</f>
        <v>0</v>
      </c>
      <c r="BH164" s="239">
        <f>IF(N164="sníž. přenesená",J164,0)</f>
        <v>0</v>
      </c>
      <c r="BI164" s="239">
        <f>IF(N164="nulová",J164,0)</f>
        <v>0</v>
      </c>
      <c r="BJ164" s="18" t="s">
        <v>80</v>
      </c>
      <c r="BK164" s="239">
        <f>ROUND(I164*H164,2)</f>
        <v>0</v>
      </c>
      <c r="BL164" s="18" t="s">
        <v>175</v>
      </c>
      <c r="BM164" s="238" t="s">
        <v>561</v>
      </c>
    </row>
    <row r="165" s="2" customFormat="1" ht="24.15" customHeight="1">
      <c r="A165" s="39"/>
      <c r="B165" s="40"/>
      <c r="C165" s="227" t="s">
        <v>395</v>
      </c>
      <c r="D165" s="227" t="s">
        <v>170</v>
      </c>
      <c r="E165" s="228" t="s">
        <v>395</v>
      </c>
      <c r="F165" s="229" t="s">
        <v>1213</v>
      </c>
      <c r="G165" s="230" t="s">
        <v>1181</v>
      </c>
      <c r="H165" s="231">
        <v>6</v>
      </c>
      <c r="I165" s="232"/>
      <c r="J165" s="233">
        <f>ROUND(I165*H165,2)</f>
        <v>0</v>
      </c>
      <c r="K165" s="229" t="s">
        <v>1</v>
      </c>
      <c r="L165" s="45"/>
      <c r="M165" s="234" t="s">
        <v>1</v>
      </c>
      <c r="N165" s="235" t="s">
        <v>38</v>
      </c>
      <c r="O165" s="92"/>
      <c r="P165" s="236">
        <f>O165*H165</f>
        <v>0</v>
      </c>
      <c r="Q165" s="236">
        <v>0</v>
      </c>
      <c r="R165" s="236">
        <f>Q165*H165</f>
        <v>0</v>
      </c>
      <c r="S165" s="236">
        <v>0</v>
      </c>
      <c r="T165" s="237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8" t="s">
        <v>175</v>
      </c>
      <c r="AT165" s="238" t="s">
        <v>170</v>
      </c>
      <c r="AU165" s="238" t="s">
        <v>80</v>
      </c>
      <c r="AY165" s="18" t="s">
        <v>167</v>
      </c>
      <c r="BE165" s="239">
        <f>IF(N165="základní",J165,0)</f>
        <v>0</v>
      </c>
      <c r="BF165" s="239">
        <f>IF(N165="snížená",J165,0)</f>
        <v>0</v>
      </c>
      <c r="BG165" s="239">
        <f>IF(N165="zákl. přenesená",J165,0)</f>
        <v>0</v>
      </c>
      <c r="BH165" s="239">
        <f>IF(N165="sníž. přenesená",J165,0)</f>
        <v>0</v>
      </c>
      <c r="BI165" s="239">
        <f>IF(N165="nulová",J165,0)</f>
        <v>0</v>
      </c>
      <c r="BJ165" s="18" t="s">
        <v>80</v>
      </c>
      <c r="BK165" s="239">
        <f>ROUND(I165*H165,2)</f>
        <v>0</v>
      </c>
      <c r="BL165" s="18" t="s">
        <v>175</v>
      </c>
      <c r="BM165" s="238" t="s">
        <v>578</v>
      </c>
    </row>
    <row r="166" s="2" customFormat="1" ht="16.5" customHeight="1">
      <c r="A166" s="39"/>
      <c r="B166" s="40"/>
      <c r="C166" s="227" t="s">
        <v>399</v>
      </c>
      <c r="D166" s="227" t="s">
        <v>170</v>
      </c>
      <c r="E166" s="228" t="s">
        <v>399</v>
      </c>
      <c r="F166" s="229" t="s">
        <v>1214</v>
      </c>
      <c r="G166" s="230" t="s">
        <v>1181</v>
      </c>
      <c r="H166" s="231">
        <v>69</v>
      </c>
      <c r="I166" s="232"/>
      <c r="J166" s="233">
        <f>ROUND(I166*H166,2)</f>
        <v>0</v>
      </c>
      <c r="K166" s="229" t="s">
        <v>1</v>
      </c>
      <c r="L166" s="45"/>
      <c r="M166" s="234" t="s">
        <v>1</v>
      </c>
      <c r="N166" s="235" t="s">
        <v>38</v>
      </c>
      <c r="O166" s="92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8" t="s">
        <v>175</v>
      </c>
      <c r="AT166" s="238" t="s">
        <v>170</v>
      </c>
      <c r="AU166" s="238" t="s">
        <v>80</v>
      </c>
      <c r="AY166" s="18" t="s">
        <v>167</v>
      </c>
      <c r="BE166" s="239">
        <f>IF(N166="základní",J166,0)</f>
        <v>0</v>
      </c>
      <c r="BF166" s="239">
        <f>IF(N166="snížená",J166,0)</f>
        <v>0</v>
      </c>
      <c r="BG166" s="239">
        <f>IF(N166="zákl. přenesená",J166,0)</f>
        <v>0</v>
      </c>
      <c r="BH166" s="239">
        <f>IF(N166="sníž. přenesená",J166,0)</f>
        <v>0</v>
      </c>
      <c r="BI166" s="239">
        <f>IF(N166="nulová",J166,0)</f>
        <v>0</v>
      </c>
      <c r="BJ166" s="18" t="s">
        <v>80</v>
      </c>
      <c r="BK166" s="239">
        <f>ROUND(I166*H166,2)</f>
        <v>0</v>
      </c>
      <c r="BL166" s="18" t="s">
        <v>175</v>
      </c>
      <c r="BM166" s="238" t="s">
        <v>586</v>
      </c>
    </row>
    <row r="167" s="2" customFormat="1" ht="24.15" customHeight="1">
      <c r="A167" s="39"/>
      <c r="B167" s="40"/>
      <c r="C167" s="227" t="s">
        <v>404</v>
      </c>
      <c r="D167" s="227" t="s">
        <v>170</v>
      </c>
      <c r="E167" s="228" t="s">
        <v>404</v>
      </c>
      <c r="F167" s="229" t="s">
        <v>1215</v>
      </c>
      <c r="G167" s="230" t="s">
        <v>1181</v>
      </c>
      <c r="H167" s="231">
        <v>6</v>
      </c>
      <c r="I167" s="232"/>
      <c r="J167" s="233">
        <f>ROUND(I167*H167,2)</f>
        <v>0</v>
      </c>
      <c r="K167" s="229" t="s">
        <v>1</v>
      </c>
      <c r="L167" s="45"/>
      <c r="M167" s="234" t="s">
        <v>1</v>
      </c>
      <c r="N167" s="235" t="s">
        <v>38</v>
      </c>
      <c r="O167" s="92"/>
      <c r="P167" s="236">
        <f>O167*H167</f>
        <v>0</v>
      </c>
      <c r="Q167" s="236">
        <v>0</v>
      </c>
      <c r="R167" s="236">
        <f>Q167*H167</f>
        <v>0</v>
      </c>
      <c r="S167" s="236">
        <v>0</v>
      </c>
      <c r="T167" s="237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8" t="s">
        <v>175</v>
      </c>
      <c r="AT167" s="238" t="s">
        <v>170</v>
      </c>
      <c r="AU167" s="238" t="s">
        <v>80</v>
      </c>
      <c r="AY167" s="18" t="s">
        <v>167</v>
      </c>
      <c r="BE167" s="239">
        <f>IF(N167="základní",J167,0)</f>
        <v>0</v>
      </c>
      <c r="BF167" s="239">
        <f>IF(N167="snížená",J167,0)</f>
        <v>0</v>
      </c>
      <c r="BG167" s="239">
        <f>IF(N167="zákl. přenesená",J167,0)</f>
        <v>0</v>
      </c>
      <c r="BH167" s="239">
        <f>IF(N167="sníž. přenesená",J167,0)</f>
        <v>0</v>
      </c>
      <c r="BI167" s="239">
        <f>IF(N167="nulová",J167,0)</f>
        <v>0</v>
      </c>
      <c r="BJ167" s="18" t="s">
        <v>80</v>
      </c>
      <c r="BK167" s="239">
        <f>ROUND(I167*H167,2)</f>
        <v>0</v>
      </c>
      <c r="BL167" s="18" t="s">
        <v>175</v>
      </c>
      <c r="BM167" s="238" t="s">
        <v>593</v>
      </c>
    </row>
    <row r="168" s="2" customFormat="1" ht="24.15" customHeight="1">
      <c r="A168" s="39"/>
      <c r="B168" s="40"/>
      <c r="C168" s="227" t="s">
        <v>408</v>
      </c>
      <c r="D168" s="227" t="s">
        <v>170</v>
      </c>
      <c r="E168" s="228" t="s">
        <v>408</v>
      </c>
      <c r="F168" s="229" t="s">
        <v>1216</v>
      </c>
      <c r="G168" s="230" t="s">
        <v>1181</v>
      </c>
      <c r="H168" s="231">
        <v>25</v>
      </c>
      <c r="I168" s="232"/>
      <c r="J168" s="233">
        <f>ROUND(I168*H168,2)</f>
        <v>0</v>
      </c>
      <c r="K168" s="229" t="s">
        <v>1</v>
      </c>
      <c r="L168" s="45"/>
      <c r="M168" s="234" t="s">
        <v>1</v>
      </c>
      <c r="N168" s="235" t="s">
        <v>38</v>
      </c>
      <c r="O168" s="92"/>
      <c r="P168" s="236">
        <f>O168*H168</f>
        <v>0</v>
      </c>
      <c r="Q168" s="236">
        <v>0</v>
      </c>
      <c r="R168" s="236">
        <f>Q168*H168</f>
        <v>0</v>
      </c>
      <c r="S168" s="236">
        <v>0</v>
      </c>
      <c r="T168" s="237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8" t="s">
        <v>175</v>
      </c>
      <c r="AT168" s="238" t="s">
        <v>170</v>
      </c>
      <c r="AU168" s="238" t="s">
        <v>80</v>
      </c>
      <c r="AY168" s="18" t="s">
        <v>167</v>
      </c>
      <c r="BE168" s="239">
        <f>IF(N168="základní",J168,0)</f>
        <v>0</v>
      </c>
      <c r="BF168" s="239">
        <f>IF(N168="snížená",J168,0)</f>
        <v>0</v>
      </c>
      <c r="BG168" s="239">
        <f>IF(N168="zákl. přenesená",J168,0)</f>
        <v>0</v>
      </c>
      <c r="BH168" s="239">
        <f>IF(N168="sníž. přenesená",J168,0)</f>
        <v>0</v>
      </c>
      <c r="BI168" s="239">
        <f>IF(N168="nulová",J168,0)</f>
        <v>0</v>
      </c>
      <c r="BJ168" s="18" t="s">
        <v>80</v>
      </c>
      <c r="BK168" s="239">
        <f>ROUND(I168*H168,2)</f>
        <v>0</v>
      </c>
      <c r="BL168" s="18" t="s">
        <v>175</v>
      </c>
      <c r="BM168" s="238" t="s">
        <v>370</v>
      </c>
    </row>
    <row r="169" s="2" customFormat="1" ht="16.5" customHeight="1">
      <c r="A169" s="39"/>
      <c r="B169" s="40"/>
      <c r="C169" s="227" t="s">
        <v>419</v>
      </c>
      <c r="D169" s="227" t="s">
        <v>170</v>
      </c>
      <c r="E169" s="228" t="s">
        <v>419</v>
      </c>
      <c r="F169" s="229" t="s">
        <v>1217</v>
      </c>
      <c r="G169" s="230" t="s">
        <v>322</v>
      </c>
      <c r="H169" s="231">
        <v>35</v>
      </c>
      <c r="I169" s="232"/>
      <c r="J169" s="233">
        <f>ROUND(I169*H169,2)</f>
        <v>0</v>
      </c>
      <c r="K169" s="229" t="s">
        <v>1</v>
      </c>
      <c r="L169" s="45"/>
      <c r="M169" s="234" t="s">
        <v>1</v>
      </c>
      <c r="N169" s="235" t="s">
        <v>38</v>
      </c>
      <c r="O169" s="92"/>
      <c r="P169" s="236">
        <f>O169*H169</f>
        <v>0</v>
      </c>
      <c r="Q169" s="236">
        <v>0</v>
      </c>
      <c r="R169" s="236">
        <f>Q169*H169</f>
        <v>0</v>
      </c>
      <c r="S169" s="236">
        <v>0</v>
      </c>
      <c r="T169" s="237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8" t="s">
        <v>175</v>
      </c>
      <c r="AT169" s="238" t="s">
        <v>170</v>
      </c>
      <c r="AU169" s="238" t="s">
        <v>80</v>
      </c>
      <c r="AY169" s="18" t="s">
        <v>167</v>
      </c>
      <c r="BE169" s="239">
        <f>IF(N169="základní",J169,0)</f>
        <v>0</v>
      </c>
      <c r="BF169" s="239">
        <f>IF(N169="snížená",J169,0)</f>
        <v>0</v>
      </c>
      <c r="BG169" s="239">
        <f>IF(N169="zákl. přenesená",J169,0)</f>
        <v>0</v>
      </c>
      <c r="BH169" s="239">
        <f>IF(N169="sníž. přenesená",J169,0)</f>
        <v>0</v>
      </c>
      <c r="BI169" s="239">
        <f>IF(N169="nulová",J169,0)</f>
        <v>0</v>
      </c>
      <c r="BJ169" s="18" t="s">
        <v>80</v>
      </c>
      <c r="BK169" s="239">
        <f>ROUND(I169*H169,2)</f>
        <v>0</v>
      </c>
      <c r="BL169" s="18" t="s">
        <v>175</v>
      </c>
      <c r="BM169" s="238" t="s">
        <v>607</v>
      </c>
    </row>
    <row r="170" s="2" customFormat="1" ht="16.5" customHeight="1">
      <c r="A170" s="39"/>
      <c r="B170" s="40"/>
      <c r="C170" s="227" t="s">
        <v>425</v>
      </c>
      <c r="D170" s="227" t="s">
        <v>170</v>
      </c>
      <c r="E170" s="228" t="s">
        <v>425</v>
      </c>
      <c r="F170" s="229" t="s">
        <v>1218</v>
      </c>
      <c r="G170" s="230" t="s">
        <v>322</v>
      </c>
      <c r="H170" s="231">
        <v>60</v>
      </c>
      <c r="I170" s="232"/>
      <c r="J170" s="233">
        <f>ROUND(I170*H170,2)</f>
        <v>0</v>
      </c>
      <c r="K170" s="229" t="s">
        <v>1</v>
      </c>
      <c r="L170" s="45"/>
      <c r="M170" s="234" t="s">
        <v>1</v>
      </c>
      <c r="N170" s="235" t="s">
        <v>38</v>
      </c>
      <c r="O170" s="92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8" t="s">
        <v>175</v>
      </c>
      <c r="AT170" s="238" t="s">
        <v>170</v>
      </c>
      <c r="AU170" s="238" t="s">
        <v>80</v>
      </c>
      <c r="AY170" s="18" t="s">
        <v>167</v>
      </c>
      <c r="BE170" s="239">
        <f>IF(N170="základní",J170,0)</f>
        <v>0</v>
      </c>
      <c r="BF170" s="239">
        <f>IF(N170="snížená",J170,0)</f>
        <v>0</v>
      </c>
      <c r="BG170" s="239">
        <f>IF(N170="zákl. přenesená",J170,0)</f>
        <v>0</v>
      </c>
      <c r="BH170" s="239">
        <f>IF(N170="sníž. přenesená",J170,0)</f>
        <v>0</v>
      </c>
      <c r="BI170" s="239">
        <f>IF(N170="nulová",J170,0)</f>
        <v>0</v>
      </c>
      <c r="BJ170" s="18" t="s">
        <v>80</v>
      </c>
      <c r="BK170" s="239">
        <f>ROUND(I170*H170,2)</f>
        <v>0</v>
      </c>
      <c r="BL170" s="18" t="s">
        <v>175</v>
      </c>
      <c r="BM170" s="238" t="s">
        <v>617</v>
      </c>
    </row>
    <row r="171" s="2" customFormat="1" ht="16.5" customHeight="1">
      <c r="A171" s="39"/>
      <c r="B171" s="40"/>
      <c r="C171" s="227" t="s">
        <v>430</v>
      </c>
      <c r="D171" s="227" t="s">
        <v>170</v>
      </c>
      <c r="E171" s="228" t="s">
        <v>430</v>
      </c>
      <c r="F171" s="229" t="s">
        <v>1219</v>
      </c>
      <c r="G171" s="230" t="s">
        <v>322</v>
      </c>
      <c r="H171" s="231">
        <v>95</v>
      </c>
      <c r="I171" s="232"/>
      <c r="J171" s="233">
        <f>ROUND(I171*H171,2)</f>
        <v>0</v>
      </c>
      <c r="K171" s="229" t="s">
        <v>1</v>
      </c>
      <c r="L171" s="45"/>
      <c r="M171" s="234" t="s">
        <v>1</v>
      </c>
      <c r="N171" s="235" t="s">
        <v>38</v>
      </c>
      <c r="O171" s="92"/>
      <c r="P171" s="236">
        <f>O171*H171</f>
        <v>0</v>
      </c>
      <c r="Q171" s="236">
        <v>0</v>
      </c>
      <c r="R171" s="236">
        <f>Q171*H171</f>
        <v>0</v>
      </c>
      <c r="S171" s="236">
        <v>0</v>
      </c>
      <c r="T171" s="237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8" t="s">
        <v>175</v>
      </c>
      <c r="AT171" s="238" t="s">
        <v>170</v>
      </c>
      <c r="AU171" s="238" t="s">
        <v>80</v>
      </c>
      <c r="AY171" s="18" t="s">
        <v>167</v>
      </c>
      <c r="BE171" s="239">
        <f>IF(N171="základní",J171,0)</f>
        <v>0</v>
      </c>
      <c r="BF171" s="239">
        <f>IF(N171="snížená",J171,0)</f>
        <v>0</v>
      </c>
      <c r="BG171" s="239">
        <f>IF(N171="zákl. přenesená",J171,0)</f>
        <v>0</v>
      </c>
      <c r="BH171" s="239">
        <f>IF(N171="sníž. přenesená",J171,0)</f>
        <v>0</v>
      </c>
      <c r="BI171" s="239">
        <f>IF(N171="nulová",J171,0)</f>
        <v>0</v>
      </c>
      <c r="BJ171" s="18" t="s">
        <v>80</v>
      </c>
      <c r="BK171" s="239">
        <f>ROUND(I171*H171,2)</f>
        <v>0</v>
      </c>
      <c r="BL171" s="18" t="s">
        <v>175</v>
      </c>
      <c r="BM171" s="238" t="s">
        <v>626</v>
      </c>
    </row>
    <row r="172" s="2" customFormat="1" ht="16.5" customHeight="1">
      <c r="A172" s="39"/>
      <c r="B172" s="40"/>
      <c r="C172" s="227" t="s">
        <v>438</v>
      </c>
      <c r="D172" s="227" t="s">
        <v>170</v>
      </c>
      <c r="E172" s="228" t="s">
        <v>438</v>
      </c>
      <c r="F172" s="229" t="s">
        <v>1220</v>
      </c>
      <c r="G172" s="230" t="s">
        <v>322</v>
      </c>
      <c r="H172" s="231">
        <v>45</v>
      </c>
      <c r="I172" s="232"/>
      <c r="J172" s="233">
        <f>ROUND(I172*H172,2)</f>
        <v>0</v>
      </c>
      <c r="K172" s="229" t="s">
        <v>1</v>
      </c>
      <c r="L172" s="45"/>
      <c r="M172" s="234" t="s">
        <v>1</v>
      </c>
      <c r="N172" s="235" t="s">
        <v>38</v>
      </c>
      <c r="O172" s="92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8" t="s">
        <v>175</v>
      </c>
      <c r="AT172" s="238" t="s">
        <v>170</v>
      </c>
      <c r="AU172" s="238" t="s">
        <v>80</v>
      </c>
      <c r="AY172" s="18" t="s">
        <v>167</v>
      </c>
      <c r="BE172" s="239">
        <f>IF(N172="základní",J172,0)</f>
        <v>0</v>
      </c>
      <c r="BF172" s="239">
        <f>IF(N172="snížená",J172,0)</f>
        <v>0</v>
      </c>
      <c r="BG172" s="239">
        <f>IF(N172="zákl. přenesená",J172,0)</f>
        <v>0</v>
      </c>
      <c r="BH172" s="239">
        <f>IF(N172="sníž. přenesená",J172,0)</f>
        <v>0</v>
      </c>
      <c r="BI172" s="239">
        <f>IF(N172="nulová",J172,0)</f>
        <v>0</v>
      </c>
      <c r="BJ172" s="18" t="s">
        <v>80</v>
      </c>
      <c r="BK172" s="239">
        <f>ROUND(I172*H172,2)</f>
        <v>0</v>
      </c>
      <c r="BL172" s="18" t="s">
        <v>175</v>
      </c>
      <c r="BM172" s="238" t="s">
        <v>637</v>
      </c>
    </row>
    <row r="173" s="2" customFormat="1" ht="16.5" customHeight="1">
      <c r="A173" s="39"/>
      <c r="B173" s="40"/>
      <c r="C173" s="227" t="s">
        <v>446</v>
      </c>
      <c r="D173" s="227" t="s">
        <v>170</v>
      </c>
      <c r="E173" s="228" t="s">
        <v>446</v>
      </c>
      <c r="F173" s="229" t="s">
        <v>1221</v>
      </c>
      <c r="G173" s="230" t="s">
        <v>322</v>
      </c>
      <c r="H173" s="231">
        <v>30</v>
      </c>
      <c r="I173" s="232"/>
      <c r="J173" s="233">
        <f>ROUND(I173*H173,2)</f>
        <v>0</v>
      </c>
      <c r="K173" s="229" t="s">
        <v>1</v>
      </c>
      <c r="L173" s="45"/>
      <c r="M173" s="234" t="s">
        <v>1</v>
      </c>
      <c r="N173" s="235" t="s">
        <v>38</v>
      </c>
      <c r="O173" s="92"/>
      <c r="P173" s="236">
        <f>O173*H173</f>
        <v>0</v>
      </c>
      <c r="Q173" s="236">
        <v>0</v>
      </c>
      <c r="R173" s="236">
        <f>Q173*H173</f>
        <v>0</v>
      </c>
      <c r="S173" s="236">
        <v>0</v>
      </c>
      <c r="T173" s="237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8" t="s">
        <v>175</v>
      </c>
      <c r="AT173" s="238" t="s">
        <v>170</v>
      </c>
      <c r="AU173" s="238" t="s">
        <v>80</v>
      </c>
      <c r="AY173" s="18" t="s">
        <v>167</v>
      </c>
      <c r="BE173" s="239">
        <f>IF(N173="základní",J173,0)</f>
        <v>0</v>
      </c>
      <c r="BF173" s="239">
        <f>IF(N173="snížená",J173,0)</f>
        <v>0</v>
      </c>
      <c r="BG173" s="239">
        <f>IF(N173="zákl. přenesená",J173,0)</f>
        <v>0</v>
      </c>
      <c r="BH173" s="239">
        <f>IF(N173="sníž. přenesená",J173,0)</f>
        <v>0</v>
      </c>
      <c r="BI173" s="239">
        <f>IF(N173="nulová",J173,0)</f>
        <v>0</v>
      </c>
      <c r="BJ173" s="18" t="s">
        <v>80</v>
      </c>
      <c r="BK173" s="239">
        <f>ROUND(I173*H173,2)</f>
        <v>0</v>
      </c>
      <c r="BL173" s="18" t="s">
        <v>175</v>
      </c>
      <c r="BM173" s="238" t="s">
        <v>652</v>
      </c>
    </row>
    <row r="174" s="2" customFormat="1" ht="16.5" customHeight="1">
      <c r="A174" s="39"/>
      <c r="B174" s="40"/>
      <c r="C174" s="227" t="s">
        <v>450</v>
      </c>
      <c r="D174" s="227" t="s">
        <v>170</v>
      </c>
      <c r="E174" s="228" t="s">
        <v>450</v>
      </c>
      <c r="F174" s="229" t="s">
        <v>1222</v>
      </c>
      <c r="G174" s="230" t="s">
        <v>322</v>
      </c>
      <c r="H174" s="231">
        <v>35</v>
      </c>
      <c r="I174" s="232"/>
      <c r="J174" s="233">
        <f>ROUND(I174*H174,2)</f>
        <v>0</v>
      </c>
      <c r="K174" s="229" t="s">
        <v>1</v>
      </c>
      <c r="L174" s="45"/>
      <c r="M174" s="234" t="s">
        <v>1</v>
      </c>
      <c r="N174" s="235" t="s">
        <v>38</v>
      </c>
      <c r="O174" s="92"/>
      <c r="P174" s="236">
        <f>O174*H174</f>
        <v>0</v>
      </c>
      <c r="Q174" s="236">
        <v>0</v>
      </c>
      <c r="R174" s="236">
        <f>Q174*H174</f>
        <v>0</v>
      </c>
      <c r="S174" s="236">
        <v>0</v>
      </c>
      <c r="T174" s="237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8" t="s">
        <v>175</v>
      </c>
      <c r="AT174" s="238" t="s">
        <v>170</v>
      </c>
      <c r="AU174" s="238" t="s">
        <v>80</v>
      </c>
      <c r="AY174" s="18" t="s">
        <v>167</v>
      </c>
      <c r="BE174" s="239">
        <f>IF(N174="základní",J174,0)</f>
        <v>0</v>
      </c>
      <c r="BF174" s="239">
        <f>IF(N174="snížená",J174,0)</f>
        <v>0</v>
      </c>
      <c r="BG174" s="239">
        <f>IF(N174="zákl. přenesená",J174,0)</f>
        <v>0</v>
      </c>
      <c r="BH174" s="239">
        <f>IF(N174="sníž. přenesená",J174,0)</f>
        <v>0</v>
      </c>
      <c r="BI174" s="239">
        <f>IF(N174="nulová",J174,0)</f>
        <v>0</v>
      </c>
      <c r="BJ174" s="18" t="s">
        <v>80</v>
      </c>
      <c r="BK174" s="239">
        <f>ROUND(I174*H174,2)</f>
        <v>0</v>
      </c>
      <c r="BL174" s="18" t="s">
        <v>175</v>
      </c>
      <c r="BM174" s="238" t="s">
        <v>668</v>
      </c>
    </row>
    <row r="175" s="2" customFormat="1" ht="24.15" customHeight="1">
      <c r="A175" s="39"/>
      <c r="B175" s="40"/>
      <c r="C175" s="227" t="s">
        <v>456</v>
      </c>
      <c r="D175" s="227" t="s">
        <v>170</v>
      </c>
      <c r="E175" s="228" t="s">
        <v>456</v>
      </c>
      <c r="F175" s="229" t="s">
        <v>1223</v>
      </c>
      <c r="G175" s="230" t="s">
        <v>322</v>
      </c>
      <c r="H175" s="231">
        <v>45</v>
      </c>
      <c r="I175" s="232"/>
      <c r="J175" s="233">
        <f>ROUND(I175*H175,2)</f>
        <v>0</v>
      </c>
      <c r="K175" s="229" t="s">
        <v>1</v>
      </c>
      <c r="L175" s="45"/>
      <c r="M175" s="234" t="s">
        <v>1</v>
      </c>
      <c r="N175" s="235" t="s">
        <v>38</v>
      </c>
      <c r="O175" s="92"/>
      <c r="P175" s="236">
        <f>O175*H175</f>
        <v>0</v>
      </c>
      <c r="Q175" s="236">
        <v>0</v>
      </c>
      <c r="R175" s="236">
        <f>Q175*H175</f>
        <v>0</v>
      </c>
      <c r="S175" s="236">
        <v>0</v>
      </c>
      <c r="T175" s="237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8" t="s">
        <v>175</v>
      </c>
      <c r="AT175" s="238" t="s">
        <v>170</v>
      </c>
      <c r="AU175" s="238" t="s">
        <v>80</v>
      </c>
      <c r="AY175" s="18" t="s">
        <v>167</v>
      </c>
      <c r="BE175" s="239">
        <f>IF(N175="základní",J175,0)</f>
        <v>0</v>
      </c>
      <c r="BF175" s="239">
        <f>IF(N175="snížená",J175,0)</f>
        <v>0</v>
      </c>
      <c r="BG175" s="239">
        <f>IF(N175="zákl. přenesená",J175,0)</f>
        <v>0</v>
      </c>
      <c r="BH175" s="239">
        <f>IF(N175="sníž. přenesená",J175,0)</f>
        <v>0</v>
      </c>
      <c r="BI175" s="239">
        <f>IF(N175="nulová",J175,0)</f>
        <v>0</v>
      </c>
      <c r="BJ175" s="18" t="s">
        <v>80</v>
      </c>
      <c r="BK175" s="239">
        <f>ROUND(I175*H175,2)</f>
        <v>0</v>
      </c>
      <c r="BL175" s="18" t="s">
        <v>175</v>
      </c>
      <c r="BM175" s="238" t="s">
        <v>688</v>
      </c>
    </row>
    <row r="176" s="2" customFormat="1" ht="16.5" customHeight="1">
      <c r="A176" s="39"/>
      <c r="B176" s="40"/>
      <c r="C176" s="227" t="s">
        <v>460</v>
      </c>
      <c r="D176" s="227" t="s">
        <v>170</v>
      </c>
      <c r="E176" s="228" t="s">
        <v>460</v>
      </c>
      <c r="F176" s="229" t="s">
        <v>1224</v>
      </c>
      <c r="G176" s="230" t="s">
        <v>1181</v>
      </c>
      <c r="H176" s="231">
        <v>5</v>
      </c>
      <c r="I176" s="232"/>
      <c r="J176" s="233">
        <f>ROUND(I176*H176,2)</f>
        <v>0</v>
      </c>
      <c r="K176" s="229" t="s">
        <v>1</v>
      </c>
      <c r="L176" s="45"/>
      <c r="M176" s="234" t="s">
        <v>1</v>
      </c>
      <c r="N176" s="235" t="s">
        <v>38</v>
      </c>
      <c r="O176" s="92"/>
      <c r="P176" s="236">
        <f>O176*H176</f>
        <v>0</v>
      </c>
      <c r="Q176" s="236">
        <v>0</v>
      </c>
      <c r="R176" s="236">
        <f>Q176*H176</f>
        <v>0</v>
      </c>
      <c r="S176" s="236">
        <v>0</v>
      </c>
      <c r="T176" s="237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8" t="s">
        <v>175</v>
      </c>
      <c r="AT176" s="238" t="s">
        <v>170</v>
      </c>
      <c r="AU176" s="238" t="s">
        <v>80</v>
      </c>
      <c r="AY176" s="18" t="s">
        <v>167</v>
      </c>
      <c r="BE176" s="239">
        <f>IF(N176="základní",J176,0)</f>
        <v>0</v>
      </c>
      <c r="BF176" s="239">
        <f>IF(N176="snížená",J176,0)</f>
        <v>0</v>
      </c>
      <c r="BG176" s="239">
        <f>IF(N176="zákl. přenesená",J176,0)</f>
        <v>0</v>
      </c>
      <c r="BH176" s="239">
        <f>IF(N176="sníž. přenesená",J176,0)</f>
        <v>0</v>
      </c>
      <c r="BI176" s="239">
        <f>IF(N176="nulová",J176,0)</f>
        <v>0</v>
      </c>
      <c r="BJ176" s="18" t="s">
        <v>80</v>
      </c>
      <c r="BK176" s="239">
        <f>ROUND(I176*H176,2)</f>
        <v>0</v>
      </c>
      <c r="BL176" s="18" t="s">
        <v>175</v>
      </c>
      <c r="BM176" s="238" t="s">
        <v>699</v>
      </c>
    </row>
    <row r="177" s="12" customFormat="1" ht="25.92" customHeight="1">
      <c r="A177" s="12"/>
      <c r="B177" s="211"/>
      <c r="C177" s="212"/>
      <c r="D177" s="213" t="s">
        <v>72</v>
      </c>
      <c r="E177" s="214" t="s">
        <v>205</v>
      </c>
      <c r="F177" s="214" t="s">
        <v>1225</v>
      </c>
      <c r="G177" s="212"/>
      <c r="H177" s="212"/>
      <c r="I177" s="215"/>
      <c r="J177" s="216">
        <f>BK177</f>
        <v>0</v>
      </c>
      <c r="K177" s="212"/>
      <c r="L177" s="217"/>
      <c r="M177" s="218"/>
      <c r="N177" s="219"/>
      <c r="O177" s="219"/>
      <c r="P177" s="220">
        <f>SUM(P178:P194)</f>
        <v>0</v>
      </c>
      <c r="Q177" s="219"/>
      <c r="R177" s="220">
        <f>SUM(R178:R194)</f>
        <v>0</v>
      </c>
      <c r="S177" s="219"/>
      <c r="T177" s="221">
        <f>SUM(T178:T194)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22" t="s">
        <v>80</v>
      </c>
      <c r="AT177" s="223" t="s">
        <v>72</v>
      </c>
      <c r="AU177" s="223" t="s">
        <v>73</v>
      </c>
      <c r="AY177" s="222" t="s">
        <v>167</v>
      </c>
      <c r="BK177" s="224">
        <f>SUM(BK178:BK194)</f>
        <v>0</v>
      </c>
    </row>
    <row r="178" s="2" customFormat="1" ht="16.5" customHeight="1">
      <c r="A178" s="39"/>
      <c r="B178" s="40"/>
      <c r="C178" s="227" t="s">
        <v>465</v>
      </c>
      <c r="D178" s="227" t="s">
        <v>170</v>
      </c>
      <c r="E178" s="228" t="s">
        <v>465</v>
      </c>
      <c r="F178" s="229" t="s">
        <v>1226</v>
      </c>
      <c r="G178" s="230" t="s">
        <v>322</v>
      </c>
      <c r="H178" s="231">
        <v>10</v>
      </c>
      <c r="I178" s="232"/>
      <c r="J178" s="233">
        <f>ROUND(I178*H178,2)</f>
        <v>0</v>
      </c>
      <c r="K178" s="229" t="s">
        <v>1</v>
      </c>
      <c r="L178" s="45"/>
      <c r="M178" s="234" t="s">
        <v>1</v>
      </c>
      <c r="N178" s="235" t="s">
        <v>38</v>
      </c>
      <c r="O178" s="92"/>
      <c r="P178" s="236">
        <f>O178*H178</f>
        <v>0</v>
      </c>
      <c r="Q178" s="236">
        <v>0</v>
      </c>
      <c r="R178" s="236">
        <f>Q178*H178</f>
        <v>0</v>
      </c>
      <c r="S178" s="236">
        <v>0</v>
      </c>
      <c r="T178" s="237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8" t="s">
        <v>175</v>
      </c>
      <c r="AT178" s="238" t="s">
        <v>170</v>
      </c>
      <c r="AU178" s="238" t="s">
        <v>80</v>
      </c>
      <c r="AY178" s="18" t="s">
        <v>167</v>
      </c>
      <c r="BE178" s="239">
        <f>IF(N178="základní",J178,0)</f>
        <v>0</v>
      </c>
      <c r="BF178" s="239">
        <f>IF(N178="snížená",J178,0)</f>
        <v>0</v>
      </c>
      <c r="BG178" s="239">
        <f>IF(N178="zákl. přenesená",J178,0)</f>
        <v>0</v>
      </c>
      <c r="BH178" s="239">
        <f>IF(N178="sníž. přenesená",J178,0)</f>
        <v>0</v>
      </c>
      <c r="BI178" s="239">
        <f>IF(N178="nulová",J178,0)</f>
        <v>0</v>
      </c>
      <c r="BJ178" s="18" t="s">
        <v>80</v>
      </c>
      <c r="BK178" s="239">
        <f>ROUND(I178*H178,2)</f>
        <v>0</v>
      </c>
      <c r="BL178" s="18" t="s">
        <v>175</v>
      </c>
      <c r="BM178" s="238" t="s">
        <v>708</v>
      </c>
    </row>
    <row r="179" s="2" customFormat="1" ht="16.5" customHeight="1">
      <c r="A179" s="39"/>
      <c r="B179" s="40"/>
      <c r="C179" s="227" t="s">
        <v>470</v>
      </c>
      <c r="D179" s="227" t="s">
        <v>170</v>
      </c>
      <c r="E179" s="228" t="s">
        <v>470</v>
      </c>
      <c r="F179" s="229" t="s">
        <v>1227</v>
      </c>
      <c r="G179" s="230" t="s">
        <v>322</v>
      </c>
      <c r="H179" s="231">
        <v>10</v>
      </c>
      <c r="I179" s="232"/>
      <c r="J179" s="233">
        <f>ROUND(I179*H179,2)</f>
        <v>0</v>
      </c>
      <c r="K179" s="229" t="s">
        <v>1</v>
      </c>
      <c r="L179" s="45"/>
      <c r="M179" s="234" t="s">
        <v>1</v>
      </c>
      <c r="N179" s="235" t="s">
        <v>38</v>
      </c>
      <c r="O179" s="92"/>
      <c r="P179" s="236">
        <f>O179*H179</f>
        <v>0</v>
      </c>
      <c r="Q179" s="236">
        <v>0</v>
      </c>
      <c r="R179" s="236">
        <f>Q179*H179</f>
        <v>0</v>
      </c>
      <c r="S179" s="236">
        <v>0</v>
      </c>
      <c r="T179" s="237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8" t="s">
        <v>175</v>
      </c>
      <c r="AT179" s="238" t="s">
        <v>170</v>
      </c>
      <c r="AU179" s="238" t="s">
        <v>80</v>
      </c>
      <c r="AY179" s="18" t="s">
        <v>167</v>
      </c>
      <c r="BE179" s="239">
        <f>IF(N179="základní",J179,0)</f>
        <v>0</v>
      </c>
      <c r="BF179" s="239">
        <f>IF(N179="snížená",J179,0)</f>
        <v>0</v>
      </c>
      <c r="BG179" s="239">
        <f>IF(N179="zákl. přenesená",J179,0)</f>
        <v>0</v>
      </c>
      <c r="BH179" s="239">
        <f>IF(N179="sníž. přenesená",J179,0)</f>
        <v>0</v>
      </c>
      <c r="BI179" s="239">
        <f>IF(N179="nulová",J179,0)</f>
        <v>0</v>
      </c>
      <c r="BJ179" s="18" t="s">
        <v>80</v>
      </c>
      <c r="BK179" s="239">
        <f>ROUND(I179*H179,2)</f>
        <v>0</v>
      </c>
      <c r="BL179" s="18" t="s">
        <v>175</v>
      </c>
      <c r="BM179" s="238" t="s">
        <v>716</v>
      </c>
    </row>
    <row r="180" s="2" customFormat="1" ht="16.5" customHeight="1">
      <c r="A180" s="39"/>
      <c r="B180" s="40"/>
      <c r="C180" s="227" t="s">
        <v>475</v>
      </c>
      <c r="D180" s="227" t="s">
        <v>170</v>
      </c>
      <c r="E180" s="228" t="s">
        <v>475</v>
      </c>
      <c r="F180" s="229" t="s">
        <v>1228</v>
      </c>
      <c r="G180" s="230" t="s">
        <v>322</v>
      </c>
      <c r="H180" s="231">
        <v>30</v>
      </c>
      <c r="I180" s="232"/>
      <c r="J180" s="233">
        <f>ROUND(I180*H180,2)</f>
        <v>0</v>
      </c>
      <c r="K180" s="229" t="s">
        <v>1</v>
      </c>
      <c r="L180" s="45"/>
      <c r="M180" s="234" t="s">
        <v>1</v>
      </c>
      <c r="N180" s="235" t="s">
        <v>38</v>
      </c>
      <c r="O180" s="92"/>
      <c r="P180" s="236">
        <f>O180*H180</f>
        <v>0</v>
      </c>
      <c r="Q180" s="236">
        <v>0</v>
      </c>
      <c r="R180" s="236">
        <f>Q180*H180</f>
        <v>0</v>
      </c>
      <c r="S180" s="236">
        <v>0</v>
      </c>
      <c r="T180" s="237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8" t="s">
        <v>175</v>
      </c>
      <c r="AT180" s="238" t="s">
        <v>170</v>
      </c>
      <c r="AU180" s="238" t="s">
        <v>80</v>
      </c>
      <c r="AY180" s="18" t="s">
        <v>167</v>
      </c>
      <c r="BE180" s="239">
        <f>IF(N180="základní",J180,0)</f>
        <v>0</v>
      </c>
      <c r="BF180" s="239">
        <f>IF(N180="snížená",J180,0)</f>
        <v>0</v>
      </c>
      <c r="BG180" s="239">
        <f>IF(N180="zákl. přenesená",J180,0)</f>
        <v>0</v>
      </c>
      <c r="BH180" s="239">
        <f>IF(N180="sníž. přenesená",J180,0)</f>
        <v>0</v>
      </c>
      <c r="BI180" s="239">
        <f>IF(N180="nulová",J180,0)</f>
        <v>0</v>
      </c>
      <c r="BJ180" s="18" t="s">
        <v>80</v>
      </c>
      <c r="BK180" s="239">
        <f>ROUND(I180*H180,2)</f>
        <v>0</v>
      </c>
      <c r="BL180" s="18" t="s">
        <v>175</v>
      </c>
      <c r="BM180" s="238" t="s">
        <v>727</v>
      </c>
    </row>
    <row r="181" s="2" customFormat="1" ht="16.5" customHeight="1">
      <c r="A181" s="39"/>
      <c r="B181" s="40"/>
      <c r="C181" s="227" t="s">
        <v>480</v>
      </c>
      <c r="D181" s="227" t="s">
        <v>170</v>
      </c>
      <c r="E181" s="228" t="s">
        <v>480</v>
      </c>
      <c r="F181" s="229" t="s">
        <v>1229</v>
      </c>
      <c r="G181" s="230" t="s">
        <v>322</v>
      </c>
      <c r="H181" s="231">
        <v>130</v>
      </c>
      <c r="I181" s="232"/>
      <c r="J181" s="233">
        <f>ROUND(I181*H181,2)</f>
        <v>0</v>
      </c>
      <c r="K181" s="229" t="s">
        <v>1</v>
      </c>
      <c r="L181" s="45"/>
      <c r="M181" s="234" t="s">
        <v>1</v>
      </c>
      <c r="N181" s="235" t="s">
        <v>38</v>
      </c>
      <c r="O181" s="92"/>
      <c r="P181" s="236">
        <f>O181*H181</f>
        <v>0</v>
      </c>
      <c r="Q181" s="236">
        <v>0</v>
      </c>
      <c r="R181" s="236">
        <f>Q181*H181</f>
        <v>0</v>
      </c>
      <c r="S181" s="236">
        <v>0</v>
      </c>
      <c r="T181" s="237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8" t="s">
        <v>175</v>
      </c>
      <c r="AT181" s="238" t="s">
        <v>170</v>
      </c>
      <c r="AU181" s="238" t="s">
        <v>80</v>
      </c>
      <c r="AY181" s="18" t="s">
        <v>167</v>
      </c>
      <c r="BE181" s="239">
        <f>IF(N181="základní",J181,0)</f>
        <v>0</v>
      </c>
      <c r="BF181" s="239">
        <f>IF(N181="snížená",J181,0)</f>
        <v>0</v>
      </c>
      <c r="BG181" s="239">
        <f>IF(N181="zákl. přenesená",J181,0)</f>
        <v>0</v>
      </c>
      <c r="BH181" s="239">
        <f>IF(N181="sníž. přenesená",J181,0)</f>
        <v>0</v>
      </c>
      <c r="BI181" s="239">
        <f>IF(N181="nulová",J181,0)</f>
        <v>0</v>
      </c>
      <c r="BJ181" s="18" t="s">
        <v>80</v>
      </c>
      <c r="BK181" s="239">
        <f>ROUND(I181*H181,2)</f>
        <v>0</v>
      </c>
      <c r="BL181" s="18" t="s">
        <v>175</v>
      </c>
      <c r="BM181" s="238" t="s">
        <v>742</v>
      </c>
    </row>
    <row r="182" s="2" customFormat="1" ht="16.5" customHeight="1">
      <c r="A182" s="39"/>
      <c r="B182" s="40"/>
      <c r="C182" s="227" t="s">
        <v>496</v>
      </c>
      <c r="D182" s="227" t="s">
        <v>170</v>
      </c>
      <c r="E182" s="228" t="s">
        <v>496</v>
      </c>
      <c r="F182" s="229" t="s">
        <v>1230</v>
      </c>
      <c r="G182" s="230" t="s">
        <v>322</v>
      </c>
      <c r="H182" s="231">
        <v>170</v>
      </c>
      <c r="I182" s="232"/>
      <c r="J182" s="233">
        <f>ROUND(I182*H182,2)</f>
        <v>0</v>
      </c>
      <c r="K182" s="229" t="s">
        <v>1</v>
      </c>
      <c r="L182" s="45"/>
      <c r="M182" s="234" t="s">
        <v>1</v>
      </c>
      <c r="N182" s="235" t="s">
        <v>38</v>
      </c>
      <c r="O182" s="92"/>
      <c r="P182" s="236">
        <f>O182*H182</f>
        <v>0</v>
      </c>
      <c r="Q182" s="236">
        <v>0</v>
      </c>
      <c r="R182" s="236">
        <f>Q182*H182</f>
        <v>0</v>
      </c>
      <c r="S182" s="236">
        <v>0</v>
      </c>
      <c r="T182" s="237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8" t="s">
        <v>175</v>
      </c>
      <c r="AT182" s="238" t="s">
        <v>170</v>
      </c>
      <c r="AU182" s="238" t="s">
        <v>80</v>
      </c>
      <c r="AY182" s="18" t="s">
        <v>167</v>
      </c>
      <c r="BE182" s="239">
        <f>IF(N182="základní",J182,0)</f>
        <v>0</v>
      </c>
      <c r="BF182" s="239">
        <f>IF(N182="snížená",J182,0)</f>
        <v>0</v>
      </c>
      <c r="BG182" s="239">
        <f>IF(N182="zákl. přenesená",J182,0)</f>
        <v>0</v>
      </c>
      <c r="BH182" s="239">
        <f>IF(N182="sníž. přenesená",J182,0)</f>
        <v>0</v>
      </c>
      <c r="BI182" s="239">
        <f>IF(N182="nulová",J182,0)</f>
        <v>0</v>
      </c>
      <c r="BJ182" s="18" t="s">
        <v>80</v>
      </c>
      <c r="BK182" s="239">
        <f>ROUND(I182*H182,2)</f>
        <v>0</v>
      </c>
      <c r="BL182" s="18" t="s">
        <v>175</v>
      </c>
      <c r="BM182" s="238" t="s">
        <v>103</v>
      </c>
    </row>
    <row r="183" s="2" customFormat="1" ht="16.5" customHeight="1">
      <c r="A183" s="39"/>
      <c r="B183" s="40"/>
      <c r="C183" s="227" t="s">
        <v>504</v>
      </c>
      <c r="D183" s="227" t="s">
        <v>170</v>
      </c>
      <c r="E183" s="228" t="s">
        <v>504</v>
      </c>
      <c r="F183" s="229" t="s">
        <v>1231</v>
      </c>
      <c r="G183" s="230" t="s">
        <v>322</v>
      </c>
      <c r="H183" s="231">
        <v>520</v>
      </c>
      <c r="I183" s="232"/>
      <c r="J183" s="233">
        <f>ROUND(I183*H183,2)</f>
        <v>0</v>
      </c>
      <c r="K183" s="229" t="s">
        <v>1</v>
      </c>
      <c r="L183" s="45"/>
      <c r="M183" s="234" t="s">
        <v>1</v>
      </c>
      <c r="N183" s="235" t="s">
        <v>38</v>
      </c>
      <c r="O183" s="92"/>
      <c r="P183" s="236">
        <f>O183*H183</f>
        <v>0</v>
      </c>
      <c r="Q183" s="236">
        <v>0</v>
      </c>
      <c r="R183" s="236">
        <f>Q183*H183</f>
        <v>0</v>
      </c>
      <c r="S183" s="236">
        <v>0</v>
      </c>
      <c r="T183" s="237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8" t="s">
        <v>175</v>
      </c>
      <c r="AT183" s="238" t="s">
        <v>170</v>
      </c>
      <c r="AU183" s="238" t="s">
        <v>80</v>
      </c>
      <c r="AY183" s="18" t="s">
        <v>167</v>
      </c>
      <c r="BE183" s="239">
        <f>IF(N183="základní",J183,0)</f>
        <v>0</v>
      </c>
      <c r="BF183" s="239">
        <f>IF(N183="snížená",J183,0)</f>
        <v>0</v>
      </c>
      <c r="BG183" s="239">
        <f>IF(N183="zákl. přenesená",J183,0)</f>
        <v>0</v>
      </c>
      <c r="BH183" s="239">
        <f>IF(N183="sníž. přenesená",J183,0)</f>
        <v>0</v>
      </c>
      <c r="BI183" s="239">
        <f>IF(N183="nulová",J183,0)</f>
        <v>0</v>
      </c>
      <c r="BJ183" s="18" t="s">
        <v>80</v>
      </c>
      <c r="BK183" s="239">
        <f>ROUND(I183*H183,2)</f>
        <v>0</v>
      </c>
      <c r="BL183" s="18" t="s">
        <v>175</v>
      </c>
      <c r="BM183" s="238" t="s">
        <v>765</v>
      </c>
    </row>
    <row r="184" s="2" customFormat="1" ht="16.5" customHeight="1">
      <c r="A184" s="39"/>
      <c r="B184" s="40"/>
      <c r="C184" s="227" t="s">
        <v>508</v>
      </c>
      <c r="D184" s="227" t="s">
        <v>170</v>
      </c>
      <c r="E184" s="228" t="s">
        <v>508</v>
      </c>
      <c r="F184" s="229" t="s">
        <v>1232</v>
      </c>
      <c r="G184" s="230" t="s">
        <v>322</v>
      </c>
      <c r="H184" s="231">
        <v>50</v>
      </c>
      <c r="I184" s="232"/>
      <c r="J184" s="233">
        <f>ROUND(I184*H184,2)</f>
        <v>0</v>
      </c>
      <c r="K184" s="229" t="s">
        <v>1</v>
      </c>
      <c r="L184" s="45"/>
      <c r="M184" s="234" t="s">
        <v>1</v>
      </c>
      <c r="N184" s="235" t="s">
        <v>38</v>
      </c>
      <c r="O184" s="92"/>
      <c r="P184" s="236">
        <f>O184*H184</f>
        <v>0</v>
      </c>
      <c r="Q184" s="236">
        <v>0</v>
      </c>
      <c r="R184" s="236">
        <f>Q184*H184</f>
        <v>0</v>
      </c>
      <c r="S184" s="236">
        <v>0</v>
      </c>
      <c r="T184" s="237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8" t="s">
        <v>175</v>
      </c>
      <c r="AT184" s="238" t="s">
        <v>170</v>
      </c>
      <c r="AU184" s="238" t="s">
        <v>80</v>
      </c>
      <c r="AY184" s="18" t="s">
        <v>167</v>
      </c>
      <c r="BE184" s="239">
        <f>IF(N184="základní",J184,0)</f>
        <v>0</v>
      </c>
      <c r="BF184" s="239">
        <f>IF(N184="snížená",J184,0)</f>
        <v>0</v>
      </c>
      <c r="BG184" s="239">
        <f>IF(N184="zákl. přenesená",J184,0)</f>
        <v>0</v>
      </c>
      <c r="BH184" s="239">
        <f>IF(N184="sníž. přenesená",J184,0)</f>
        <v>0</v>
      </c>
      <c r="BI184" s="239">
        <f>IF(N184="nulová",J184,0)</f>
        <v>0</v>
      </c>
      <c r="BJ184" s="18" t="s">
        <v>80</v>
      </c>
      <c r="BK184" s="239">
        <f>ROUND(I184*H184,2)</f>
        <v>0</v>
      </c>
      <c r="BL184" s="18" t="s">
        <v>175</v>
      </c>
      <c r="BM184" s="238" t="s">
        <v>772</v>
      </c>
    </row>
    <row r="185" s="2" customFormat="1" ht="16.5" customHeight="1">
      <c r="A185" s="39"/>
      <c r="B185" s="40"/>
      <c r="C185" s="227" t="s">
        <v>513</v>
      </c>
      <c r="D185" s="227" t="s">
        <v>170</v>
      </c>
      <c r="E185" s="228" t="s">
        <v>513</v>
      </c>
      <c r="F185" s="229" t="s">
        <v>1233</v>
      </c>
      <c r="G185" s="230" t="s">
        <v>322</v>
      </c>
      <c r="H185" s="231">
        <v>245</v>
      </c>
      <c r="I185" s="232"/>
      <c r="J185" s="233">
        <f>ROUND(I185*H185,2)</f>
        <v>0</v>
      </c>
      <c r="K185" s="229" t="s">
        <v>1</v>
      </c>
      <c r="L185" s="45"/>
      <c r="M185" s="234" t="s">
        <v>1</v>
      </c>
      <c r="N185" s="235" t="s">
        <v>38</v>
      </c>
      <c r="O185" s="92"/>
      <c r="P185" s="236">
        <f>O185*H185</f>
        <v>0</v>
      </c>
      <c r="Q185" s="236">
        <v>0</v>
      </c>
      <c r="R185" s="236">
        <f>Q185*H185</f>
        <v>0</v>
      </c>
      <c r="S185" s="236">
        <v>0</v>
      </c>
      <c r="T185" s="237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8" t="s">
        <v>175</v>
      </c>
      <c r="AT185" s="238" t="s">
        <v>170</v>
      </c>
      <c r="AU185" s="238" t="s">
        <v>80</v>
      </c>
      <c r="AY185" s="18" t="s">
        <v>167</v>
      </c>
      <c r="BE185" s="239">
        <f>IF(N185="základní",J185,0)</f>
        <v>0</v>
      </c>
      <c r="BF185" s="239">
        <f>IF(N185="snížená",J185,0)</f>
        <v>0</v>
      </c>
      <c r="BG185" s="239">
        <f>IF(N185="zákl. přenesená",J185,0)</f>
        <v>0</v>
      </c>
      <c r="BH185" s="239">
        <f>IF(N185="sníž. přenesená",J185,0)</f>
        <v>0</v>
      </c>
      <c r="BI185" s="239">
        <f>IF(N185="nulová",J185,0)</f>
        <v>0</v>
      </c>
      <c r="BJ185" s="18" t="s">
        <v>80</v>
      </c>
      <c r="BK185" s="239">
        <f>ROUND(I185*H185,2)</f>
        <v>0</v>
      </c>
      <c r="BL185" s="18" t="s">
        <v>175</v>
      </c>
      <c r="BM185" s="238" t="s">
        <v>781</v>
      </c>
    </row>
    <row r="186" s="2" customFormat="1" ht="16.5" customHeight="1">
      <c r="A186" s="39"/>
      <c r="B186" s="40"/>
      <c r="C186" s="227" t="s">
        <v>518</v>
      </c>
      <c r="D186" s="227" t="s">
        <v>170</v>
      </c>
      <c r="E186" s="228" t="s">
        <v>518</v>
      </c>
      <c r="F186" s="229" t="s">
        <v>1234</v>
      </c>
      <c r="G186" s="230" t="s">
        <v>322</v>
      </c>
      <c r="H186" s="231">
        <v>70</v>
      </c>
      <c r="I186" s="232"/>
      <c r="J186" s="233">
        <f>ROUND(I186*H186,2)</f>
        <v>0</v>
      </c>
      <c r="K186" s="229" t="s">
        <v>1</v>
      </c>
      <c r="L186" s="45"/>
      <c r="M186" s="234" t="s">
        <v>1</v>
      </c>
      <c r="N186" s="235" t="s">
        <v>38</v>
      </c>
      <c r="O186" s="92"/>
      <c r="P186" s="236">
        <f>O186*H186</f>
        <v>0</v>
      </c>
      <c r="Q186" s="236">
        <v>0</v>
      </c>
      <c r="R186" s="236">
        <f>Q186*H186</f>
        <v>0</v>
      </c>
      <c r="S186" s="236">
        <v>0</v>
      </c>
      <c r="T186" s="237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8" t="s">
        <v>175</v>
      </c>
      <c r="AT186" s="238" t="s">
        <v>170</v>
      </c>
      <c r="AU186" s="238" t="s">
        <v>80</v>
      </c>
      <c r="AY186" s="18" t="s">
        <v>167</v>
      </c>
      <c r="BE186" s="239">
        <f>IF(N186="základní",J186,0)</f>
        <v>0</v>
      </c>
      <c r="BF186" s="239">
        <f>IF(N186="snížená",J186,0)</f>
        <v>0</v>
      </c>
      <c r="BG186" s="239">
        <f>IF(N186="zákl. přenesená",J186,0)</f>
        <v>0</v>
      </c>
      <c r="BH186" s="239">
        <f>IF(N186="sníž. přenesená",J186,0)</f>
        <v>0</v>
      </c>
      <c r="BI186" s="239">
        <f>IF(N186="nulová",J186,0)</f>
        <v>0</v>
      </c>
      <c r="BJ186" s="18" t="s">
        <v>80</v>
      </c>
      <c r="BK186" s="239">
        <f>ROUND(I186*H186,2)</f>
        <v>0</v>
      </c>
      <c r="BL186" s="18" t="s">
        <v>175</v>
      </c>
      <c r="BM186" s="238" t="s">
        <v>789</v>
      </c>
    </row>
    <row r="187" s="2" customFormat="1" ht="16.5" customHeight="1">
      <c r="A187" s="39"/>
      <c r="B187" s="40"/>
      <c r="C187" s="227" t="s">
        <v>522</v>
      </c>
      <c r="D187" s="227" t="s">
        <v>170</v>
      </c>
      <c r="E187" s="228" t="s">
        <v>522</v>
      </c>
      <c r="F187" s="229" t="s">
        <v>1235</v>
      </c>
      <c r="G187" s="230" t="s">
        <v>322</v>
      </c>
      <c r="H187" s="231">
        <v>130</v>
      </c>
      <c r="I187" s="232"/>
      <c r="J187" s="233">
        <f>ROUND(I187*H187,2)</f>
        <v>0</v>
      </c>
      <c r="K187" s="229" t="s">
        <v>1</v>
      </c>
      <c r="L187" s="45"/>
      <c r="M187" s="234" t="s">
        <v>1</v>
      </c>
      <c r="N187" s="235" t="s">
        <v>38</v>
      </c>
      <c r="O187" s="92"/>
      <c r="P187" s="236">
        <f>O187*H187</f>
        <v>0</v>
      </c>
      <c r="Q187" s="236">
        <v>0</v>
      </c>
      <c r="R187" s="236">
        <f>Q187*H187</f>
        <v>0</v>
      </c>
      <c r="S187" s="236">
        <v>0</v>
      </c>
      <c r="T187" s="237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8" t="s">
        <v>175</v>
      </c>
      <c r="AT187" s="238" t="s">
        <v>170</v>
      </c>
      <c r="AU187" s="238" t="s">
        <v>80</v>
      </c>
      <c r="AY187" s="18" t="s">
        <v>167</v>
      </c>
      <c r="BE187" s="239">
        <f>IF(N187="základní",J187,0)</f>
        <v>0</v>
      </c>
      <c r="BF187" s="239">
        <f>IF(N187="snížená",J187,0)</f>
        <v>0</v>
      </c>
      <c r="BG187" s="239">
        <f>IF(N187="zákl. přenesená",J187,0)</f>
        <v>0</v>
      </c>
      <c r="BH187" s="239">
        <f>IF(N187="sníž. přenesená",J187,0)</f>
        <v>0</v>
      </c>
      <c r="BI187" s="239">
        <f>IF(N187="nulová",J187,0)</f>
        <v>0</v>
      </c>
      <c r="BJ187" s="18" t="s">
        <v>80</v>
      </c>
      <c r="BK187" s="239">
        <f>ROUND(I187*H187,2)</f>
        <v>0</v>
      </c>
      <c r="BL187" s="18" t="s">
        <v>175</v>
      </c>
      <c r="BM187" s="238" t="s">
        <v>800</v>
      </c>
    </row>
    <row r="188" s="2" customFormat="1" ht="16.5" customHeight="1">
      <c r="A188" s="39"/>
      <c r="B188" s="40"/>
      <c r="C188" s="227" t="s">
        <v>527</v>
      </c>
      <c r="D188" s="227" t="s">
        <v>170</v>
      </c>
      <c r="E188" s="228" t="s">
        <v>527</v>
      </c>
      <c r="F188" s="229" t="s">
        <v>1236</v>
      </c>
      <c r="G188" s="230" t="s">
        <v>322</v>
      </c>
      <c r="H188" s="231">
        <v>10</v>
      </c>
      <c r="I188" s="232"/>
      <c r="J188" s="233">
        <f>ROUND(I188*H188,2)</f>
        <v>0</v>
      </c>
      <c r="K188" s="229" t="s">
        <v>1</v>
      </c>
      <c r="L188" s="45"/>
      <c r="M188" s="234" t="s">
        <v>1</v>
      </c>
      <c r="N188" s="235" t="s">
        <v>38</v>
      </c>
      <c r="O188" s="92"/>
      <c r="P188" s="236">
        <f>O188*H188</f>
        <v>0</v>
      </c>
      <c r="Q188" s="236">
        <v>0</v>
      </c>
      <c r="R188" s="236">
        <f>Q188*H188</f>
        <v>0</v>
      </c>
      <c r="S188" s="236">
        <v>0</v>
      </c>
      <c r="T188" s="237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8" t="s">
        <v>175</v>
      </c>
      <c r="AT188" s="238" t="s">
        <v>170</v>
      </c>
      <c r="AU188" s="238" t="s">
        <v>80</v>
      </c>
      <c r="AY188" s="18" t="s">
        <v>167</v>
      </c>
      <c r="BE188" s="239">
        <f>IF(N188="základní",J188,0)</f>
        <v>0</v>
      </c>
      <c r="BF188" s="239">
        <f>IF(N188="snížená",J188,0)</f>
        <v>0</v>
      </c>
      <c r="BG188" s="239">
        <f>IF(N188="zákl. přenesená",J188,0)</f>
        <v>0</v>
      </c>
      <c r="BH188" s="239">
        <f>IF(N188="sníž. přenesená",J188,0)</f>
        <v>0</v>
      </c>
      <c r="BI188" s="239">
        <f>IF(N188="nulová",J188,0)</f>
        <v>0</v>
      </c>
      <c r="BJ188" s="18" t="s">
        <v>80</v>
      </c>
      <c r="BK188" s="239">
        <f>ROUND(I188*H188,2)</f>
        <v>0</v>
      </c>
      <c r="BL188" s="18" t="s">
        <v>175</v>
      </c>
      <c r="BM188" s="238" t="s">
        <v>808</v>
      </c>
    </row>
    <row r="189" s="2" customFormat="1" ht="16.5" customHeight="1">
      <c r="A189" s="39"/>
      <c r="B189" s="40"/>
      <c r="C189" s="227" t="s">
        <v>533</v>
      </c>
      <c r="D189" s="227" t="s">
        <v>170</v>
      </c>
      <c r="E189" s="228" t="s">
        <v>533</v>
      </c>
      <c r="F189" s="229" t="s">
        <v>1237</v>
      </c>
      <c r="G189" s="230" t="s">
        <v>322</v>
      </c>
      <c r="H189" s="231">
        <v>30</v>
      </c>
      <c r="I189" s="232"/>
      <c r="J189" s="233">
        <f>ROUND(I189*H189,2)</f>
        <v>0</v>
      </c>
      <c r="K189" s="229" t="s">
        <v>1</v>
      </c>
      <c r="L189" s="45"/>
      <c r="M189" s="234" t="s">
        <v>1</v>
      </c>
      <c r="N189" s="235" t="s">
        <v>38</v>
      </c>
      <c r="O189" s="92"/>
      <c r="P189" s="236">
        <f>O189*H189</f>
        <v>0</v>
      </c>
      <c r="Q189" s="236">
        <v>0</v>
      </c>
      <c r="R189" s="236">
        <f>Q189*H189</f>
        <v>0</v>
      </c>
      <c r="S189" s="236">
        <v>0</v>
      </c>
      <c r="T189" s="237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8" t="s">
        <v>175</v>
      </c>
      <c r="AT189" s="238" t="s">
        <v>170</v>
      </c>
      <c r="AU189" s="238" t="s">
        <v>80</v>
      </c>
      <c r="AY189" s="18" t="s">
        <v>167</v>
      </c>
      <c r="BE189" s="239">
        <f>IF(N189="základní",J189,0)</f>
        <v>0</v>
      </c>
      <c r="BF189" s="239">
        <f>IF(N189="snížená",J189,0)</f>
        <v>0</v>
      </c>
      <c r="BG189" s="239">
        <f>IF(N189="zákl. přenesená",J189,0)</f>
        <v>0</v>
      </c>
      <c r="BH189" s="239">
        <f>IF(N189="sníž. přenesená",J189,0)</f>
        <v>0</v>
      </c>
      <c r="BI189" s="239">
        <f>IF(N189="nulová",J189,0)</f>
        <v>0</v>
      </c>
      <c r="BJ189" s="18" t="s">
        <v>80</v>
      </c>
      <c r="BK189" s="239">
        <f>ROUND(I189*H189,2)</f>
        <v>0</v>
      </c>
      <c r="BL189" s="18" t="s">
        <v>175</v>
      </c>
      <c r="BM189" s="238" t="s">
        <v>416</v>
      </c>
    </row>
    <row r="190" s="2" customFormat="1" ht="16.5" customHeight="1">
      <c r="A190" s="39"/>
      <c r="B190" s="40"/>
      <c r="C190" s="227" t="s">
        <v>539</v>
      </c>
      <c r="D190" s="227" t="s">
        <v>170</v>
      </c>
      <c r="E190" s="228" t="s">
        <v>539</v>
      </c>
      <c r="F190" s="229" t="s">
        <v>1238</v>
      </c>
      <c r="G190" s="230" t="s">
        <v>322</v>
      </c>
      <c r="H190" s="231">
        <v>5</v>
      </c>
      <c r="I190" s="232"/>
      <c r="J190" s="233">
        <f>ROUND(I190*H190,2)</f>
        <v>0</v>
      </c>
      <c r="K190" s="229" t="s">
        <v>1</v>
      </c>
      <c r="L190" s="45"/>
      <c r="M190" s="234" t="s">
        <v>1</v>
      </c>
      <c r="N190" s="235" t="s">
        <v>38</v>
      </c>
      <c r="O190" s="92"/>
      <c r="P190" s="236">
        <f>O190*H190</f>
        <v>0</v>
      </c>
      <c r="Q190" s="236">
        <v>0</v>
      </c>
      <c r="R190" s="236">
        <f>Q190*H190</f>
        <v>0</v>
      </c>
      <c r="S190" s="236">
        <v>0</v>
      </c>
      <c r="T190" s="237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8" t="s">
        <v>175</v>
      </c>
      <c r="AT190" s="238" t="s">
        <v>170</v>
      </c>
      <c r="AU190" s="238" t="s">
        <v>80</v>
      </c>
      <c r="AY190" s="18" t="s">
        <v>167</v>
      </c>
      <c r="BE190" s="239">
        <f>IF(N190="základní",J190,0)</f>
        <v>0</v>
      </c>
      <c r="BF190" s="239">
        <f>IF(N190="snížená",J190,0)</f>
        <v>0</v>
      </c>
      <c r="BG190" s="239">
        <f>IF(N190="zákl. přenesená",J190,0)</f>
        <v>0</v>
      </c>
      <c r="BH190" s="239">
        <f>IF(N190="sníž. přenesená",J190,0)</f>
        <v>0</v>
      </c>
      <c r="BI190" s="239">
        <f>IF(N190="nulová",J190,0)</f>
        <v>0</v>
      </c>
      <c r="BJ190" s="18" t="s">
        <v>80</v>
      </c>
      <c r="BK190" s="239">
        <f>ROUND(I190*H190,2)</f>
        <v>0</v>
      </c>
      <c r="BL190" s="18" t="s">
        <v>175</v>
      </c>
      <c r="BM190" s="238" t="s">
        <v>825</v>
      </c>
    </row>
    <row r="191" s="2" customFormat="1" ht="16.5" customHeight="1">
      <c r="A191" s="39"/>
      <c r="B191" s="40"/>
      <c r="C191" s="227" t="s">
        <v>547</v>
      </c>
      <c r="D191" s="227" t="s">
        <v>170</v>
      </c>
      <c r="E191" s="228" t="s">
        <v>547</v>
      </c>
      <c r="F191" s="229" t="s">
        <v>1239</v>
      </c>
      <c r="G191" s="230" t="s">
        <v>322</v>
      </c>
      <c r="H191" s="231">
        <v>130</v>
      </c>
      <c r="I191" s="232"/>
      <c r="J191" s="233">
        <f>ROUND(I191*H191,2)</f>
        <v>0</v>
      </c>
      <c r="K191" s="229" t="s">
        <v>1</v>
      </c>
      <c r="L191" s="45"/>
      <c r="M191" s="234" t="s">
        <v>1</v>
      </c>
      <c r="N191" s="235" t="s">
        <v>38</v>
      </c>
      <c r="O191" s="92"/>
      <c r="P191" s="236">
        <f>O191*H191</f>
        <v>0</v>
      </c>
      <c r="Q191" s="236">
        <v>0</v>
      </c>
      <c r="R191" s="236">
        <f>Q191*H191</f>
        <v>0</v>
      </c>
      <c r="S191" s="236">
        <v>0</v>
      </c>
      <c r="T191" s="237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8" t="s">
        <v>175</v>
      </c>
      <c r="AT191" s="238" t="s">
        <v>170</v>
      </c>
      <c r="AU191" s="238" t="s">
        <v>80</v>
      </c>
      <c r="AY191" s="18" t="s">
        <v>167</v>
      </c>
      <c r="BE191" s="239">
        <f>IF(N191="základní",J191,0)</f>
        <v>0</v>
      </c>
      <c r="BF191" s="239">
        <f>IF(N191="snížená",J191,0)</f>
        <v>0</v>
      </c>
      <c r="BG191" s="239">
        <f>IF(N191="zákl. přenesená",J191,0)</f>
        <v>0</v>
      </c>
      <c r="BH191" s="239">
        <f>IF(N191="sníž. přenesená",J191,0)</f>
        <v>0</v>
      </c>
      <c r="BI191" s="239">
        <f>IF(N191="nulová",J191,0)</f>
        <v>0</v>
      </c>
      <c r="BJ191" s="18" t="s">
        <v>80</v>
      </c>
      <c r="BK191" s="239">
        <f>ROUND(I191*H191,2)</f>
        <v>0</v>
      </c>
      <c r="BL191" s="18" t="s">
        <v>175</v>
      </c>
      <c r="BM191" s="238" t="s">
        <v>833</v>
      </c>
    </row>
    <row r="192" s="2" customFormat="1" ht="16.5" customHeight="1">
      <c r="A192" s="39"/>
      <c r="B192" s="40"/>
      <c r="C192" s="227" t="s">
        <v>554</v>
      </c>
      <c r="D192" s="227" t="s">
        <v>170</v>
      </c>
      <c r="E192" s="228" t="s">
        <v>554</v>
      </c>
      <c r="F192" s="229" t="s">
        <v>1240</v>
      </c>
      <c r="G192" s="230" t="s">
        <v>322</v>
      </c>
      <c r="H192" s="231">
        <v>10</v>
      </c>
      <c r="I192" s="232"/>
      <c r="J192" s="233">
        <f>ROUND(I192*H192,2)</f>
        <v>0</v>
      </c>
      <c r="K192" s="229" t="s">
        <v>1</v>
      </c>
      <c r="L192" s="45"/>
      <c r="M192" s="234" t="s">
        <v>1</v>
      </c>
      <c r="N192" s="235" t="s">
        <v>38</v>
      </c>
      <c r="O192" s="92"/>
      <c r="P192" s="236">
        <f>O192*H192</f>
        <v>0</v>
      </c>
      <c r="Q192" s="236">
        <v>0</v>
      </c>
      <c r="R192" s="236">
        <f>Q192*H192</f>
        <v>0</v>
      </c>
      <c r="S192" s="236">
        <v>0</v>
      </c>
      <c r="T192" s="237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8" t="s">
        <v>175</v>
      </c>
      <c r="AT192" s="238" t="s">
        <v>170</v>
      </c>
      <c r="AU192" s="238" t="s">
        <v>80</v>
      </c>
      <c r="AY192" s="18" t="s">
        <v>167</v>
      </c>
      <c r="BE192" s="239">
        <f>IF(N192="základní",J192,0)</f>
        <v>0</v>
      </c>
      <c r="BF192" s="239">
        <f>IF(N192="snížená",J192,0)</f>
        <v>0</v>
      </c>
      <c r="BG192" s="239">
        <f>IF(N192="zákl. přenesená",J192,0)</f>
        <v>0</v>
      </c>
      <c r="BH192" s="239">
        <f>IF(N192="sníž. přenesená",J192,0)</f>
        <v>0</v>
      </c>
      <c r="BI192" s="239">
        <f>IF(N192="nulová",J192,0)</f>
        <v>0</v>
      </c>
      <c r="BJ192" s="18" t="s">
        <v>80</v>
      </c>
      <c r="BK192" s="239">
        <f>ROUND(I192*H192,2)</f>
        <v>0</v>
      </c>
      <c r="BL192" s="18" t="s">
        <v>175</v>
      </c>
      <c r="BM192" s="238" t="s">
        <v>841</v>
      </c>
    </row>
    <row r="193" s="2" customFormat="1" ht="16.5" customHeight="1">
      <c r="A193" s="39"/>
      <c r="B193" s="40"/>
      <c r="C193" s="227" t="s">
        <v>561</v>
      </c>
      <c r="D193" s="227" t="s">
        <v>170</v>
      </c>
      <c r="E193" s="228" t="s">
        <v>561</v>
      </c>
      <c r="F193" s="229" t="s">
        <v>1241</v>
      </c>
      <c r="G193" s="230" t="s">
        <v>322</v>
      </c>
      <c r="H193" s="231">
        <v>95</v>
      </c>
      <c r="I193" s="232"/>
      <c r="J193" s="233">
        <f>ROUND(I193*H193,2)</f>
        <v>0</v>
      </c>
      <c r="K193" s="229" t="s">
        <v>1</v>
      </c>
      <c r="L193" s="45"/>
      <c r="M193" s="234" t="s">
        <v>1</v>
      </c>
      <c r="N193" s="235" t="s">
        <v>38</v>
      </c>
      <c r="O193" s="92"/>
      <c r="P193" s="236">
        <f>O193*H193</f>
        <v>0</v>
      </c>
      <c r="Q193" s="236">
        <v>0</v>
      </c>
      <c r="R193" s="236">
        <f>Q193*H193</f>
        <v>0</v>
      </c>
      <c r="S193" s="236">
        <v>0</v>
      </c>
      <c r="T193" s="237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8" t="s">
        <v>175</v>
      </c>
      <c r="AT193" s="238" t="s">
        <v>170</v>
      </c>
      <c r="AU193" s="238" t="s">
        <v>80</v>
      </c>
      <c r="AY193" s="18" t="s">
        <v>167</v>
      </c>
      <c r="BE193" s="239">
        <f>IF(N193="základní",J193,0)</f>
        <v>0</v>
      </c>
      <c r="BF193" s="239">
        <f>IF(N193="snížená",J193,0)</f>
        <v>0</v>
      </c>
      <c r="BG193" s="239">
        <f>IF(N193="zákl. přenesená",J193,0)</f>
        <v>0</v>
      </c>
      <c r="BH193" s="239">
        <f>IF(N193="sníž. přenesená",J193,0)</f>
        <v>0</v>
      </c>
      <c r="BI193" s="239">
        <f>IF(N193="nulová",J193,0)</f>
        <v>0</v>
      </c>
      <c r="BJ193" s="18" t="s">
        <v>80</v>
      </c>
      <c r="BK193" s="239">
        <f>ROUND(I193*H193,2)</f>
        <v>0</v>
      </c>
      <c r="BL193" s="18" t="s">
        <v>175</v>
      </c>
      <c r="BM193" s="238" t="s">
        <v>854</v>
      </c>
    </row>
    <row r="194" s="2" customFormat="1" ht="16.5" customHeight="1">
      <c r="A194" s="39"/>
      <c r="B194" s="40"/>
      <c r="C194" s="227" t="s">
        <v>566</v>
      </c>
      <c r="D194" s="227" t="s">
        <v>170</v>
      </c>
      <c r="E194" s="228" t="s">
        <v>566</v>
      </c>
      <c r="F194" s="229" t="s">
        <v>1242</v>
      </c>
      <c r="G194" s="230" t="s">
        <v>322</v>
      </c>
      <c r="H194" s="231">
        <v>10</v>
      </c>
      <c r="I194" s="232"/>
      <c r="J194" s="233">
        <f>ROUND(I194*H194,2)</f>
        <v>0</v>
      </c>
      <c r="K194" s="229" t="s">
        <v>1</v>
      </c>
      <c r="L194" s="45"/>
      <c r="M194" s="234" t="s">
        <v>1</v>
      </c>
      <c r="N194" s="235" t="s">
        <v>38</v>
      </c>
      <c r="O194" s="92"/>
      <c r="P194" s="236">
        <f>O194*H194</f>
        <v>0</v>
      </c>
      <c r="Q194" s="236">
        <v>0</v>
      </c>
      <c r="R194" s="236">
        <f>Q194*H194</f>
        <v>0</v>
      </c>
      <c r="S194" s="236">
        <v>0</v>
      </c>
      <c r="T194" s="237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8" t="s">
        <v>175</v>
      </c>
      <c r="AT194" s="238" t="s">
        <v>170</v>
      </c>
      <c r="AU194" s="238" t="s">
        <v>80</v>
      </c>
      <c r="AY194" s="18" t="s">
        <v>167</v>
      </c>
      <c r="BE194" s="239">
        <f>IF(N194="základní",J194,0)</f>
        <v>0</v>
      </c>
      <c r="BF194" s="239">
        <f>IF(N194="snížená",J194,0)</f>
        <v>0</v>
      </c>
      <c r="BG194" s="239">
        <f>IF(N194="zákl. přenesená",J194,0)</f>
        <v>0</v>
      </c>
      <c r="BH194" s="239">
        <f>IF(N194="sníž. přenesená",J194,0)</f>
        <v>0</v>
      </c>
      <c r="BI194" s="239">
        <f>IF(N194="nulová",J194,0)</f>
        <v>0</v>
      </c>
      <c r="BJ194" s="18" t="s">
        <v>80</v>
      </c>
      <c r="BK194" s="239">
        <f>ROUND(I194*H194,2)</f>
        <v>0</v>
      </c>
      <c r="BL194" s="18" t="s">
        <v>175</v>
      </c>
      <c r="BM194" s="238" t="s">
        <v>870</v>
      </c>
    </row>
    <row r="195" s="12" customFormat="1" ht="25.92" customHeight="1">
      <c r="A195" s="12"/>
      <c r="B195" s="211"/>
      <c r="C195" s="212"/>
      <c r="D195" s="213" t="s">
        <v>72</v>
      </c>
      <c r="E195" s="214" t="s">
        <v>212</v>
      </c>
      <c r="F195" s="214" t="s">
        <v>1243</v>
      </c>
      <c r="G195" s="212"/>
      <c r="H195" s="212"/>
      <c r="I195" s="215"/>
      <c r="J195" s="216">
        <f>BK195</f>
        <v>0</v>
      </c>
      <c r="K195" s="212"/>
      <c r="L195" s="217"/>
      <c r="M195" s="218"/>
      <c r="N195" s="219"/>
      <c r="O195" s="219"/>
      <c r="P195" s="220">
        <f>SUM(P196:P200)</f>
        <v>0</v>
      </c>
      <c r="Q195" s="219"/>
      <c r="R195" s="220">
        <f>SUM(R196:R200)</f>
        <v>0</v>
      </c>
      <c r="S195" s="219"/>
      <c r="T195" s="221">
        <f>SUM(T196:T200)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22" t="s">
        <v>80</v>
      </c>
      <c r="AT195" s="223" t="s">
        <v>72</v>
      </c>
      <c r="AU195" s="223" t="s">
        <v>73</v>
      </c>
      <c r="AY195" s="222" t="s">
        <v>167</v>
      </c>
      <c r="BK195" s="224">
        <f>SUM(BK196:BK200)</f>
        <v>0</v>
      </c>
    </row>
    <row r="196" s="2" customFormat="1" ht="16.5" customHeight="1">
      <c r="A196" s="39"/>
      <c r="B196" s="40"/>
      <c r="C196" s="227" t="s">
        <v>578</v>
      </c>
      <c r="D196" s="227" t="s">
        <v>170</v>
      </c>
      <c r="E196" s="228" t="s">
        <v>578</v>
      </c>
      <c r="F196" s="229" t="s">
        <v>1244</v>
      </c>
      <c r="G196" s="230" t="s">
        <v>1181</v>
      </c>
      <c r="H196" s="231">
        <v>1</v>
      </c>
      <c r="I196" s="232"/>
      <c r="J196" s="233">
        <f>ROUND(I196*H196,2)</f>
        <v>0</v>
      </c>
      <c r="K196" s="229" t="s">
        <v>1</v>
      </c>
      <c r="L196" s="45"/>
      <c r="M196" s="234" t="s">
        <v>1</v>
      </c>
      <c r="N196" s="235" t="s">
        <v>38</v>
      </c>
      <c r="O196" s="92"/>
      <c r="P196" s="236">
        <f>O196*H196</f>
        <v>0</v>
      </c>
      <c r="Q196" s="236">
        <v>0</v>
      </c>
      <c r="R196" s="236">
        <f>Q196*H196</f>
        <v>0</v>
      </c>
      <c r="S196" s="236">
        <v>0</v>
      </c>
      <c r="T196" s="237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8" t="s">
        <v>175</v>
      </c>
      <c r="AT196" s="238" t="s">
        <v>170</v>
      </c>
      <c r="AU196" s="238" t="s">
        <v>80</v>
      </c>
      <c r="AY196" s="18" t="s">
        <v>167</v>
      </c>
      <c r="BE196" s="239">
        <f>IF(N196="základní",J196,0)</f>
        <v>0</v>
      </c>
      <c r="BF196" s="239">
        <f>IF(N196="snížená",J196,0)</f>
        <v>0</v>
      </c>
      <c r="BG196" s="239">
        <f>IF(N196="zákl. přenesená",J196,0)</f>
        <v>0</v>
      </c>
      <c r="BH196" s="239">
        <f>IF(N196="sníž. přenesená",J196,0)</f>
        <v>0</v>
      </c>
      <c r="BI196" s="239">
        <f>IF(N196="nulová",J196,0)</f>
        <v>0</v>
      </c>
      <c r="BJ196" s="18" t="s">
        <v>80</v>
      </c>
      <c r="BK196" s="239">
        <f>ROUND(I196*H196,2)</f>
        <v>0</v>
      </c>
      <c r="BL196" s="18" t="s">
        <v>175</v>
      </c>
      <c r="BM196" s="238" t="s">
        <v>879</v>
      </c>
    </row>
    <row r="197" s="2" customFormat="1" ht="16.5" customHeight="1">
      <c r="A197" s="39"/>
      <c r="B197" s="40"/>
      <c r="C197" s="227" t="s">
        <v>582</v>
      </c>
      <c r="D197" s="227" t="s">
        <v>170</v>
      </c>
      <c r="E197" s="228" t="s">
        <v>582</v>
      </c>
      <c r="F197" s="229" t="s">
        <v>1245</v>
      </c>
      <c r="G197" s="230" t="s">
        <v>1181</v>
      </c>
      <c r="H197" s="231">
        <v>1</v>
      </c>
      <c r="I197" s="232"/>
      <c r="J197" s="233">
        <f>ROUND(I197*H197,2)</f>
        <v>0</v>
      </c>
      <c r="K197" s="229" t="s">
        <v>1</v>
      </c>
      <c r="L197" s="45"/>
      <c r="M197" s="234" t="s">
        <v>1</v>
      </c>
      <c r="N197" s="235" t="s">
        <v>38</v>
      </c>
      <c r="O197" s="92"/>
      <c r="P197" s="236">
        <f>O197*H197</f>
        <v>0</v>
      </c>
      <c r="Q197" s="236">
        <v>0</v>
      </c>
      <c r="R197" s="236">
        <f>Q197*H197</f>
        <v>0</v>
      </c>
      <c r="S197" s="236">
        <v>0</v>
      </c>
      <c r="T197" s="237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8" t="s">
        <v>175</v>
      </c>
      <c r="AT197" s="238" t="s">
        <v>170</v>
      </c>
      <c r="AU197" s="238" t="s">
        <v>80</v>
      </c>
      <c r="AY197" s="18" t="s">
        <v>167</v>
      </c>
      <c r="BE197" s="239">
        <f>IF(N197="základní",J197,0)</f>
        <v>0</v>
      </c>
      <c r="BF197" s="239">
        <f>IF(N197="snížená",J197,0)</f>
        <v>0</v>
      </c>
      <c r="BG197" s="239">
        <f>IF(N197="zákl. přenesená",J197,0)</f>
        <v>0</v>
      </c>
      <c r="BH197" s="239">
        <f>IF(N197="sníž. přenesená",J197,0)</f>
        <v>0</v>
      </c>
      <c r="BI197" s="239">
        <f>IF(N197="nulová",J197,0)</f>
        <v>0</v>
      </c>
      <c r="BJ197" s="18" t="s">
        <v>80</v>
      </c>
      <c r="BK197" s="239">
        <f>ROUND(I197*H197,2)</f>
        <v>0</v>
      </c>
      <c r="BL197" s="18" t="s">
        <v>175</v>
      </c>
      <c r="BM197" s="238" t="s">
        <v>889</v>
      </c>
    </row>
    <row r="198" s="2" customFormat="1" ht="16.5" customHeight="1">
      <c r="A198" s="39"/>
      <c r="B198" s="40"/>
      <c r="C198" s="227" t="s">
        <v>586</v>
      </c>
      <c r="D198" s="227" t="s">
        <v>170</v>
      </c>
      <c r="E198" s="228" t="s">
        <v>586</v>
      </c>
      <c r="F198" s="229" t="s">
        <v>1246</v>
      </c>
      <c r="G198" s="230" t="s">
        <v>1181</v>
      </c>
      <c r="H198" s="231">
        <v>1</v>
      </c>
      <c r="I198" s="232"/>
      <c r="J198" s="233">
        <f>ROUND(I198*H198,2)</f>
        <v>0</v>
      </c>
      <c r="K198" s="229" t="s">
        <v>1</v>
      </c>
      <c r="L198" s="45"/>
      <c r="M198" s="234" t="s">
        <v>1</v>
      </c>
      <c r="N198" s="235" t="s">
        <v>38</v>
      </c>
      <c r="O198" s="92"/>
      <c r="P198" s="236">
        <f>O198*H198</f>
        <v>0</v>
      </c>
      <c r="Q198" s="236">
        <v>0</v>
      </c>
      <c r="R198" s="236">
        <f>Q198*H198</f>
        <v>0</v>
      </c>
      <c r="S198" s="236">
        <v>0</v>
      </c>
      <c r="T198" s="237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8" t="s">
        <v>175</v>
      </c>
      <c r="AT198" s="238" t="s">
        <v>170</v>
      </c>
      <c r="AU198" s="238" t="s">
        <v>80</v>
      </c>
      <c r="AY198" s="18" t="s">
        <v>167</v>
      </c>
      <c r="BE198" s="239">
        <f>IF(N198="základní",J198,0)</f>
        <v>0</v>
      </c>
      <c r="BF198" s="239">
        <f>IF(N198="snížená",J198,0)</f>
        <v>0</v>
      </c>
      <c r="BG198" s="239">
        <f>IF(N198="zákl. přenesená",J198,0)</f>
        <v>0</v>
      </c>
      <c r="BH198" s="239">
        <f>IF(N198="sníž. přenesená",J198,0)</f>
        <v>0</v>
      </c>
      <c r="BI198" s="239">
        <f>IF(N198="nulová",J198,0)</f>
        <v>0</v>
      </c>
      <c r="BJ198" s="18" t="s">
        <v>80</v>
      </c>
      <c r="BK198" s="239">
        <f>ROUND(I198*H198,2)</f>
        <v>0</v>
      </c>
      <c r="BL198" s="18" t="s">
        <v>175</v>
      </c>
      <c r="BM198" s="238" t="s">
        <v>418</v>
      </c>
    </row>
    <row r="199" s="2" customFormat="1" ht="16.5" customHeight="1">
      <c r="A199" s="39"/>
      <c r="B199" s="40"/>
      <c r="C199" s="227" t="s">
        <v>231</v>
      </c>
      <c r="D199" s="227" t="s">
        <v>170</v>
      </c>
      <c r="E199" s="228" t="s">
        <v>231</v>
      </c>
      <c r="F199" s="229" t="s">
        <v>1247</v>
      </c>
      <c r="G199" s="230" t="s">
        <v>322</v>
      </c>
      <c r="H199" s="231">
        <v>10</v>
      </c>
      <c r="I199" s="232"/>
      <c r="J199" s="233">
        <f>ROUND(I199*H199,2)</f>
        <v>0</v>
      </c>
      <c r="K199" s="229" t="s">
        <v>1</v>
      </c>
      <c r="L199" s="45"/>
      <c r="M199" s="234" t="s">
        <v>1</v>
      </c>
      <c r="N199" s="235" t="s">
        <v>38</v>
      </c>
      <c r="O199" s="92"/>
      <c r="P199" s="236">
        <f>O199*H199</f>
        <v>0</v>
      </c>
      <c r="Q199" s="236">
        <v>0</v>
      </c>
      <c r="R199" s="236">
        <f>Q199*H199</f>
        <v>0</v>
      </c>
      <c r="S199" s="236">
        <v>0</v>
      </c>
      <c r="T199" s="237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8" t="s">
        <v>175</v>
      </c>
      <c r="AT199" s="238" t="s">
        <v>170</v>
      </c>
      <c r="AU199" s="238" t="s">
        <v>80</v>
      </c>
      <c r="AY199" s="18" t="s">
        <v>167</v>
      </c>
      <c r="BE199" s="239">
        <f>IF(N199="základní",J199,0)</f>
        <v>0</v>
      </c>
      <c r="BF199" s="239">
        <f>IF(N199="snížená",J199,0)</f>
        <v>0</v>
      </c>
      <c r="BG199" s="239">
        <f>IF(N199="zákl. přenesená",J199,0)</f>
        <v>0</v>
      </c>
      <c r="BH199" s="239">
        <f>IF(N199="sníž. přenesená",J199,0)</f>
        <v>0</v>
      </c>
      <c r="BI199" s="239">
        <f>IF(N199="nulová",J199,0)</f>
        <v>0</v>
      </c>
      <c r="BJ199" s="18" t="s">
        <v>80</v>
      </c>
      <c r="BK199" s="239">
        <f>ROUND(I199*H199,2)</f>
        <v>0</v>
      </c>
      <c r="BL199" s="18" t="s">
        <v>175</v>
      </c>
      <c r="BM199" s="238" t="s">
        <v>908</v>
      </c>
    </row>
    <row r="200" s="2" customFormat="1" ht="24.15" customHeight="1">
      <c r="A200" s="39"/>
      <c r="B200" s="40"/>
      <c r="C200" s="227" t="s">
        <v>593</v>
      </c>
      <c r="D200" s="227" t="s">
        <v>170</v>
      </c>
      <c r="E200" s="228" t="s">
        <v>593</v>
      </c>
      <c r="F200" s="229" t="s">
        <v>1248</v>
      </c>
      <c r="G200" s="230" t="s">
        <v>1181</v>
      </c>
      <c r="H200" s="231">
        <v>1</v>
      </c>
      <c r="I200" s="232"/>
      <c r="J200" s="233">
        <f>ROUND(I200*H200,2)</f>
        <v>0</v>
      </c>
      <c r="K200" s="229" t="s">
        <v>1</v>
      </c>
      <c r="L200" s="45"/>
      <c r="M200" s="234" t="s">
        <v>1</v>
      </c>
      <c r="N200" s="235" t="s">
        <v>38</v>
      </c>
      <c r="O200" s="92"/>
      <c r="P200" s="236">
        <f>O200*H200</f>
        <v>0</v>
      </c>
      <c r="Q200" s="236">
        <v>0</v>
      </c>
      <c r="R200" s="236">
        <f>Q200*H200</f>
        <v>0</v>
      </c>
      <c r="S200" s="236">
        <v>0</v>
      </c>
      <c r="T200" s="237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8" t="s">
        <v>175</v>
      </c>
      <c r="AT200" s="238" t="s">
        <v>170</v>
      </c>
      <c r="AU200" s="238" t="s">
        <v>80</v>
      </c>
      <c r="AY200" s="18" t="s">
        <v>167</v>
      </c>
      <c r="BE200" s="239">
        <f>IF(N200="základní",J200,0)</f>
        <v>0</v>
      </c>
      <c r="BF200" s="239">
        <f>IF(N200="snížená",J200,0)</f>
        <v>0</v>
      </c>
      <c r="BG200" s="239">
        <f>IF(N200="zákl. přenesená",J200,0)</f>
        <v>0</v>
      </c>
      <c r="BH200" s="239">
        <f>IF(N200="sníž. přenesená",J200,0)</f>
        <v>0</v>
      </c>
      <c r="BI200" s="239">
        <f>IF(N200="nulová",J200,0)</f>
        <v>0</v>
      </c>
      <c r="BJ200" s="18" t="s">
        <v>80</v>
      </c>
      <c r="BK200" s="239">
        <f>ROUND(I200*H200,2)</f>
        <v>0</v>
      </c>
      <c r="BL200" s="18" t="s">
        <v>175</v>
      </c>
      <c r="BM200" s="238" t="s">
        <v>925</v>
      </c>
    </row>
    <row r="201" s="12" customFormat="1" ht="25.92" customHeight="1">
      <c r="A201" s="12"/>
      <c r="B201" s="211"/>
      <c r="C201" s="212"/>
      <c r="D201" s="213" t="s">
        <v>72</v>
      </c>
      <c r="E201" s="214" t="s">
        <v>179</v>
      </c>
      <c r="F201" s="214" t="s">
        <v>1249</v>
      </c>
      <c r="G201" s="212"/>
      <c r="H201" s="212"/>
      <c r="I201" s="215"/>
      <c r="J201" s="216">
        <f>BK201</f>
        <v>0</v>
      </c>
      <c r="K201" s="212"/>
      <c r="L201" s="217"/>
      <c r="M201" s="218"/>
      <c r="N201" s="219"/>
      <c r="O201" s="219"/>
      <c r="P201" s="220">
        <f>SUM(P202:P204)</f>
        <v>0</v>
      </c>
      <c r="Q201" s="219"/>
      <c r="R201" s="220">
        <f>SUM(R202:R204)</f>
        <v>0</v>
      </c>
      <c r="S201" s="219"/>
      <c r="T201" s="221">
        <f>SUM(T202:T204)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22" t="s">
        <v>80</v>
      </c>
      <c r="AT201" s="223" t="s">
        <v>72</v>
      </c>
      <c r="AU201" s="223" t="s">
        <v>73</v>
      </c>
      <c r="AY201" s="222" t="s">
        <v>167</v>
      </c>
      <c r="BK201" s="224">
        <f>SUM(BK202:BK204)</f>
        <v>0</v>
      </c>
    </row>
    <row r="202" s="2" customFormat="1" ht="16.5" customHeight="1">
      <c r="A202" s="39"/>
      <c r="B202" s="40"/>
      <c r="C202" s="227" t="s">
        <v>331</v>
      </c>
      <c r="D202" s="227" t="s">
        <v>170</v>
      </c>
      <c r="E202" s="228" t="s">
        <v>331</v>
      </c>
      <c r="F202" s="229" t="s">
        <v>1250</v>
      </c>
      <c r="G202" s="230" t="s">
        <v>1181</v>
      </c>
      <c r="H202" s="231">
        <v>4</v>
      </c>
      <c r="I202" s="232"/>
      <c r="J202" s="233">
        <f>ROUND(I202*H202,2)</f>
        <v>0</v>
      </c>
      <c r="K202" s="229" t="s">
        <v>1</v>
      </c>
      <c r="L202" s="45"/>
      <c r="M202" s="234" t="s">
        <v>1</v>
      </c>
      <c r="N202" s="235" t="s">
        <v>38</v>
      </c>
      <c r="O202" s="92"/>
      <c r="P202" s="236">
        <f>O202*H202</f>
        <v>0</v>
      </c>
      <c r="Q202" s="236">
        <v>0</v>
      </c>
      <c r="R202" s="236">
        <f>Q202*H202</f>
        <v>0</v>
      </c>
      <c r="S202" s="236">
        <v>0</v>
      </c>
      <c r="T202" s="237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8" t="s">
        <v>175</v>
      </c>
      <c r="AT202" s="238" t="s">
        <v>170</v>
      </c>
      <c r="AU202" s="238" t="s">
        <v>80</v>
      </c>
      <c r="AY202" s="18" t="s">
        <v>167</v>
      </c>
      <c r="BE202" s="239">
        <f>IF(N202="základní",J202,0)</f>
        <v>0</v>
      </c>
      <c r="BF202" s="239">
        <f>IF(N202="snížená",J202,0)</f>
        <v>0</v>
      </c>
      <c r="BG202" s="239">
        <f>IF(N202="zákl. přenesená",J202,0)</f>
        <v>0</v>
      </c>
      <c r="BH202" s="239">
        <f>IF(N202="sníž. přenesená",J202,0)</f>
        <v>0</v>
      </c>
      <c r="BI202" s="239">
        <f>IF(N202="nulová",J202,0)</f>
        <v>0</v>
      </c>
      <c r="BJ202" s="18" t="s">
        <v>80</v>
      </c>
      <c r="BK202" s="239">
        <f>ROUND(I202*H202,2)</f>
        <v>0</v>
      </c>
      <c r="BL202" s="18" t="s">
        <v>175</v>
      </c>
      <c r="BM202" s="238" t="s">
        <v>935</v>
      </c>
    </row>
    <row r="203" s="2" customFormat="1" ht="16.5" customHeight="1">
      <c r="A203" s="39"/>
      <c r="B203" s="40"/>
      <c r="C203" s="227" t="s">
        <v>370</v>
      </c>
      <c r="D203" s="227" t="s">
        <v>170</v>
      </c>
      <c r="E203" s="228" t="s">
        <v>370</v>
      </c>
      <c r="F203" s="229" t="s">
        <v>1251</v>
      </c>
      <c r="G203" s="230" t="s">
        <v>1181</v>
      </c>
      <c r="H203" s="231">
        <v>6</v>
      </c>
      <c r="I203" s="232"/>
      <c r="J203" s="233">
        <f>ROUND(I203*H203,2)</f>
        <v>0</v>
      </c>
      <c r="K203" s="229" t="s">
        <v>1</v>
      </c>
      <c r="L203" s="45"/>
      <c r="M203" s="234" t="s">
        <v>1</v>
      </c>
      <c r="N203" s="235" t="s">
        <v>38</v>
      </c>
      <c r="O203" s="92"/>
      <c r="P203" s="236">
        <f>O203*H203</f>
        <v>0</v>
      </c>
      <c r="Q203" s="236">
        <v>0</v>
      </c>
      <c r="R203" s="236">
        <f>Q203*H203</f>
        <v>0</v>
      </c>
      <c r="S203" s="236">
        <v>0</v>
      </c>
      <c r="T203" s="237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8" t="s">
        <v>175</v>
      </c>
      <c r="AT203" s="238" t="s">
        <v>170</v>
      </c>
      <c r="AU203" s="238" t="s">
        <v>80</v>
      </c>
      <c r="AY203" s="18" t="s">
        <v>167</v>
      </c>
      <c r="BE203" s="239">
        <f>IF(N203="základní",J203,0)</f>
        <v>0</v>
      </c>
      <c r="BF203" s="239">
        <f>IF(N203="snížená",J203,0)</f>
        <v>0</v>
      </c>
      <c r="BG203" s="239">
        <f>IF(N203="zákl. přenesená",J203,0)</f>
        <v>0</v>
      </c>
      <c r="BH203" s="239">
        <f>IF(N203="sníž. přenesená",J203,0)</f>
        <v>0</v>
      </c>
      <c r="BI203" s="239">
        <f>IF(N203="nulová",J203,0)</f>
        <v>0</v>
      </c>
      <c r="BJ203" s="18" t="s">
        <v>80</v>
      </c>
      <c r="BK203" s="239">
        <f>ROUND(I203*H203,2)</f>
        <v>0</v>
      </c>
      <c r="BL203" s="18" t="s">
        <v>175</v>
      </c>
      <c r="BM203" s="238" t="s">
        <v>943</v>
      </c>
    </row>
    <row r="204" s="2" customFormat="1" ht="16.5" customHeight="1">
      <c r="A204" s="39"/>
      <c r="B204" s="40"/>
      <c r="C204" s="227" t="s">
        <v>603</v>
      </c>
      <c r="D204" s="227" t="s">
        <v>170</v>
      </c>
      <c r="E204" s="228" t="s">
        <v>603</v>
      </c>
      <c r="F204" s="229" t="s">
        <v>1252</v>
      </c>
      <c r="G204" s="230" t="s">
        <v>1181</v>
      </c>
      <c r="H204" s="231">
        <v>6</v>
      </c>
      <c r="I204" s="232"/>
      <c r="J204" s="233">
        <f>ROUND(I204*H204,2)</f>
        <v>0</v>
      </c>
      <c r="K204" s="229" t="s">
        <v>1</v>
      </c>
      <c r="L204" s="45"/>
      <c r="M204" s="234" t="s">
        <v>1</v>
      </c>
      <c r="N204" s="235" t="s">
        <v>38</v>
      </c>
      <c r="O204" s="92"/>
      <c r="P204" s="236">
        <f>O204*H204</f>
        <v>0</v>
      </c>
      <c r="Q204" s="236">
        <v>0</v>
      </c>
      <c r="R204" s="236">
        <f>Q204*H204</f>
        <v>0</v>
      </c>
      <c r="S204" s="236">
        <v>0</v>
      </c>
      <c r="T204" s="237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8" t="s">
        <v>175</v>
      </c>
      <c r="AT204" s="238" t="s">
        <v>170</v>
      </c>
      <c r="AU204" s="238" t="s">
        <v>80</v>
      </c>
      <c r="AY204" s="18" t="s">
        <v>167</v>
      </c>
      <c r="BE204" s="239">
        <f>IF(N204="základní",J204,0)</f>
        <v>0</v>
      </c>
      <c r="BF204" s="239">
        <f>IF(N204="snížená",J204,0)</f>
        <v>0</v>
      </c>
      <c r="BG204" s="239">
        <f>IF(N204="zákl. přenesená",J204,0)</f>
        <v>0</v>
      </c>
      <c r="BH204" s="239">
        <f>IF(N204="sníž. přenesená",J204,0)</f>
        <v>0</v>
      </c>
      <c r="BI204" s="239">
        <f>IF(N204="nulová",J204,0)</f>
        <v>0</v>
      </c>
      <c r="BJ204" s="18" t="s">
        <v>80</v>
      </c>
      <c r="BK204" s="239">
        <f>ROUND(I204*H204,2)</f>
        <v>0</v>
      </c>
      <c r="BL204" s="18" t="s">
        <v>175</v>
      </c>
      <c r="BM204" s="238" t="s">
        <v>954</v>
      </c>
    </row>
    <row r="205" s="12" customFormat="1" ht="25.92" customHeight="1">
      <c r="A205" s="12"/>
      <c r="B205" s="211"/>
      <c r="C205" s="212"/>
      <c r="D205" s="213" t="s">
        <v>72</v>
      </c>
      <c r="E205" s="214" t="s">
        <v>224</v>
      </c>
      <c r="F205" s="214" t="s">
        <v>1253</v>
      </c>
      <c r="G205" s="212"/>
      <c r="H205" s="212"/>
      <c r="I205" s="215"/>
      <c r="J205" s="216">
        <f>BK205</f>
        <v>0</v>
      </c>
      <c r="K205" s="212"/>
      <c r="L205" s="217"/>
      <c r="M205" s="218"/>
      <c r="N205" s="219"/>
      <c r="O205" s="219"/>
      <c r="P205" s="220">
        <f>SUM(P206:P213)</f>
        <v>0</v>
      </c>
      <c r="Q205" s="219"/>
      <c r="R205" s="220">
        <f>SUM(R206:R213)</f>
        <v>0</v>
      </c>
      <c r="S205" s="219"/>
      <c r="T205" s="221">
        <f>SUM(T206:T213)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22" t="s">
        <v>80</v>
      </c>
      <c r="AT205" s="223" t="s">
        <v>72</v>
      </c>
      <c r="AU205" s="223" t="s">
        <v>73</v>
      </c>
      <c r="AY205" s="222" t="s">
        <v>167</v>
      </c>
      <c r="BK205" s="224">
        <f>SUM(BK206:BK213)</f>
        <v>0</v>
      </c>
    </row>
    <row r="206" s="2" customFormat="1" ht="24.15" customHeight="1">
      <c r="A206" s="39"/>
      <c r="B206" s="40"/>
      <c r="C206" s="227" t="s">
        <v>607</v>
      </c>
      <c r="D206" s="227" t="s">
        <v>170</v>
      </c>
      <c r="E206" s="228" t="s">
        <v>607</v>
      </c>
      <c r="F206" s="229" t="s">
        <v>1254</v>
      </c>
      <c r="G206" s="230" t="s">
        <v>1181</v>
      </c>
      <c r="H206" s="231">
        <v>12</v>
      </c>
      <c r="I206" s="232"/>
      <c r="J206" s="233">
        <f>ROUND(I206*H206,2)</f>
        <v>0</v>
      </c>
      <c r="K206" s="229" t="s">
        <v>1</v>
      </c>
      <c r="L206" s="45"/>
      <c r="M206" s="234" t="s">
        <v>1</v>
      </c>
      <c r="N206" s="235" t="s">
        <v>38</v>
      </c>
      <c r="O206" s="92"/>
      <c r="P206" s="236">
        <f>O206*H206</f>
        <v>0</v>
      </c>
      <c r="Q206" s="236">
        <v>0</v>
      </c>
      <c r="R206" s="236">
        <f>Q206*H206</f>
        <v>0</v>
      </c>
      <c r="S206" s="236">
        <v>0</v>
      </c>
      <c r="T206" s="237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8" t="s">
        <v>175</v>
      </c>
      <c r="AT206" s="238" t="s">
        <v>170</v>
      </c>
      <c r="AU206" s="238" t="s">
        <v>80</v>
      </c>
      <c r="AY206" s="18" t="s">
        <v>167</v>
      </c>
      <c r="BE206" s="239">
        <f>IF(N206="základní",J206,0)</f>
        <v>0</v>
      </c>
      <c r="BF206" s="239">
        <f>IF(N206="snížená",J206,0)</f>
        <v>0</v>
      </c>
      <c r="BG206" s="239">
        <f>IF(N206="zákl. přenesená",J206,0)</f>
        <v>0</v>
      </c>
      <c r="BH206" s="239">
        <f>IF(N206="sníž. přenesená",J206,0)</f>
        <v>0</v>
      </c>
      <c r="BI206" s="239">
        <f>IF(N206="nulová",J206,0)</f>
        <v>0</v>
      </c>
      <c r="BJ206" s="18" t="s">
        <v>80</v>
      </c>
      <c r="BK206" s="239">
        <f>ROUND(I206*H206,2)</f>
        <v>0</v>
      </c>
      <c r="BL206" s="18" t="s">
        <v>175</v>
      </c>
      <c r="BM206" s="238" t="s">
        <v>966</v>
      </c>
    </row>
    <row r="207" s="2" customFormat="1" ht="33" customHeight="1">
      <c r="A207" s="39"/>
      <c r="B207" s="40"/>
      <c r="C207" s="227" t="s">
        <v>613</v>
      </c>
      <c r="D207" s="227" t="s">
        <v>170</v>
      </c>
      <c r="E207" s="228" t="s">
        <v>613</v>
      </c>
      <c r="F207" s="229" t="s">
        <v>1255</v>
      </c>
      <c r="G207" s="230" t="s">
        <v>1181</v>
      </c>
      <c r="H207" s="231">
        <v>8</v>
      </c>
      <c r="I207" s="232"/>
      <c r="J207" s="233">
        <f>ROUND(I207*H207,2)</f>
        <v>0</v>
      </c>
      <c r="K207" s="229" t="s">
        <v>1</v>
      </c>
      <c r="L207" s="45"/>
      <c r="M207" s="234" t="s">
        <v>1</v>
      </c>
      <c r="N207" s="235" t="s">
        <v>38</v>
      </c>
      <c r="O207" s="92"/>
      <c r="P207" s="236">
        <f>O207*H207</f>
        <v>0</v>
      </c>
      <c r="Q207" s="236">
        <v>0</v>
      </c>
      <c r="R207" s="236">
        <f>Q207*H207</f>
        <v>0</v>
      </c>
      <c r="S207" s="236">
        <v>0</v>
      </c>
      <c r="T207" s="237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8" t="s">
        <v>175</v>
      </c>
      <c r="AT207" s="238" t="s">
        <v>170</v>
      </c>
      <c r="AU207" s="238" t="s">
        <v>80</v>
      </c>
      <c r="AY207" s="18" t="s">
        <v>167</v>
      </c>
      <c r="BE207" s="239">
        <f>IF(N207="základní",J207,0)</f>
        <v>0</v>
      </c>
      <c r="BF207" s="239">
        <f>IF(N207="snížená",J207,0)</f>
        <v>0</v>
      </c>
      <c r="BG207" s="239">
        <f>IF(N207="zákl. přenesená",J207,0)</f>
        <v>0</v>
      </c>
      <c r="BH207" s="239">
        <f>IF(N207="sníž. přenesená",J207,0)</f>
        <v>0</v>
      </c>
      <c r="BI207" s="239">
        <f>IF(N207="nulová",J207,0)</f>
        <v>0</v>
      </c>
      <c r="BJ207" s="18" t="s">
        <v>80</v>
      </c>
      <c r="BK207" s="239">
        <f>ROUND(I207*H207,2)</f>
        <v>0</v>
      </c>
      <c r="BL207" s="18" t="s">
        <v>175</v>
      </c>
      <c r="BM207" s="238" t="s">
        <v>982</v>
      </c>
    </row>
    <row r="208" s="2" customFormat="1" ht="16.5" customHeight="1">
      <c r="A208" s="39"/>
      <c r="B208" s="40"/>
      <c r="C208" s="227" t="s">
        <v>617</v>
      </c>
      <c r="D208" s="227" t="s">
        <v>170</v>
      </c>
      <c r="E208" s="228" t="s">
        <v>617</v>
      </c>
      <c r="F208" s="229" t="s">
        <v>1256</v>
      </c>
      <c r="G208" s="230" t="s">
        <v>1181</v>
      </c>
      <c r="H208" s="231">
        <v>69</v>
      </c>
      <c r="I208" s="232"/>
      <c r="J208" s="233">
        <f>ROUND(I208*H208,2)</f>
        <v>0</v>
      </c>
      <c r="K208" s="229" t="s">
        <v>1</v>
      </c>
      <c r="L208" s="45"/>
      <c r="M208" s="234" t="s">
        <v>1</v>
      </c>
      <c r="N208" s="235" t="s">
        <v>38</v>
      </c>
      <c r="O208" s="92"/>
      <c r="P208" s="236">
        <f>O208*H208</f>
        <v>0</v>
      </c>
      <c r="Q208" s="236">
        <v>0</v>
      </c>
      <c r="R208" s="236">
        <f>Q208*H208</f>
        <v>0</v>
      </c>
      <c r="S208" s="236">
        <v>0</v>
      </c>
      <c r="T208" s="237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8" t="s">
        <v>175</v>
      </c>
      <c r="AT208" s="238" t="s">
        <v>170</v>
      </c>
      <c r="AU208" s="238" t="s">
        <v>80</v>
      </c>
      <c r="AY208" s="18" t="s">
        <v>167</v>
      </c>
      <c r="BE208" s="239">
        <f>IF(N208="základní",J208,0)</f>
        <v>0</v>
      </c>
      <c r="BF208" s="239">
        <f>IF(N208="snížená",J208,0)</f>
        <v>0</v>
      </c>
      <c r="BG208" s="239">
        <f>IF(N208="zákl. přenesená",J208,0)</f>
        <v>0</v>
      </c>
      <c r="BH208" s="239">
        <f>IF(N208="sníž. přenesená",J208,0)</f>
        <v>0</v>
      </c>
      <c r="BI208" s="239">
        <f>IF(N208="nulová",J208,0)</f>
        <v>0</v>
      </c>
      <c r="BJ208" s="18" t="s">
        <v>80</v>
      </c>
      <c r="BK208" s="239">
        <f>ROUND(I208*H208,2)</f>
        <v>0</v>
      </c>
      <c r="BL208" s="18" t="s">
        <v>175</v>
      </c>
      <c r="BM208" s="238" t="s">
        <v>996</v>
      </c>
    </row>
    <row r="209" s="2" customFormat="1" ht="16.5" customHeight="1">
      <c r="A209" s="39"/>
      <c r="B209" s="40"/>
      <c r="C209" s="227" t="s">
        <v>622</v>
      </c>
      <c r="D209" s="227" t="s">
        <v>170</v>
      </c>
      <c r="E209" s="228" t="s">
        <v>622</v>
      </c>
      <c r="F209" s="229" t="s">
        <v>1257</v>
      </c>
      <c r="G209" s="230" t="s">
        <v>1258</v>
      </c>
      <c r="H209" s="231">
        <v>1</v>
      </c>
      <c r="I209" s="232"/>
      <c r="J209" s="233">
        <f>ROUND(I209*H209,2)</f>
        <v>0</v>
      </c>
      <c r="K209" s="229" t="s">
        <v>1</v>
      </c>
      <c r="L209" s="45"/>
      <c r="M209" s="234" t="s">
        <v>1</v>
      </c>
      <c r="N209" s="235" t="s">
        <v>38</v>
      </c>
      <c r="O209" s="92"/>
      <c r="P209" s="236">
        <f>O209*H209</f>
        <v>0</v>
      </c>
      <c r="Q209" s="236">
        <v>0</v>
      </c>
      <c r="R209" s="236">
        <f>Q209*H209</f>
        <v>0</v>
      </c>
      <c r="S209" s="236">
        <v>0</v>
      </c>
      <c r="T209" s="237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8" t="s">
        <v>175</v>
      </c>
      <c r="AT209" s="238" t="s">
        <v>170</v>
      </c>
      <c r="AU209" s="238" t="s">
        <v>80</v>
      </c>
      <c r="AY209" s="18" t="s">
        <v>167</v>
      </c>
      <c r="BE209" s="239">
        <f>IF(N209="základní",J209,0)</f>
        <v>0</v>
      </c>
      <c r="BF209" s="239">
        <f>IF(N209="snížená",J209,0)</f>
        <v>0</v>
      </c>
      <c r="BG209" s="239">
        <f>IF(N209="zákl. přenesená",J209,0)</f>
        <v>0</v>
      </c>
      <c r="BH209" s="239">
        <f>IF(N209="sníž. přenesená",J209,0)</f>
        <v>0</v>
      </c>
      <c r="BI209" s="239">
        <f>IF(N209="nulová",J209,0)</f>
        <v>0</v>
      </c>
      <c r="BJ209" s="18" t="s">
        <v>80</v>
      </c>
      <c r="BK209" s="239">
        <f>ROUND(I209*H209,2)</f>
        <v>0</v>
      </c>
      <c r="BL209" s="18" t="s">
        <v>175</v>
      </c>
      <c r="BM209" s="238" t="s">
        <v>1006</v>
      </c>
    </row>
    <row r="210" s="2" customFormat="1" ht="16.5" customHeight="1">
      <c r="A210" s="39"/>
      <c r="B210" s="40"/>
      <c r="C210" s="227" t="s">
        <v>626</v>
      </c>
      <c r="D210" s="227" t="s">
        <v>170</v>
      </c>
      <c r="E210" s="228" t="s">
        <v>626</v>
      </c>
      <c r="F210" s="229" t="s">
        <v>1259</v>
      </c>
      <c r="G210" s="230" t="s">
        <v>411</v>
      </c>
      <c r="H210" s="231">
        <v>15</v>
      </c>
      <c r="I210" s="232"/>
      <c r="J210" s="233">
        <f>ROUND(I210*H210,2)</f>
        <v>0</v>
      </c>
      <c r="K210" s="229" t="s">
        <v>1</v>
      </c>
      <c r="L210" s="45"/>
      <c r="M210" s="234" t="s">
        <v>1</v>
      </c>
      <c r="N210" s="235" t="s">
        <v>38</v>
      </c>
      <c r="O210" s="92"/>
      <c r="P210" s="236">
        <f>O210*H210</f>
        <v>0</v>
      </c>
      <c r="Q210" s="236">
        <v>0</v>
      </c>
      <c r="R210" s="236">
        <f>Q210*H210</f>
        <v>0</v>
      </c>
      <c r="S210" s="236">
        <v>0</v>
      </c>
      <c r="T210" s="237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8" t="s">
        <v>175</v>
      </c>
      <c r="AT210" s="238" t="s">
        <v>170</v>
      </c>
      <c r="AU210" s="238" t="s">
        <v>80</v>
      </c>
      <c r="AY210" s="18" t="s">
        <v>167</v>
      </c>
      <c r="BE210" s="239">
        <f>IF(N210="základní",J210,0)</f>
        <v>0</v>
      </c>
      <c r="BF210" s="239">
        <f>IF(N210="snížená",J210,0)</f>
        <v>0</v>
      </c>
      <c r="BG210" s="239">
        <f>IF(N210="zákl. přenesená",J210,0)</f>
        <v>0</v>
      </c>
      <c r="BH210" s="239">
        <f>IF(N210="sníž. přenesená",J210,0)</f>
        <v>0</v>
      </c>
      <c r="BI210" s="239">
        <f>IF(N210="nulová",J210,0)</f>
        <v>0</v>
      </c>
      <c r="BJ210" s="18" t="s">
        <v>80</v>
      </c>
      <c r="BK210" s="239">
        <f>ROUND(I210*H210,2)</f>
        <v>0</v>
      </c>
      <c r="BL210" s="18" t="s">
        <v>175</v>
      </c>
      <c r="BM210" s="238" t="s">
        <v>1032</v>
      </c>
    </row>
    <row r="211" s="2" customFormat="1" ht="16.5" customHeight="1">
      <c r="A211" s="39"/>
      <c r="B211" s="40"/>
      <c r="C211" s="227" t="s">
        <v>631</v>
      </c>
      <c r="D211" s="227" t="s">
        <v>170</v>
      </c>
      <c r="E211" s="228" t="s">
        <v>631</v>
      </c>
      <c r="F211" s="229" t="s">
        <v>1260</v>
      </c>
      <c r="G211" s="230" t="s">
        <v>1258</v>
      </c>
      <c r="H211" s="231">
        <v>1</v>
      </c>
      <c r="I211" s="232"/>
      <c r="J211" s="233">
        <f>ROUND(I211*H211,2)</f>
        <v>0</v>
      </c>
      <c r="K211" s="229" t="s">
        <v>1</v>
      </c>
      <c r="L211" s="45"/>
      <c r="M211" s="234" t="s">
        <v>1</v>
      </c>
      <c r="N211" s="235" t="s">
        <v>38</v>
      </c>
      <c r="O211" s="92"/>
      <c r="P211" s="236">
        <f>O211*H211</f>
        <v>0</v>
      </c>
      <c r="Q211" s="236">
        <v>0</v>
      </c>
      <c r="R211" s="236">
        <f>Q211*H211</f>
        <v>0</v>
      </c>
      <c r="S211" s="236">
        <v>0</v>
      </c>
      <c r="T211" s="237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8" t="s">
        <v>175</v>
      </c>
      <c r="AT211" s="238" t="s">
        <v>170</v>
      </c>
      <c r="AU211" s="238" t="s">
        <v>80</v>
      </c>
      <c r="AY211" s="18" t="s">
        <v>167</v>
      </c>
      <c r="BE211" s="239">
        <f>IF(N211="základní",J211,0)</f>
        <v>0</v>
      </c>
      <c r="BF211" s="239">
        <f>IF(N211="snížená",J211,0)</f>
        <v>0</v>
      </c>
      <c r="BG211" s="239">
        <f>IF(N211="zákl. přenesená",J211,0)</f>
        <v>0</v>
      </c>
      <c r="BH211" s="239">
        <f>IF(N211="sníž. přenesená",J211,0)</f>
        <v>0</v>
      </c>
      <c r="BI211" s="239">
        <f>IF(N211="nulová",J211,0)</f>
        <v>0</v>
      </c>
      <c r="BJ211" s="18" t="s">
        <v>80</v>
      </c>
      <c r="BK211" s="239">
        <f>ROUND(I211*H211,2)</f>
        <v>0</v>
      </c>
      <c r="BL211" s="18" t="s">
        <v>175</v>
      </c>
      <c r="BM211" s="238" t="s">
        <v>1261</v>
      </c>
    </row>
    <row r="212" s="2" customFormat="1" ht="16.5" customHeight="1">
      <c r="A212" s="39"/>
      <c r="B212" s="40"/>
      <c r="C212" s="227" t="s">
        <v>637</v>
      </c>
      <c r="D212" s="227" t="s">
        <v>170</v>
      </c>
      <c r="E212" s="228" t="s">
        <v>637</v>
      </c>
      <c r="F212" s="229" t="s">
        <v>1262</v>
      </c>
      <c r="G212" s="230" t="s">
        <v>1258</v>
      </c>
      <c r="H212" s="231">
        <v>1</v>
      </c>
      <c r="I212" s="232"/>
      <c r="J212" s="233">
        <f>ROUND(I212*H212,2)</f>
        <v>0</v>
      </c>
      <c r="K212" s="229" t="s">
        <v>1</v>
      </c>
      <c r="L212" s="45"/>
      <c r="M212" s="234" t="s">
        <v>1</v>
      </c>
      <c r="N212" s="235" t="s">
        <v>38</v>
      </c>
      <c r="O212" s="92"/>
      <c r="P212" s="236">
        <f>O212*H212</f>
        <v>0</v>
      </c>
      <c r="Q212" s="236">
        <v>0</v>
      </c>
      <c r="R212" s="236">
        <f>Q212*H212</f>
        <v>0</v>
      </c>
      <c r="S212" s="236">
        <v>0</v>
      </c>
      <c r="T212" s="237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8" t="s">
        <v>175</v>
      </c>
      <c r="AT212" s="238" t="s">
        <v>170</v>
      </c>
      <c r="AU212" s="238" t="s">
        <v>80</v>
      </c>
      <c r="AY212" s="18" t="s">
        <v>167</v>
      </c>
      <c r="BE212" s="239">
        <f>IF(N212="základní",J212,0)</f>
        <v>0</v>
      </c>
      <c r="BF212" s="239">
        <f>IF(N212="snížená",J212,0)</f>
        <v>0</v>
      </c>
      <c r="BG212" s="239">
        <f>IF(N212="zákl. přenesená",J212,0)</f>
        <v>0</v>
      </c>
      <c r="BH212" s="239">
        <f>IF(N212="sníž. přenesená",J212,0)</f>
        <v>0</v>
      </c>
      <c r="BI212" s="239">
        <f>IF(N212="nulová",J212,0)</f>
        <v>0</v>
      </c>
      <c r="BJ212" s="18" t="s">
        <v>80</v>
      </c>
      <c r="BK212" s="239">
        <f>ROUND(I212*H212,2)</f>
        <v>0</v>
      </c>
      <c r="BL212" s="18" t="s">
        <v>175</v>
      </c>
      <c r="BM212" s="238" t="s">
        <v>1263</v>
      </c>
    </row>
    <row r="213" s="2" customFormat="1" ht="16.5" customHeight="1">
      <c r="A213" s="39"/>
      <c r="B213" s="40"/>
      <c r="C213" s="227" t="s">
        <v>645</v>
      </c>
      <c r="D213" s="227" t="s">
        <v>170</v>
      </c>
      <c r="E213" s="228" t="s">
        <v>645</v>
      </c>
      <c r="F213" s="229" t="s">
        <v>1264</v>
      </c>
      <c r="G213" s="230" t="s">
        <v>411</v>
      </c>
      <c r="H213" s="231">
        <v>40</v>
      </c>
      <c r="I213" s="232"/>
      <c r="J213" s="233">
        <f>ROUND(I213*H213,2)</f>
        <v>0</v>
      </c>
      <c r="K213" s="229" t="s">
        <v>1</v>
      </c>
      <c r="L213" s="45"/>
      <c r="M213" s="295" t="s">
        <v>1</v>
      </c>
      <c r="N213" s="296" t="s">
        <v>38</v>
      </c>
      <c r="O213" s="297"/>
      <c r="P213" s="298">
        <f>O213*H213</f>
        <v>0</v>
      </c>
      <c r="Q213" s="298">
        <v>0</v>
      </c>
      <c r="R213" s="298">
        <f>Q213*H213</f>
        <v>0</v>
      </c>
      <c r="S213" s="298">
        <v>0</v>
      </c>
      <c r="T213" s="29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8" t="s">
        <v>175</v>
      </c>
      <c r="AT213" s="238" t="s">
        <v>170</v>
      </c>
      <c r="AU213" s="238" t="s">
        <v>80</v>
      </c>
      <c r="AY213" s="18" t="s">
        <v>167</v>
      </c>
      <c r="BE213" s="239">
        <f>IF(N213="základní",J213,0)</f>
        <v>0</v>
      </c>
      <c r="BF213" s="239">
        <f>IF(N213="snížená",J213,0)</f>
        <v>0</v>
      </c>
      <c r="BG213" s="239">
        <f>IF(N213="zákl. přenesená",J213,0)</f>
        <v>0</v>
      </c>
      <c r="BH213" s="239">
        <f>IF(N213="sníž. přenesená",J213,0)</f>
        <v>0</v>
      </c>
      <c r="BI213" s="239">
        <f>IF(N213="nulová",J213,0)</f>
        <v>0</v>
      </c>
      <c r="BJ213" s="18" t="s">
        <v>80</v>
      </c>
      <c r="BK213" s="239">
        <f>ROUND(I213*H213,2)</f>
        <v>0</v>
      </c>
      <c r="BL213" s="18" t="s">
        <v>175</v>
      </c>
      <c r="BM213" s="238" t="s">
        <v>1265</v>
      </c>
    </row>
    <row r="214" s="2" customFormat="1" ht="6.96" customHeight="1">
      <c r="A214" s="39"/>
      <c r="B214" s="67"/>
      <c r="C214" s="68"/>
      <c r="D214" s="68"/>
      <c r="E214" s="68"/>
      <c r="F214" s="68"/>
      <c r="G214" s="68"/>
      <c r="H214" s="68"/>
      <c r="I214" s="68"/>
      <c r="J214" s="68"/>
      <c r="K214" s="68"/>
      <c r="L214" s="45"/>
      <c r="M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</row>
  </sheetData>
  <sheetProtection sheet="1" autoFilter="0" formatColumns="0" formatRows="0" objects="1" scenarios="1" spinCount="100000" saltValue="T8x+fAU/wRwQv8quvI/U5LT1epT54pabOarcXL3NTvmOeOCXQNdM2yymCNVKqpl7KLx7I6G4kDJ4Xj2y80bPDA==" hashValue="7VsUHmyHUcAficSWfebukSFw08WMSz7PVzIzzN/uqOaD2lgs0o0DLo5HJOUNGO3iP8iVh2/c6P/Ke/pC9pQHTQ==" algorithmName="SHA-512" password="CC35"/>
  <autoFilter ref="C129:K21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8:H118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99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82</v>
      </c>
    </row>
    <row r="4" s="1" customFormat="1" ht="24.96" customHeight="1">
      <c r="B4" s="21"/>
      <c r="D4" s="149" t="s">
        <v>114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26.25" customHeight="1">
      <c r="B7" s="21"/>
      <c r="E7" s="152" t="str">
        <f>'Rekapitulace stavby'!K6</f>
        <v>Modernizace strav.provozu při MŠ a ZŠ speciální a praktické škole ELPIS Brno - revize</v>
      </c>
      <c r="F7" s="151"/>
      <c r="G7" s="151"/>
      <c r="H7" s="151"/>
      <c r="L7" s="21"/>
    </row>
    <row r="8" s="1" customFormat="1" ht="12" customHeight="1">
      <c r="B8" s="21"/>
      <c r="D8" s="151" t="s">
        <v>115</v>
      </c>
      <c r="L8" s="21"/>
    </row>
    <row r="9" s="2" customFormat="1" ht="16.5" customHeight="1">
      <c r="A9" s="39"/>
      <c r="B9" s="45"/>
      <c r="C9" s="39"/>
      <c r="D9" s="39"/>
      <c r="E9" s="152" t="s">
        <v>116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117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1266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18. 9. 2025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tr">
        <f>IF('Rekapitulace stavby'!AN10="","",'Rekapitulace stavby'!AN10)</f>
        <v/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tr">
        <f>IF('Rekapitulace stavby'!E11="","",'Rekapitulace stavby'!E11)</f>
        <v xml:space="preserve"> </v>
      </c>
      <c r="F17" s="39"/>
      <c r="G17" s="39"/>
      <c r="H17" s="39"/>
      <c r="I17" s="151" t="s">
        <v>26</v>
      </c>
      <c r="J17" s="142" t="str">
        <f>IF('Rekapitulace stavby'!AN11="","",'Rekapitulace stavby'!AN11)</f>
        <v/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27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26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29</v>
      </c>
      <c r="E22" s="39"/>
      <c r="F22" s="39"/>
      <c r="G22" s="39"/>
      <c r="H22" s="39"/>
      <c r="I22" s="151" t="s">
        <v>25</v>
      </c>
      <c r="J22" s="142" t="str">
        <f>IF('Rekapitulace stavby'!AN16="","",'Rekapitulace stavby'!AN16)</f>
        <v/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tr">
        <f>IF('Rekapitulace stavby'!E17="","",'Rekapitulace stavby'!E17)</f>
        <v xml:space="preserve"> </v>
      </c>
      <c r="F23" s="39"/>
      <c r="G23" s="39"/>
      <c r="H23" s="39"/>
      <c r="I23" s="151" t="s">
        <v>26</v>
      </c>
      <c r="J23" s="142" t="str">
        <f>IF('Rekapitulace stavby'!AN17="","",'Rekapitulace stavby'!AN17)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31</v>
      </c>
      <c r="E25" s="39"/>
      <c r="F25" s="39"/>
      <c r="G25" s="39"/>
      <c r="H25" s="39"/>
      <c r="I25" s="151" t="s">
        <v>25</v>
      </c>
      <c r="J25" s="142" t="str">
        <f>IF('Rekapitulace stavby'!AN19="","",'Rekapitulace stavby'!AN19)</f>
        <v/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tr">
        <f>IF('Rekapitulace stavby'!E20="","",'Rekapitulace stavby'!E20)</f>
        <v xml:space="preserve"> </v>
      </c>
      <c r="F26" s="39"/>
      <c r="G26" s="39"/>
      <c r="H26" s="39"/>
      <c r="I26" s="151" t="s">
        <v>26</v>
      </c>
      <c r="J26" s="142" t="str">
        <f>IF('Rekapitulace stavby'!AN20="","",'Rekapitulace stavby'!AN20)</f>
        <v/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32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33</v>
      </c>
      <c r="E32" s="39"/>
      <c r="F32" s="39"/>
      <c r="G32" s="39"/>
      <c r="H32" s="39"/>
      <c r="I32" s="39"/>
      <c r="J32" s="161">
        <f>ROUND(J124,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35</v>
      </c>
      <c r="G34" s="39"/>
      <c r="H34" s="39"/>
      <c r="I34" s="162" t="s">
        <v>34</v>
      </c>
      <c r="J34" s="162" t="s">
        <v>36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37</v>
      </c>
      <c r="E35" s="151" t="s">
        <v>38</v>
      </c>
      <c r="F35" s="164">
        <f>ROUND((SUM(BE124:BE154)),  2)</f>
        <v>0</v>
      </c>
      <c r="G35" s="39"/>
      <c r="H35" s="39"/>
      <c r="I35" s="165">
        <v>0.20999999999999999</v>
      </c>
      <c r="J35" s="164">
        <f>ROUND(((SUM(BE124:BE154))*I35),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39</v>
      </c>
      <c r="F36" s="164">
        <f>ROUND((SUM(BF124:BF154)),  2)</f>
        <v>0</v>
      </c>
      <c r="G36" s="39"/>
      <c r="H36" s="39"/>
      <c r="I36" s="165">
        <v>0.12</v>
      </c>
      <c r="J36" s="164">
        <f>ROUND(((SUM(BF124:BF154))*I36),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40</v>
      </c>
      <c r="F37" s="164">
        <f>ROUND((SUM(BG124:BG154)),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41</v>
      </c>
      <c r="F38" s="164">
        <f>ROUND((SUM(BH124:BH154)),  2)</f>
        <v>0</v>
      </c>
      <c r="G38" s="39"/>
      <c r="H38" s="39"/>
      <c r="I38" s="165">
        <v>0.12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42</v>
      </c>
      <c r="F39" s="164">
        <f>ROUND((SUM(BI124:BI154)),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43</v>
      </c>
      <c r="E41" s="168"/>
      <c r="F41" s="168"/>
      <c r="G41" s="169" t="s">
        <v>44</v>
      </c>
      <c r="H41" s="170" t="s">
        <v>45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46</v>
      </c>
      <c r="E50" s="174"/>
      <c r="F50" s="174"/>
      <c r="G50" s="173" t="s">
        <v>47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48</v>
      </c>
      <c r="E61" s="176"/>
      <c r="F61" s="177" t="s">
        <v>49</v>
      </c>
      <c r="G61" s="175" t="s">
        <v>48</v>
      </c>
      <c r="H61" s="176"/>
      <c r="I61" s="176"/>
      <c r="J61" s="178" t="s">
        <v>49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50</v>
      </c>
      <c r="E65" s="179"/>
      <c r="F65" s="179"/>
      <c r="G65" s="173" t="s">
        <v>51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48</v>
      </c>
      <c r="E76" s="176"/>
      <c r="F76" s="177" t="s">
        <v>49</v>
      </c>
      <c r="G76" s="175" t="s">
        <v>48</v>
      </c>
      <c r="H76" s="176"/>
      <c r="I76" s="176"/>
      <c r="J76" s="178" t="s">
        <v>49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84" t="str">
        <f>E7</f>
        <v>Modernizace strav.provozu při MŠ a ZŠ speciální a praktické škole ELPIS Brno - revize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115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116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117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04 - Slaboproud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 xml:space="preserve"> </v>
      </c>
      <c r="G91" s="41"/>
      <c r="H91" s="41"/>
      <c r="I91" s="33" t="s">
        <v>22</v>
      </c>
      <c r="J91" s="80" t="str">
        <f>IF(J14="","",J14)</f>
        <v>18. 9. 2025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 xml:space="preserve"> </v>
      </c>
      <c r="G93" s="41"/>
      <c r="H93" s="41"/>
      <c r="I93" s="33" t="s">
        <v>29</v>
      </c>
      <c r="J93" s="37" t="str">
        <f>E23</f>
        <v xml:space="preserve"> 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27</v>
      </c>
      <c r="D94" s="41"/>
      <c r="E94" s="41"/>
      <c r="F94" s="28" t="str">
        <f>IF(E20="","",E20)</f>
        <v>Vyplň údaj</v>
      </c>
      <c r="G94" s="41"/>
      <c r="H94" s="41"/>
      <c r="I94" s="33" t="s">
        <v>31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124</v>
      </c>
      <c r="D96" s="186"/>
      <c r="E96" s="186"/>
      <c r="F96" s="186"/>
      <c r="G96" s="186"/>
      <c r="H96" s="186"/>
      <c r="I96" s="186"/>
      <c r="J96" s="187" t="s">
        <v>125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126</v>
      </c>
      <c r="D98" s="41"/>
      <c r="E98" s="41"/>
      <c r="F98" s="41"/>
      <c r="G98" s="41"/>
      <c r="H98" s="41"/>
      <c r="I98" s="41"/>
      <c r="J98" s="111">
        <f>J124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127</v>
      </c>
    </row>
    <row r="99" s="9" customFormat="1" ht="24.96" customHeight="1">
      <c r="A99" s="9"/>
      <c r="B99" s="189"/>
      <c r="C99" s="190"/>
      <c r="D99" s="191" t="s">
        <v>1267</v>
      </c>
      <c r="E99" s="192"/>
      <c r="F99" s="192"/>
      <c r="G99" s="192"/>
      <c r="H99" s="192"/>
      <c r="I99" s="192"/>
      <c r="J99" s="193">
        <f>J125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1268</v>
      </c>
      <c r="E100" s="197"/>
      <c r="F100" s="197"/>
      <c r="G100" s="197"/>
      <c r="H100" s="197"/>
      <c r="I100" s="197"/>
      <c r="J100" s="198">
        <f>J126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1269</v>
      </c>
      <c r="E101" s="197"/>
      <c r="F101" s="197"/>
      <c r="G101" s="197"/>
      <c r="H101" s="197"/>
      <c r="I101" s="197"/>
      <c r="J101" s="198">
        <f>J147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1270</v>
      </c>
      <c r="E102" s="197"/>
      <c r="F102" s="197"/>
      <c r="G102" s="197"/>
      <c r="H102" s="197"/>
      <c r="I102" s="197"/>
      <c r="J102" s="198">
        <f>J152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152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16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26.25" customHeight="1">
      <c r="A112" s="39"/>
      <c r="B112" s="40"/>
      <c r="C112" s="41"/>
      <c r="D112" s="41"/>
      <c r="E112" s="184" t="str">
        <f>E7</f>
        <v>Modernizace strav.provozu při MŠ a ZŠ speciální a praktické škole ELPIS Brno - revize</v>
      </c>
      <c r="F112" s="33"/>
      <c r="G112" s="33"/>
      <c r="H112" s="33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1" customFormat="1" ht="12" customHeight="1">
      <c r="B113" s="22"/>
      <c r="C113" s="33" t="s">
        <v>115</v>
      </c>
      <c r="D113" s="23"/>
      <c r="E113" s="23"/>
      <c r="F113" s="23"/>
      <c r="G113" s="23"/>
      <c r="H113" s="23"/>
      <c r="I113" s="23"/>
      <c r="J113" s="23"/>
      <c r="K113" s="23"/>
      <c r="L113" s="21"/>
    </row>
    <row r="114" s="2" customFormat="1" ht="16.5" customHeight="1">
      <c r="A114" s="39"/>
      <c r="B114" s="40"/>
      <c r="C114" s="41"/>
      <c r="D114" s="41"/>
      <c r="E114" s="184" t="s">
        <v>116</v>
      </c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117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77" t="str">
        <f>E11</f>
        <v>04 - Slaboproud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20</v>
      </c>
      <c r="D118" s="41"/>
      <c r="E118" s="41"/>
      <c r="F118" s="28" t="str">
        <f>F14</f>
        <v xml:space="preserve"> </v>
      </c>
      <c r="G118" s="41"/>
      <c r="H118" s="41"/>
      <c r="I118" s="33" t="s">
        <v>22</v>
      </c>
      <c r="J118" s="80" t="str">
        <f>IF(J14="","",J14)</f>
        <v>18. 9. 2025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24</v>
      </c>
      <c r="D120" s="41"/>
      <c r="E120" s="41"/>
      <c r="F120" s="28" t="str">
        <f>E17</f>
        <v xml:space="preserve"> </v>
      </c>
      <c r="G120" s="41"/>
      <c r="H120" s="41"/>
      <c r="I120" s="33" t="s">
        <v>29</v>
      </c>
      <c r="J120" s="37" t="str">
        <f>E23</f>
        <v xml:space="preserve"> 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27</v>
      </c>
      <c r="D121" s="41"/>
      <c r="E121" s="41"/>
      <c r="F121" s="28" t="str">
        <f>IF(E20="","",E20)</f>
        <v>Vyplň údaj</v>
      </c>
      <c r="G121" s="41"/>
      <c r="H121" s="41"/>
      <c r="I121" s="33" t="s">
        <v>31</v>
      </c>
      <c r="J121" s="37" t="str">
        <f>E26</f>
        <v xml:space="preserve"> 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0.32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1" customFormat="1" ht="29.28" customHeight="1">
      <c r="A123" s="200"/>
      <c r="B123" s="201"/>
      <c r="C123" s="202" t="s">
        <v>153</v>
      </c>
      <c r="D123" s="203" t="s">
        <v>58</v>
      </c>
      <c r="E123" s="203" t="s">
        <v>54</v>
      </c>
      <c r="F123" s="203" t="s">
        <v>55</v>
      </c>
      <c r="G123" s="203" t="s">
        <v>154</v>
      </c>
      <c r="H123" s="203" t="s">
        <v>155</v>
      </c>
      <c r="I123" s="203" t="s">
        <v>156</v>
      </c>
      <c r="J123" s="203" t="s">
        <v>125</v>
      </c>
      <c r="K123" s="204" t="s">
        <v>157</v>
      </c>
      <c r="L123" s="205"/>
      <c r="M123" s="101" t="s">
        <v>1</v>
      </c>
      <c r="N123" s="102" t="s">
        <v>37</v>
      </c>
      <c r="O123" s="102" t="s">
        <v>158</v>
      </c>
      <c r="P123" s="102" t="s">
        <v>159</v>
      </c>
      <c r="Q123" s="102" t="s">
        <v>160</v>
      </c>
      <c r="R123" s="102" t="s">
        <v>161</v>
      </c>
      <c r="S123" s="102" t="s">
        <v>162</v>
      </c>
      <c r="T123" s="103" t="s">
        <v>163</v>
      </c>
      <c r="U123" s="200"/>
      <c r="V123" s="200"/>
      <c r="W123" s="200"/>
      <c r="X123" s="200"/>
      <c r="Y123" s="200"/>
      <c r="Z123" s="200"/>
      <c r="AA123" s="200"/>
      <c r="AB123" s="200"/>
      <c r="AC123" s="200"/>
      <c r="AD123" s="200"/>
      <c r="AE123" s="200"/>
    </row>
    <row r="124" s="2" customFormat="1" ht="22.8" customHeight="1">
      <c r="A124" s="39"/>
      <c r="B124" s="40"/>
      <c r="C124" s="108" t="s">
        <v>164</v>
      </c>
      <c r="D124" s="41"/>
      <c r="E124" s="41"/>
      <c r="F124" s="41"/>
      <c r="G124" s="41"/>
      <c r="H124" s="41"/>
      <c r="I124" s="41"/>
      <c r="J124" s="206">
        <f>BK124</f>
        <v>0</v>
      </c>
      <c r="K124" s="41"/>
      <c r="L124" s="45"/>
      <c r="M124" s="104"/>
      <c r="N124" s="207"/>
      <c r="O124" s="105"/>
      <c r="P124" s="208">
        <f>P125</f>
        <v>0</v>
      </c>
      <c r="Q124" s="105"/>
      <c r="R124" s="208">
        <f>R125</f>
        <v>0</v>
      </c>
      <c r="S124" s="105"/>
      <c r="T124" s="209">
        <f>T125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72</v>
      </c>
      <c r="AU124" s="18" t="s">
        <v>127</v>
      </c>
      <c r="BK124" s="210">
        <f>BK125</f>
        <v>0</v>
      </c>
    </row>
    <row r="125" s="12" customFormat="1" ht="25.92" customHeight="1">
      <c r="A125" s="12"/>
      <c r="B125" s="211"/>
      <c r="C125" s="212"/>
      <c r="D125" s="213" t="s">
        <v>72</v>
      </c>
      <c r="E125" s="214" t="s">
        <v>1178</v>
      </c>
      <c r="F125" s="214" t="s">
        <v>1271</v>
      </c>
      <c r="G125" s="212"/>
      <c r="H125" s="212"/>
      <c r="I125" s="215"/>
      <c r="J125" s="216">
        <f>BK125</f>
        <v>0</v>
      </c>
      <c r="K125" s="212"/>
      <c r="L125" s="217"/>
      <c r="M125" s="218"/>
      <c r="N125" s="219"/>
      <c r="O125" s="219"/>
      <c r="P125" s="220">
        <f>P126+P147+P152</f>
        <v>0</v>
      </c>
      <c r="Q125" s="219"/>
      <c r="R125" s="220">
        <f>R126+R147+R152</f>
        <v>0</v>
      </c>
      <c r="S125" s="219"/>
      <c r="T125" s="221">
        <f>T126+T147+T152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80</v>
      </c>
      <c r="AT125" s="223" t="s">
        <v>72</v>
      </c>
      <c r="AU125" s="223" t="s">
        <v>73</v>
      </c>
      <c r="AY125" s="222" t="s">
        <v>167</v>
      </c>
      <c r="BK125" s="224">
        <f>BK126+BK147+BK152</f>
        <v>0</v>
      </c>
    </row>
    <row r="126" s="12" customFormat="1" ht="22.8" customHeight="1">
      <c r="A126" s="12"/>
      <c r="B126" s="211"/>
      <c r="C126" s="212"/>
      <c r="D126" s="213" t="s">
        <v>72</v>
      </c>
      <c r="E126" s="225" t="s">
        <v>800</v>
      </c>
      <c r="F126" s="225" t="s">
        <v>1272</v>
      </c>
      <c r="G126" s="212"/>
      <c r="H126" s="212"/>
      <c r="I126" s="215"/>
      <c r="J126" s="226">
        <f>BK126</f>
        <v>0</v>
      </c>
      <c r="K126" s="212"/>
      <c r="L126" s="217"/>
      <c r="M126" s="218"/>
      <c r="N126" s="219"/>
      <c r="O126" s="219"/>
      <c r="P126" s="220">
        <f>SUM(P127:P146)</f>
        <v>0</v>
      </c>
      <c r="Q126" s="219"/>
      <c r="R126" s="220">
        <f>SUM(R127:R146)</f>
        <v>0</v>
      </c>
      <c r="S126" s="219"/>
      <c r="T126" s="221">
        <f>SUM(T127:T146)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2" t="s">
        <v>80</v>
      </c>
      <c r="AT126" s="223" t="s">
        <v>72</v>
      </c>
      <c r="AU126" s="223" t="s">
        <v>80</v>
      </c>
      <c r="AY126" s="222" t="s">
        <v>167</v>
      </c>
      <c r="BK126" s="224">
        <f>SUM(BK127:BK146)</f>
        <v>0</v>
      </c>
    </row>
    <row r="127" s="2" customFormat="1" ht="16.5" customHeight="1">
      <c r="A127" s="39"/>
      <c r="B127" s="40"/>
      <c r="C127" s="227" t="s">
        <v>80</v>
      </c>
      <c r="D127" s="227" t="s">
        <v>170</v>
      </c>
      <c r="E127" s="228" t="s">
        <v>1273</v>
      </c>
      <c r="F127" s="229" t="s">
        <v>1274</v>
      </c>
      <c r="G127" s="230" t="s">
        <v>225</v>
      </c>
      <c r="H127" s="231">
        <v>35</v>
      </c>
      <c r="I127" s="232"/>
      <c r="J127" s="233">
        <f>ROUND(I127*H127,2)</f>
        <v>0</v>
      </c>
      <c r="K127" s="229" t="s">
        <v>1</v>
      </c>
      <c r="L127" s="45"/>
      <c r="M127" s="234" t="s">
        <v>1</v>
      </c>
      <c r="N127" s="235" t="s">
        <v>38</v>
      </c>
      <c r="O127" s="92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8" t="s">
        <v>175</v>
      </c>
      <c r="AT127" s="238" t="s">
        <v>170</v>
      </c>
      <c r="AU127" s="238" t="s">
        <v>82</v>
      </c>
      <c r="AY127" s="18" t="s">
        <v>167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18" t="s">
        <v>80</v>
      </c>
      <c r="BK127" s="239">
        <f>ROUND(I127*H127,2)</f>
        <v>0</v>
      </c>
      <c r="BL127" s="18" t="s">
        <v>175</v>
      </c>
      <c r="BM127" s="238" t="s">
        <v>82</v>
      </c>
    </row>
    <row r="128" s="2" customFormat="1" ht="16.5" customHeight="1">
      <c r="A128" s="39"/>
      <c r="B128" s="40"/>
      <c r="C128" s="227" t="s">
        <v>82</v>
      </c>
      <c r="D128" s="227" t="s">
        <v>170</v>
      </c>
      <c r="E128" s="228" t="s">
        <v>1275</v>
      </c>
      <c r="F128" s="229" t="s">
        <v>1276</v>
      </c>
      <c r="G128" s="230" t="s">
        <v>225</v>
      </c>
      <c r="H128" s="231">
        <v>115</v>
      </c>
      <c r="I128" s="232"/>
      <c r="J128" s="233">
        <f>ROUND(I128*H128,2)</f>
        <v>0</v>
      </c>
      <c r="K128" s="229" t="s">
        <v>1</v>
      </c>
      <c r="L128" s="45"/>
      <c r="M128" s="234" t="s">
        <v>1</v>
      </c>
      <c r="N128" s="235" t="s">
        <v>38</v>
      </c>
      <c r="O128" s="92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8" t="s">
        <v>175</v>
      </c>
      <c r="AT128" s="238" t="s">
        <v>170</v>
      </c>
      <c r="AU128" s="238" t="s">
        <v>82</v>
      </c>
      <c r="AY128" s="18" t="s">
        <v>167</v>
      </c>
      <c r="BE128" s="239">
        <f>IF(N128="základní",J128,0)</f>
        <v>0</v>
      </c>
      <c r="BF128" s="239">
        <f>IF(N128="snížená",J128,0)</f>
        <v>0</v>
      </c>
      <c r="BG128" s="239">
        <f>IF(N128="zákl. přenesená",J128,0)</f>
        <v>0</v>
      </c>
      <c r="BH128" s="239">
        <f>IF(N128="sníž. přenesená",J128,0)</f>
        <v>0</v>
      </c>
      <c r="BI128" s="239">
        <f>IF(N128="nulová",J128,0)</f>
        <v>0</v>
      </c>
      <c r="BJ128" s="18" t="s">
        <v>80</v>
      </c>
      <c r="BK128" s="239">
        <f>ROUND(I128*H128,2)</f>
        <v>0</v>
      </c>
      <c r="BL128" s="18" t="s">
        <v>175</v>
      </c>
      <c r="BM128" s="238" t="s">
        <v>175</v>
      </c>
    </row>
    <row r="129" s="2" customFormat="1" ht="16.5" customHeight="1">
      <c r="A129" s="39"/>
      <c r="B129" s="40"/>
      <c r="C129" s="227" t="s">
        <v>168</v>
      </c>
      <c r="D129" s="227" t="s">
        <v>170</v>
      </c>
      <c r="E129" s="228" t="s">
        <v>1277</v>
      </c>
      <c r="F129" s="229" t="s">
        <v>1278</v>
      </c>
      <c r="G129" s="230" t="s">
        <v>1279</v>
      </c>
      <c r="H129" s="231">
        <v>3</v>
      </c>
      <c r="I129" s="232"/>
      <c r="J129" s="233">
        <f>ROUND(I129*H129,2)</f>
        <v>0</v>
      </c>
      <c r="K129" s="229" t="s">
        <v>1</v>
      </c>
      <c r="L129" s="45"/>
      <c r="M129" s="234" t="s">
        <v>1</v>
      </c>
      <c r="N129" s="235" t="s">
        <v>38</v>
      </c>
      <c r="O129" s="92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8" t="s">
        <v>175</v>
      </c>
      <c r="AT129" s="238" t="s">
        <v>170</v>
      </c>
      <c r="AU129" s="238" t="s">
        <v>82</v>
      </c>
      <c r="AY129" s="18" t="s">
        <v>167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8" t="s">
        <v>80</v>
      </c>
      <c r="BK129" s="239">
        <f>ROUND(I129*H129,2)</f>
        <v>0</v>
      </c>
      <c r="BL129" s="18" t="s">
        <v>175</v>
      </c>
      <c r="BM129" s="238" t="s">
        <v>205</v>
      </c>
    </row>
    <row r="130" s="2" customFormat="1" ht="16.5" customHeight="1">
      <c r="A130" s="39"/>
      <c r="B130" s="40"/>
      <c r="C130" s="227" t="s">
        <v>175</v>
      </c>
      <c r="D130" s="227" t="s">
        <v>170</v>
      </c>
      <c r="E130" s="228" t="s">
        <v>1280</v>
      </c>
      <c r="F130" s="229" t="s">
        <v>1281</v>
      </c>
      <c r="G130" s="230" t="s">
        <v>1279</v>
      </c>
      <c r="H130" s="231">
        <v>1</v>
      </c>
      <c r="I130" s="232"/>
      <c r="J130" s="233">
        <f>ROUND(I130*H130,2)</f>
        <v>0</v>
      </c>
      <c r="K130" s="229" t="s">
        <v>1</v>
      </c>
      <c r="L130" s="45"/>
      <c r="M130" s="234" t="s">
        <v>1</v>
      </c>
      <c r="N130" s="235" t="s">
        <v>38</v>
      </c>
      <c r="O130" s="92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8" t="s">
        <v>175</v>
      </c>
      <c r="AT130" s="238" t="s">
        <v>170</v>
      </c>
      <c r="AU130" s="238" t="s">
        <v>82</v>
      </c>
      <c r="AY130" s="18" t="s">
        <v>167</v>
      </c>
      <c r="BE130" s="239">
        <f>IF(N130="základní",J130,0)</f>
        <v>0</v>
      </c>
      <c r="BF130" s="239">
        <f>IF(N130="snížená",J130,0)</f>
        <v>0</v>
      </c>
      <c r="BG130" s="239">
        <f>IF(N130="zákl. přenesená",J130,0)</f>
        <v>0</v>
      </c>
      <c r="BH130" s="239">
        <f>IF(N130="sníž. přenesená",J130,0)</f>
        <v>0</v>
      </c>
      <c r="BI130" s="239">
        <f>IF(N130="nulová",J130,0)</f>
        <v>0</v>
      </c>
      <c r="BJ130" s="18" t="s">
        <v>80</v>
      </c>
      <c r="BK130" s="239">
        <f>ROUND(I130*H130,2)</f>
        <v>0</v>
      </c>
      <c r="BL130" s="18" t="s">
        <v>175</v>
      </c>
      <c r="BM130" s="238" t="s">
        <v>179</v>
      </c>
    </row>
    <row r="131" s="2" customFormat="1" ht="16.5" customHeight="1">
      <c r="A131" s="39"/>
      <c r="B131" s="40"/>
      <c r="C131" s="227" t="s">
        <v>192</v>
      </c>
      <c r="D131" s="227" t="s">
        <v>170</v>
      </c>
      <c r="E131" s="228" t="s">
        <v>1282</v>
      </c>
      <c r="F131" s="229" t="s">
        <v>1283</v>
      </c>
      <c r="G131" s="230" t="s">
        <v>1279</v>
      </c>
      <c r="H131" s="231">
        <v>1</v>
      </c>
      <c r="I131" s="232"/>
      <c r="J131" s="233">
        <f>ROUND(I131*H131,2)</f>
        <v>0</v>
      </c>
      <c r="K131" s="229" t="s">
        <v>1</v>
      </c>
      <c r="L131" s="45"/>
      <c r="M131" s="234" t="s">
        <v>1</v>
      </c>
      <c r="N131" s="235" t="s">
        <v>38</v>
      </c>
      <c r="O131" s="92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8" t="s">
        <v>175</v>
      </c>
      <c r="AT131" s="238" t="s">
        <v>170</v>
      </c>
      <c r="AU131" s="238" t="s">
        <v>82</v>
      </c>
      <c r="AY131" s="18" t="s">
        <v>167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8" t="s">
        <v>80</v>
      </c>
      <c r="BK131" s="239">
        <f>ROUND(I131*H131,2)</f>
        <v>0</v>
      </c>
      <c r="BL131" s="18" t="s">
        <v>175</v>
      </c>
      <c r="BM131" s="238" t="s">
        <v>233</v>
      </c>
    </row>
    <row r="132" s="2" customFormat="1" ht="16.5" customHeight="1">
      <c r="A132" s="39"/>
      <c r="B132" s="40"/>
      <c r="C132" s="227" t="s">
        <v>205</v>
      </c>
      <c r="D132" s="227" t="s">
        <v>170</v>
      </c>
      <c r="E132" s="228" t="s">
        <v>1284</v>
      </c>
      <c r="F132" s="229" t="s">
        <v>1285</v>
      </c>
      <c r="G132" s="230" t="s">
        <v>225</v>
      </c>
      <c r="H132" s="231">
        <v>180</v>
      </c>
      <c r="I132" s="232"/>
      <c r="J132" s="233">
        <f>ROUND(I132*H132,2)</f>
        <v>0</v>
      </c>
      <c r="K132" s="229" t="s">
        <v>1</v>
      </c>
      <c r="L132" s="45"/>
      <c r="M132" s="234" t="s">
        <v>1</v>
      </c>
      <c r="N132" s="235" t="s">
        <v>38</v>
      </c>
      <c r="O132" s="92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8" t="s">
        <v>175</v>
      </c>
      <c r="AT132" s="238" t="s">
        <v>170</v>
      </c>
      <c r="AU132" s="238" t="s">
        <v>82</v>
      </c>
      <c r="AY132" s="18" t="s">
        <v>167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8" t="s">
        <v>80</v>
      </c>
      <c r="BK132" s="239">
        <f>ROUND(I132*H132,2)</f>
        <v>0</v>
      </c>
      <c r="BL132" s="18" t="s">
        <v>175</v>
      </c>
      <c r="BM132" s="238" t="s">
        <v>8</v>
      </c>
    </row>
    <row r="133" s="2" customFormat="1" ht="16.5" customHeight="1">
      <c r="A133" s="39"/>
      <c r="B133" s="40"/>
      <c r="C133" s="227" t="s">
        <v>212</v>
      </c>
      <c r="D133" s="227" t="s">
        <v>170</v>
      </c>
      <c r="E133" s="228" t="s">
        <v>1286</v>
      </c>
      <c r="F133" s="229" t="s">
        <v>1287</v>
      </c>
      <c r="G133" s="230" t="s">
        <v>225</v>
      </c>
      <c r="H133" s="231">
        <v>15</v>
      </c>
      <c r="I133" s="232"/>
      <c r="J133" s="233">
        <f>ROUND(I133*H133,2)</f>
        <v>0</v>
      </c>
      <c r="K133" s="229" t="s">
        <v>1</v>
      </c>
      <c r="L133" s="45"/>
      <c r="M133" s="234" t="s">
        <v>1</v>
      </c>
      <c r="N133" s="235" t="s">
        <v>38</v>
      </c>
      <c r="O133" s="92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8" t="s">
        <v>175</v>
      </c>
      <c r="AT133" s="238" t="s">
        <v>170</v>
      </c>
      <c r="AU133" s="238" t="s">
        <v>82</v>
      </c>
      <c r="AY133" s="18" t="s">
        <v>167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8" t="s">
        <v>80</v>
      </c>
      <c r="BK133" s="239">
        <f>ROUND(I133*H133,2)</f>
        <v>0</v>
      </c>
      <c r="BL133" s="18" t="s">
        <v>175</v>
      </c>
      <c r="BM133" s="238" t="s">
        <v>288</v>
      </c>
    </row>
    <row r="134" s="2" customFormat="1" ht="24.15" customHeight="1">
      <c r="A134" s="39"/>
      <c r="B134" s="40"/>
      <c r="C134" s="227" t="s">
        <v>179</v>
      </c>
      <c r="D134" s="227" t="s">
        <v>170</v>
      </c>
      <c r="E134" s="228" t="s">
        <v>1288</v>
      </c>
      <c r="F134" s="229" t="s">
        <v>1289</v>
      </c>
      <c r="G134" s="230" t="s">
        <v>1279</v>
      </c>
      <c r="H134" s="231">
        <v>1</v>
      </c>
      <c r="I134" s="232"/>
      <c r="J134" s="233">
        <f>ROUND(I134*H134,2)</f>
        <v>0</v>
      </c>
      <c r="K134" s="229" t="s">
        <v>1</v>
      </c>
      <c r="L134" s="45"/>
      <c r="M134" s="234" t="s">
        <v>1</v>
      </c>
      <c r="N134" s="235" t="s">
        <v>38</v>
      </c>
      <c r="O134" s="92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8" t="s">
        <v>175</v>
      </c>
      <c r="AT134" s="238" t="s">
        <v>170</v>
      </c>
      <c r="AU134" s="238" t="s">
        <v>82</v>
      </c>
      <c r="AY134" s="18" t="s">
        <v>167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8" t="s">
        <v>80</v>
      </c>
      <c r="BK134" s="239">
        <f>ROUND(I134*H134,2)</f>
        <v>0</v>
      </c>
      <c r="BL134" s="18" t="s">
        <v>175</v>
      </c>
      <c r="BM134" s="238" t="s">
        <v>308</v>
      </c>
    </row>
    <row r="135" s="2" customFormat="1" ht="24.15" customHeight="1">
      <c r="A135" s="39"/>
      <c r="B135" s="40"/>
      <c r="C135" s="227" t="s">
        <v>224</v>
      </c>
      <c r="D135" s="227" t="s">
        <v>170</v>
      </c>
      <c r="E135" s="228" t="s">
        <v>1290</v>
      </c>
      <c r="F135" s="229" t="s">
        <v>1291</v>
      </c>
      <c r="G135" s="230" t="s">
        <v>1279</v>
      </c>
      <c r="H135" s="231">
        <v>1</v>
      </c>
      <c r="I135" s="232"/>
      <c r="J135" s="233">
        <f>ROUND(I135*H135,2)</f>
        <v>0</v>
      </c>
      <c r="K135" s="229" t="s">
        <v>1</v>
      </c>
      <c r="L135" s="45"/>
      <c r="M135" s="234" t="s">
        <v>1</v>
      </c>
      <c r="N135" s="235" t="s">
        <v>38</v>
      </c>
      <c r="O135" s="92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175</v>
      </c>
      <c r="AT135" s="238" t="s">
        <v>170</v>
      </c>
      <c r="AU135" s="238" t="s">
        <v>82</v>
      </c>
      <c r="AY135" s="18" t="s">
        <v>167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80</v>
      </c>
      <c r="BK135" s="239">
        <f>ROUND(I135*H135,2)</f>
        <v>0</v>
      </c>
      <c r="BL135" s="18" t="s">
        <v>175</v>
      </c>
      <c r="BM135" s="238" t="s">
        <v>319</v>
      </c>
    </row>
    <row r="136" s="2" customFormat="1" ht="16.5" customHeight="1">
      <c r="A136" s="39"/>
      <c r="B136" s="40"/>
      <c r="C136" s="227" t="s">
        <v>233</v>
      </c>
      <c r="D136" s="227" t="s">
        <v>170</v>
      </c>
      <c r="E136" s="228" t="s">
        <v>1292</v>
      </c>
      <c r="F136" s="229" t="s">
        <v>1293</v>
      </c>
      <c r="G136" s="230" t="s">
        <v>1279</v>
      </c>
      <c r="H136" s="231">
        <v>4</v>
      </c>
      <c r="I136" s="232"/>
      <c r="J136" s="233">
        <f>ROUND(I136*H136,2)</f>
        <v>0</v>
      </c>
      <c r="K136" s="229" t="s">
        <v>1</v>
      </c>
      <c r="L136" s="45"/>
      <c r="M136" s="234" t="s">
        <v>1</v>
      </c>
      <c r="N136" s="235" t="s">
        <v>38</v>
      </c>
      <c r="O136" s="92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8" t="s">
        <v>175</v>
      </c>
      <c r="AT136" s="238" t="s">
        <v>170</v>
      </c>
      <c r="AU136" s="238" t="s">
        <v>82</v>
      </c>
      <c r="AY136" s="18" t="s">
        <v>167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8" t="s">
        <v>80</v>
      </c>
      <c r="BK136" s="239">
        <f>ROUND(I136*H136,2)</f>
        <v>0</v>
      </c>
      <c r="BL136" s="18" t="s">
        <v>175</v>
      </c>
      <c r="BM136" s="238" t="s">
        <v>333</v>
      </c>
    </row>
    <row r="137" s="2" customFormat="1" ht="24.15" customHeight="1">
      <c r="A137" s="39"/>
      <c r="B137" s="40"/>
      <c r="C137" s="227" t="s">
        <v>239</v>
      </c>
      <c r="D137" s="227" t="s">
        <v>170</v>
      </c>
      <c r="E137" s="228" t="s">
        <v>1294</v>
      </c>
      <c r="F137" s="229" t="s">
        <v>1295</v>
      </c>
      <c r="G137" s="230" t="s">
        <v>1279</v>
      </c>
      <c r="H137" s="231">
        <v>1</v>
      </c>
      <c r="I137" s="232"/>
      <c r="J137" s="233">
        <f>ROUND(I137*H137,2)</f>
        <v>0</v>
      </c>
      <c r="K137" s="229" t="s">
        <v>1</v>
      </c>
      <c r="L137" s="45"/>
      <c r="M137" s="234" t="s">
        <v>1</v>
      </c>
      <c r="N137" s="235" t="s">
        <v>38</v>
      </c>
      <c r="O137" s="92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8" t="s">
        <v>175</v>
      </c>
      <c r="AT137" s="238" t="s">
        <v>170</v>
      </c>
      <c r="AU137" s="238" t="s">
        <v>82</v>
      </c>
      <c r="AY137" s="18" t="s">
        <v>167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8" t="s">
        <v>80</v>
      </c>
      <c r="BK137" s="239">
        <f>ROUND(I137*H137,2)</f>
        <v>0</v>
      </c>
      <c r="BL137" s="18" t="s">
        <v>175</v>
      </c>
      <c r="BM137" s="238" t="s">
        <v>346</v>
      </c>
    </row>
    <row r="138" s="2" customFormat="1" ht="24.15" customHeight="1">
      <c r="A138" s="39"/>
      <c r="B138" s="40"/>
      <c r="C138" s="227" t="s">
        <v>8</v>
      </c>
      <c r="D138" s="227" t="s">
        <v>170</v>
      </c>
      <c r="E138" s="228" t="s">
        <v>1296</v>
      </c>
      <c r="F138" s="229" t="s">
        <v>1297</v>
      </c>
      <c r="G138" s="230" t="s">
        <v>1279</v>
      </c>
      <c r="H138" s="231">
        <v>1</v>
      </c>
      <c r="I138" s="232"/>
      <c r="J138" s="233">
        <f>ROUND(I138*H138,2)</f>
        <v>0</v>
      </c>
      <c r="K138" s="229" t="s">
        <v>1</v>
      </c>
      <c r="L138" s="45"/>
      <c r="M138" s="234" t="s">
        <v>1</v>
      </c>
      <c r="N138" s="235" t="s">
        <v>38</v>
      </c>
      <c r="O138" s="92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8" t="s">
        <v>175</v>
      </c>
      <c r="AT138" s="238" t="s">
        <v>170</v>
      </c>
      <c r="AU138" s="238" t="s">
        <v>82</v>
      </c>
      <c r="AY138" s="18" t="s">
        <v>167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8" t="s">
        <v>80</v>
      </c>
      <c r="BK138" s="239">
        <f>ROUND(I138*H138,2)</f>
        <v>0</v>
      </c>
      <c r="BL138" s="18" t="s">
        <v>175</v>
      </c>
      <c r="BM138" s="238" t="s">
        <v>360</v>
      </c>
    </row>
    <row r="139" s="2" customFormat="1" ht="21.75" customHeight="1">
      <c r="A139" s="39"/>
      <c r="B139" s="40"/>
      <c r="C139" s="227" t="s">
        <v>280</v>
      </c>
      <c r="D139" s="227" t="s">
        <v>170</v>
      </c>
      <c r="E139" s="228" t="s">
        <v>1298</v>
      </c>
      <c r="F139" s="229" t="s">
        <v>1299</v>
      </c>
      <c r="G139" s="230" t="s">
        <v>1279</v>
      </c>
      <c r="H139" s="231">
        <v>1</v>
      </c>
      <c r="I139" s="232"/>
      <c r="J139" s="233">
        <f>ROUND(I139*H139,2)</f>
        <v>0</v>
      </c>
      <c r="K139" s="229" t="s">
        <v>1</v>
      </c>
      <c r="L139" s="45"/>
      <c r="M139" s="234" t="s">
        <v>1</v>
      </c>
      <c r="N139" s="235" t="s">
        <v>38</v>
      </c>
      <c r="O139" s="92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8" t="s">
        <v>175</v>
      </c>
      <c r="AT139" s="238" t="s">
        <v>170</v>
      </c>
      <c r="AU139" s="238" t="s">
        <v>82</v>
      </c>
      <c r="AY139" s="18" t="s">
        <v>167</v>
      </c>
      <c r="BE139" s="239">
        <f>IF(N139="základní",J139,0)</f>
        <v>0</v>
      </c>
      <c r="BF139" s="239">
        <f>IF(N139="snížená",J139,0)</f>
        <v>0</v>
      </c>
      <c r="BG139" s="239">
        <f>IF(N139="zákl. přenesená",J139,0)</f>
        <v>0</v>
      </c>
      <c r="BH139" s="239">
        <f>IF(N139="sníž. přenesená",J139,0)</f>
        <v>0</v>
      </c>
      <c r="BI139" s="239">
        <f>IF(N139="nulová",J139,0)</f>
        <v>0</v>
      </c>
      <c r="BJ139" s="18" t="s">
        <v>80</v>
      </c>
      <c r="BK139" s="239">
        <f>ROUND(I139*H139,2)</f>
        <v>0</v>
      </c>
      <c r="BL139" s="18" t="s">
        <v>175</v>
      </c>
      <c r="BM139" s="238" t="s">
        <v>372</v>
      </c>
    </row>
    <row r="140" s="2" customFormat="1" ht="16.5" customHeight="1">
      <c r="A140" s="39"/>
      <c r="B140" s="40"/>
      <c r="C140" s="227" t="s">
        <v>288</v>
      </c>
      <c r="D140" s="227" t="s">
        <v>170</v>
      </c>
      <c r="E140" s="228" t="s">
        <v>1300</v>
      </c>
      <c r="F140" s="229" t="s">
        <v>1301</v>
      </c>
      <c r="G140" s="230" t="s">
        <v>1279</v>
      </c>
      <c r="H140" s="231">
        <v>1</v>
      </c>
      <c r="I140" s="232"/>
      <c r="J140" s="233">
        <f>ROUND(I140*H140,2)</f>
        <v>0</v>
      </c>
      <c r="K140" s="229" t="s">
        <v>1</v>
      </c>
      <c r="L140" s="45"/>
      <c r="M140" s="234" t="s">
        <v>1</v>
      </c>
      <c r="N140" s="235" t="s">
        <v>38</v>
      </c>
      <c r="O140" s="92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8" t="s">
        <v>175</v>
      </c>
      <c r="AT140" s="238" t="s">
        <v>170</v>
      </c>
      <c r="AU140" s="238" t="s">
        <v>82</v>
      </c>
      <c r="AY140" s="18" t="s">
        <v>167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8" t="s">
        <v>80</v>
      </c>
      <c r="BK140" s="239">
        <f>ROUND(I140*H140,2)</f>
        <v>0</v>
      </c>
      <c r="BL140" s="18" t="s">
        <v>175</v>
      </c>
      <c r="BM140" s="238" t="s">
        <v>384</v>
      </c>
    </row>
    <row r="141" s="2" customFormat="1" ht="16.5" customHeight="1">
      <c r="A141" s="39"/>
      <c r="B141" s="40"/>
      <c r="C141" s="227" t="s">
        <v>292</v>
      </c>
      <c r="D141" s="227" t="s">
        <v>170</v>
      </c>
      <c r="E141" s="228" t="s">
        <v>1302</v>
      </c>
      <c r="F141" s="229" t="s">
        <v>1303</v>
      </c>
      <c r="G141" s="230" t="s">
        <v>1279</v>
      </c>
      <c r="H141" s="231">
        <v>1</v>
      </c>
      <c r="I141" s="232"/>
      <c r="J141" s="233">
        <f>ROUND(I141*H141,2)</f>
        <v>0</v>
      </c>
      <c r="K141" s="229" t="s">
        <v>1</v>
      </c>
      <c r="L141" s="45"/>
      <c r="M141" s="234" t="s">
        <v>1</v>
      </c>
      <c r="N141" s="235" t="s">
        <v>38</v>
      </c>
      <c r="O141" s="92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8" t="s">
        <v>175</v>
      </c>
      <c r="AT141" s="238" t="s">
        <v>170</v>
      </c>
      <c r="AU141" s="238" t="s">
        <v>82</v>
      </c>
      <c r="AY141" s="18" t="s">
        <v>167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8" t="s">
        <v>80</v>
      </c>
      <c r="BK141" s="239">
        <f>ROUND(I141*H141,2)</f>
        <v>0</v>
      </c>
      <c r="BL141" s="18" t="s">
        <v>175</v>
      </c>
      <c r="BM141" s="238" t="s">
        <v>399</v>
      </c>
    </row>
    <row r="142" s="2" customFormat="1" ht="16.5" customHeight="1">
      <c r="A142" s="39"/>
      <c r="B142" s="40"/>
      <c r="C142" s="227" t="s">
        <v>308</v>
      </c>
      <c r="D142" s="227" t="s">
        <v>170</v>
      </c>
      <c r="E142" s="228" t="s">
        <v>1304</v>
      </c>
      <c r="F142" s="229" t="s">
        <v>1305</v>
      </c>
      <c r="G142" s="230" t="s">
        <v>1279</v>
      </c>
      <c r="H142" s="231">
        <v>2</v>
      </c>
      <c r="I142" s="232"/>
      <c r="J142" s="233">
        <f>ROUND(I142*H142,2)</f>
        <v>0</v>
      </c>
      <c r="K142" s="229" t="s">
        <v>1</v>
      </c>
      <c r="L142" s="45"/>
      <c r="M142" s="234" t="s">
        <v>1</v>
      </c>
      <c r="N142" s="235" t="s">
        <v>38</v>
      </c>
      <c r="O142" s="92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8" t="s">
        <v>175</v>
      </c>
      <c r="AT142" s="238" t="s">
        <v>170</v>
      </c>
      <c r="AU142" s="238" t="s">
        <v>82</v>
      </c>
      <c r="AY142" s="18" t="s">
        <v>167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8" t="s">
        <v>80</v>
      </c>
      <c r="BK142" s="239">
        <f>ROUND(I142*H142,2)</f>
        <v>0</v>
      </c>
      <c r="BL142" s="18" t="s">
        <v>175</v>
      </c>
      <c r="BM142" s="238" t="s">
        <v>408</v>
      </c>
    </row>
    <row r="143" s="2" customFormat="1" ht="16.5" customHeight="1">
      <c r="A143" s="39"/>
      <c r="B143" s="40"/>
      <c r="C143" s="227" t="s">
        <v>314</v>
      </c>
      <c r="D143" s="227" t="s">
        <v>170</v>
      </c>
      <c r="E143" s="228" t="s">
        <v>1306</v>
      </c>
      <c r="F143" s="229" t="s">
        <v>1307</v>
      </c>
      <c r="G143" s="230" t="s">
        <v>1279</v>
      </c>
      <c r="H143" s="231">
        <v>1</v>
      </c>
      <c r="I143" s="232"/>
      <c r="J143" s="233">
        <f>ROUND(I143*H143,2)</f>
        <v>0</v>
      </c>
      <c r="K143" s="229" t="s">
        <v>1</v>
      </c>
      <c r="L143" s="45"/>
      <c r="M143" s="234" t="s">
        <v>1</v>
      </c>
      <c r="N143" s="235" t="s">
        <v>38</v>
      </c>
      <c r="O143" s="92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8" t="s">
        <v>175</v>
      </c>
      <c r="AT143" s="238" t="s">
        <v>170</v>
      </c>
      <c r="AU143" s="238" t="s">
        <v>82</v>
      </c>
      <c r="AY143" s="18" t="s">
        <v>167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8" t="s">
        <v>80</v>
      </c>
      <c r="BK143" s="239">
        <f>ROUND(I143*H143,2)</f>
        <v>0</v>
      </c>
      <c r="BL143" s="18" t="s">
        <v>175</v>
      </c>
      <c r="BM143" s="238" t="s">
        <v>425</v>
      </c>
    </row>
    <row r="144" s="2" customFormat="1" ht="16.5" customHeight="1">
      <c r="A144" s="39"/>
      <c r="B144" s="40"/>
      <c r="C144" s="227" t="s">
        <v>319</v>
      </c>
      <c r="D144" s="227" t="s">
        <v>170</v>
      </c>
      <c r="E144" s="228" t="s">
        <v>1308</v>
      </c>
      <c r="F144" s="229" t="s">
        <v>1309</v>
      </c>
      <c r="G144" s="230" t="s">
        <v>1310</v>
      </c>
      <c r="H144" s="231">
        <v>0.29999999999999999</v>
      </c>
      <c r="I144" s="232"/>
      <c r="J144" s="233">
        <f>ROUND(I144*H144,2)</f>
        <v>0</v>
      </c>
      <c r="K144" s="229" t="s">
        <v>1</v>
      </c>
      <c r="L144" s="45"/>
      <c r="M144" s="234" t="s">
        <v>1</v>
      </c>
      <c r="N144" s="235" t="s">
        <v>38</v>
      </c>
      <c r="O144" s="92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8" t="s">
        <v>175</v>
      </c>
      <c r="AT144" s="238" t="s">
        <v>170</v>
      </c>
      <c r="AU144" s="238" t="s">
        <v>82</v>
      </c>
      <c r="AY144" s="18" t="s">
        <v>167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8" t="s">
        <v>80</v>
      </c>
      <c r="BK144" s="239">
        <f>ROUND(I144*H144,2)</f>
        <v>0</v>
      </c>
      <c r="BL144" s="18" t="s">
        <v>175</v>
      </c>
      <c r="BM144" s="238" t="s">
        <v>438</v>
      </c>
    </row>
    <row r="145" s="2" customFormat="1" ht="16.5" customHeight="1">
      <c r="A145" s="39"/>
      <c r="B145" s="40"/>
      <c r="C145" s="227" t="s">
        <v>326</v>
      </c>
      <c r="D145" s="227" t="s">
        <v>170</v>
      </c>
      <c r="E145" s="228" t="s">
        <v>1311</v>
      </c>
      <c r="F145" s="229" t="s">
        <v>1312</v>
      </c>
      <c r="G145" s="230" t="s">
        <v>1279</v>
      </c>
      <c r="H145" s="231">
        <v>10</v>
      </c>
      <c r="I145" s="232"/>
      <c r="J145" s="233">
        <f>ROUND(I145*H145,2)</f>
        <v>0</v>
      </c>
      <c r="K145" s="229" t="s">
        <v>1</v>
      </c>
      <c r="L145" s="45"/>
      <c r="M145" s="234" t="s">
        <v>1</v>
      </c>
      <c r="N145" s="235" t="s">
        <v>38</v>
      </c>
      <c r="O145" s="92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8" t="s">
        <v>175</v>
      </c>
      <c r="AT145" s="238" t="s">
        <v>170</v>
      </c>
      <c r="AU145" s="238" t="s">
        <v>82</v>
      </c>
      <c r="AY145" s="18" t="s">
        <v>167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18" t="s">
        <v>80</v>
      </c>
      <c r="BK145" s="239">
        <f>ROUND(I145*H145,2)</f>
        <v>0</v>
      </c>
      <c r="BL145" s="18" t="s">
        <v>175</v>
      </c>
      <c r="BM145" s="238" t="s">
        <v>450</v>
      </c>
    </row>
    <row r="146" s="2" customFormat="1" ht="16.5" customHeight="1">
      <c r="A146" s="39"/>
      <c r="B146" s="40"/>
      <c r="C146" s="227" t="s">
        <v>333</v>
      </c>
      <c r="D146" s="227" t="s">
        <v>170</v>
      </c>
      <c r="E146" s="228" t="s">
        <v>1313</v>
      </c>
      <c r="F146" s="229" t="s">
        <v>1314</v>
      </c>
      <c r="G146" s="230" t="s">
        <v>1279</v>
      </c>
      <c r="H146" s="231">
        <v>1</v>
      </c>
      <c r="I146" s="232"/>
      <c r="J146" s="233">
        <f>ROUND(I146*H146,2)</f>
        <v>0</v>
      </c>
      <c r="K146" s="229" t="s">
        <v>1</v>
      </c>
      <c r="L146" s="45"/>
      <c r="M146" s="234" t="s">
        <v>1</v>
      </c>
      <c r="N146" s="235" t="s">
        <v>38</v>
      </c>
      <c r="O146" s="92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8" t="s">
        <v>175</v>
      </c>
      <c r="AT146" s="238" t="s">
        <v>170</v>
      </c>
      <c r="AU146" s="238" t="s">
        <v>82</v>
      </c>
      <c r="AY146" s="18" t="s">
        <v>167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8" t="s">
        <v>80</v>
      </c>
      <c r="BK146" s="239">
        <f>ROUND(I146*H146,2)</f>
        <v>0</v>
      </c>
      <c r="BL146" s="18" t="s">
        <v>175</v>
      </c>
      <c r="BM146" s="238" t="s">
        <v>460</v>
      </c>
    </row>
    <row r="147" s="12" customFormat="1" ht="22.8" customHeight="1">
      <c r="A147" s="12"/>
      <c r="B147" s="211"/>
      <c r="C147" s="212"/>
      <c r="D147" s="213" t="s">
        <v>72</v>
      </c>
      <c r="E147" s="225" t="s">
        <v>1315</v>
      </c>
      <c r="F147" s="225" t="s">
        <v>1316</v>
      </c>
      <c r="G147" s="212"/>
      <c r="H147" s="212"/>
      <c r="I147" s="215"/>
      <c r="J147" s="226">
        <f>BK147</f>
        <v>0</v>
      </c>
      <c r="K147" s="212"/>
      <c r="L147" s="217"/>
      <c r="M147" s="218"/>
      <c r="N147" s="219"/>
      <c r="O147" s="219"/>
      <c r="P147" s="220">
        <f>SUM(P148:P151)</f>
        <v>0</v>
      </c>
      <c r="Q147" s="219"/>
      <c r="R147" s="220">
        <f>SUM(R148:R151)</f>
        <v>0</v>
      </c>
      <c r="S147" s="219"/>
      <c r="T147" s="221">
        <f>SUM(T148:T151)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22" t="s">
        <v>80</v>
      </c>
      <c r="AT147" s="223" t="s">
        <v>72</v>
      </c>
      <c r="AU147" s="223" t="s">
        <v>80</v>
      </c>
      <c r="AY147" s="222" t="s">
        <v>167</v>
      </c>
      <c r="BK147" s="224">
        <f>SUM(BK148:BK151)</f>
        <v>0</v>
      </c>
    </row>
    <row r="148" s="2" customFormat="1" ht="24.15" customHeight="1">
      <c r="A148" s="39"/>
      <c r="B148" s="40"/>
      <c r="C148" s="227" t="s">
        <v>7</v>
      </c>
      <c r="D148" s="227" t="s">
        <v>170</v>
      </c>
      <c r="E148" s="228" t="s">
        <v>1317</v>
      </c>
      <c r="F148" s="229" t="s">
        <v>1318</v>
      </c>
      <c r="G148" s="230" t="s">
        <v>1319</v>
      </c>
      <c r="H148" s="231">
        <v>1</v>
      </c>
      <c r="I148" s="232"/>
      <c r="J148" s="233">
        <f>ROUND(I148*H148,2)</f>
        <v>0</v>
      </c>
      <c r="K148" s="229" t="s">
        <v>1</v>
      </c>
      <c r="L148" s="45"/>
      <c r="M148" s="234" t="s">
        <v>1</v>
      </c>
      <c r="N148" s="235" t="s">
        <v>38</v>
      </c>
      <c r="O148" s="92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8" t="s">
        <v>175</v>
      </c>
      <c r="AT148" s="238" t="s">
        <v>170</v>
      </c>
      <c r="AU148" s="238" t="s">
        <v>82</v>
      </c>
      <c r="AY148" s="18" t="s">
        <v>167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8" t="s">
        <v>80</v>
      </c>
      <c r="BK148" s="239">
        <f>ROUND(I148*H148,2)</f>
        <v>0</v>
      </c>
      <c r="BL148" s="18" t="s">
        <v>175</v>
      </c>
      <c r="BM148" s="238" t="s">
        <v>470</v>
      </c>
    </row>
    <row r="149" s="2" customFormat="1" ht="16.5" customHeight="1">
      <c r="A149" s="39"/>
      <c r="B149" s="40"/>
      <c r="C149" s="227" t="s">
        <v>346</v>
      </c>
      <c r="D149" s="227" t="s">
        <v>170</v>
      </c>
      <c r="E149" s="228" t="s">
        <v>1320</v>
      </c>
      <c r="F149" s="229" t="s">
        <v>1321</v>
      </c>
      <c r="G149" s="230" t="s">
        <v>1279</v>
      </c>
      <c r="H149" s="231">
        <v>8</v>
      </c>
      <c r="I149" s="232"/>
      <c r="J149" s="233">
        <f>ROUND(I149*H149,2)</f>
        <v>0</v>
      </c>
      <c r="K149" s="229" t="s">
        <v>1</v>
      </c>
      <c r="L149" s="45"/>
      <c r="M149" s="234" t="s">
        <v>1</v>
      </c>
      <c r="N149" s="235" t="s">
        <v>38</v>
      </c>
      <c r="O149" s="92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8" t="s">
        <v>175</v>
      </c>
      <c r="AT149" s="238" t="s">
        <v>170</v>
      </c>
      <c r="AU149" s="238" t="s">
        <v>82</v>
      </c>
      <c r="AY149" s="18" t="s">
        <v>167</v>
      </c>
      <c r="BE149" s="239">
        <f>IF(N149="základní",J149,0)</f>
        <v>0</v>
      </c>
      <c r="BF149" s="239">
        <f>IF(N149="snížená",J149,0)</f>
        <v>0</v>
      </c>
      <c r="BG149" s="239">
        <f>IF(N149="zákl. přenesená",J149,0)</f>
        <v>0</v>
      </c>
      <c r="BH149" s="239">
        <f>IF(N149="sníž. přenesená",J149,0)</f>
        <v>0</v>
      </c>
      <c r="BI149" s="239">
        <f>IF(N149="nulová",J149,0)</f>
        <v>0</v>
      </c>
      <c r="BJ149" s="18" t="s">
        <v>80</v>
      </c>
      <c r="BK149" s="239">
        <f>ROUND(I149*H149,2)</f>
        <v>0</v>
      </c>
      <c r="BL149" s="18" t="s">
        <v>175</v>
      </c>
      <c r="BM149" s="238" t="s">
        <v>480</v>
      </c>
    </row>
    <row r="150" s="2" customFormat="1" ht="24.15" customHeight="1">
      <c r="A150" s="39"/>
      <c r="B150" s="40"/>
      <c r="C150" s="227" t="s">
        <v>354</v>
      </c>
      <c r="D150" s="227" t="s">
        <v>170</v>
      </c>
      <c r="E150" s="228" t="s">
        <v>1322</v>
      </c>
      <c r="F150" s="229" t="s">
        <v>1323</v>
      </c>
      <c r="G150" s="230" t="s">
        <v>1279</v>
      </c>
      <c r="H150" s="231">
        <v>4</v>
      </c>
      <c r="I150" s="232"/>
      <c r="J150" s="233">
        <f>ROUND(I150*H150,2)</f>
        <v>0</v>
      </c>
      <c r="K150" s="229" t="s">
        <v>1</v>
      </c>
      <c r="L150" s="45"/>
      <c r="M150" s="234" t="s">
        <v>1</v>
      </c>
      <c r="N150" s="235" t="s">
        <v>38</v>
      </c>
      <c r="O150" s="92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8" t="s">
        <v>175</v>
      </c>
      <c r="AT150" s="238" t="s">
        <v>170</v>
      </c>
      <c r="AU150" s="238" t="s">
        <v>82</v>
      </c>
      <c r="AY150" s="18" t="s">
        <v>167</v>
      </c>
      <c r="BE150" s="239">
        <f>IF(N150="základní",J150,0)</f>
        <v>0</v>
      </c>
      <c r="BF150" s="239">
        <f>IF(N150="snížená",J150,0)</f>
        <v>0</v>
      </c>
      <c r="BG150" s="239">
        <f>IF(N150="zákl. přenesená",J150,0)</f>
        <v>0</v>
      </c>
      <c r="BH150" s="239">
        <f>IF(N150="sníž. přenesená",J150,0)</f>
        <v>0</v>
      </c>
      <c r="BI150" s="239">
        <f>IF(N150="nulová",J150,0)</f>
        <v>0</v>
      </c>
      <c r="BJ150" s="18" t="s">
        <v>80</v>
      </c>
      <c r="BK150" s="239">
        <f>ROUND(I150*H150,2)</f>
        <v>0</v>
      </c>
      <c r="BL150" s="18" t="s">
        <v>175</v>
      </c>
      <c r="BM150" s="238" t="s">
        <v>504</v>
      </c>
    </row>
    <row r="151" s="2" customFormat="1" ht="24.15" customHeight="1">
      <c r="A151" s="39"/>
      <c r="B151" s="40"/>
      <c r="C151" s="227" t="s">
        <v>360</v>
      </c>
      <c r="D151" s="227" t="s">
        <v>170</v>
      </c>
      <c r="E151" s="228" t="s">
        <v>1324</v>
      </c>
      <c r="F151" s="229" t="s">
        <v>1325</v>
      </c>
      <c r="G151" s="230" t="s">
        <v>1319</v>
      </c>
      <c r="H151" s="231">
        <v>1</v>
      </c>
      <c r="I151" s="232"/>
      <c r="J151" s="233">
        <f>ROUND(I151*H151,2)</f>
        <v>0</v>
      </c>
      <c r="K151" s="229" t="s">
        <v>1</v>
      </c>
      <c r="L151" s="45"/>
      <c r="M151" s="234" t="s">
        <v>1</v>
      </c>
      <c r="N151" s="235" t="s">
        <v>38</v>
      </c>
      <c r="O151" s="92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8" t="s">
        <v>175</v>
      </c>
      <c r="AT151" s="238" t="s">
        <v>170</v>
      </c>
      <c r="AU151" s="238" t="s">
        <v>82</v>
      </c>
      <c r="AY151" s="18" t="s">
        <v>167</v>
      </c>
      <c r="BE151" s="239">
        <f>IF(N151="základní",J151,0)</f>
        <v>0</v>
      </c>
      <c r="BF151" s="239">
        <f>IF(N151="snížená",J151,0)</f>
        <v>0</v>
      </c>
      <c r="BG151" s="239">
        <f>IF(N151="zákl. přenesená",J151,0)</f>
        <v>0</v>
      </c>
      <c r="BH151" s="239">
        <f>IF(N151="sníž. přenesená",J151,0)</f>
        <v>0</v>
      </c>
      <c r="BI151" s="239">
        <f>IF(N151="nulová",J151,0)</f>
        <v>0</v>
      </c>
      <c r="BJ151" s="18" t="s">
        <v>80</v>
      </c>
      <c r="BK151" s="239">
        <f>ROUND(I151*H151,2)</f>
        <v>0</v>
      </c>
      <c r="BL151" s="18" t="s">
        <v>175</v>
      </c>
      <c r="BM151" s="238" t="s">
        <v>513</v>
      </c>
    </row>
    <row r="152" s="12" customFormat="1" ht="22.8" customHeight="1">
      <c r="A152" s="12"/>
      <c r="B152" s="211"/>
      <c r="C152" s="212"/>
      <c r="D152" s="213" t="s">
        <v>72</v>
      </c>
      <c r="E152" s="225" t="s">
        <v>1326</v>
      </c>
      <c r="F152" s="225" t="s">
        <v>1327</v>
      </c>
      <c r="G152" s="212"/>
      <c r="H152" s="212"/>
      <c r="I152" s="215"/>
      <c r="J152" s="226">
        <f>BK152</f>
        <v>0</v>
      </c>
      <c r="K152" s="212"/>
      <c r="L152" s="217"/>
      <c r="M152" s="218"/>
      <c r="N152" s="219"/>
      <c r="O152" s="219"/>
      <c r="P152" s="220">
        <f>SUM(P153:P154)</f>
        <v>0</v>
      </c>
      <c r="Q152" s="219"/>
      <c r="R152" s="220">
        <f>SUM(R153:R154)</f>
        <v>0</v>
      </c>
      <c r="S152" s="219"/>
      <c r="T152" s="221">
        <f>SUM(T153:T154)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22" t="s">
        <v>80</v>
      </c>
      <c r="AT152" s="223" t="s">
        <v>72</v>
      </c>
      <c r="AU152" s="223" t="s">
        <v>80</v>
      </c>
      <c r="AY152" s="222" t="s">
        <v>167</v>
      </c>
      <c r="BK152" s="224">
        <f>SUM(BK153:BK154)</f>
        <v>0</v>
      </c>
    </row>
    <row r="153" s="2" customFormat="1" ht="24.15" customHeight="1">
      <c r="A153" s="39"/>
      <c r="B153" s="40"/>
      <c r="C153" s="227" t="s">
        <v>365</v>
      </c>
      <c r="D153" s="227" t="s">
        <v>170</v>
      </c>
      <c r="E153" s="228" t="s">
        <v>1328</v>
      </c>
      <c r="F153" s="229" t="s">
        <v>1329</v>
      </c>
      <c r="G153" s="230" t="s">
        <v>1330</v>
      </c>
      <c r="H153" s="231">
        <v>5</v>
      </c>
      <c r="I153" s="232"/>
      <c r="J153" s="233">
        <f>ROUND(I153*H153,2)</f>
        <v>0</v>
      </c>
      <c r="K153" s="229" t="s">
        <v>1</v>
      </c>
      <c r="L153" s="45"/>
      <c r="M153" s="234" t="s">
        <v>1</v>
      </c>
      <c r="N153" s="235" t="s">
        <v>38</v>
      </c>
      <c r="O153" s="92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8" t="s">
        <v>175</v>
      </c>
      <c r="AT153" s="238" t="s">
        <v>170</v>
      </c>
      <c r="AU153" s="238" t="s">
        <v>82</v>
      </c>
      <c r="AY153" s="18" t="s">
        <v>167</v>
      </c>
      <c r="BE153" s="239">
        <f>IF(N153="základní",J153,0)</f>
        <v>0</v>
      </c>
      <c r="BF153" s="239">
        <f>IF(N153="snížená",J153,0)</f>
        <v>0</v>
      </c>
      <c r="BG153" s="239">
        <f>IF(N153="zákl. přenesená",J153,0)</f>
        <v>0</v>
      </c>
      <c r="BH153" s="239">
        <f>IF(N153="sníž. přenesená",J153,0)</f>
        <v>0</v>
      </c>
      <c r="BI153" s="239">
        <f>IF(N153="nulová",J153,0)</f>
        <v>0</v>
      </c>
      <c r="BJ153" s="18" t="s">
        <v>80</v>
      </c>
      <c r="BK153" s="239">
        <f>ROUND(I153*H153,2)</f>
        <v>0</v>
      </c>
      <c r="BL153" s="18" t="s">
        <v>175</v>
      </c>
      <c r="BM153" s="238" t="s">
        <v>522</v>
      </c>
    </row>
    <row r="154" s="2" customFormat="1" ht="24.15" customHeight="1">
      <c r="A154" s="39"/>
      <c r="B154" s="40"/>
      <c r="C154" s="227" t="s">
        <v>372</v>
      </c>
      <c r="D154" s="227" t="s">
        <v>170</v>
      </c>
      <c r="E154" s="228" t="s">
        <v>1331</v>
      </c>
      <c r="F154" s="229" t="s">
        <v>1332</v>
      </c>
      <c r="G154" s="230" t="s">
        <v>1330</v>
      </c>
      <c r="H154" s="231">
        <v>2</v>
      </c>
      <c r="I154" s="232"/>
      <c r="J154" s="233">
        <f>ROUND(I154*H154,2)</f>
        <v>0</v>
      </c>
      <c r="K154" s="229" t="s">
        <v>1</v>
      </c>
      <c r="L154" s="45"/>
      <c r="M154" s="295" t="s">
        <v>1</v>
      </c>
      <c r="N154" s="296" t="s">
        <v>38</v>
      </c>
      <c r="O154" s="297"/>
      <c r="P154" s="298">
        <f>O154*H154</f>
        <v>0</v>
      </c>
      <c r="Q154" s="298">
        <v>0</v>
      </c>
      <c r="R154" s="298">
        <f>Q154*H154</f>
        <v>0</v>
      </c>
      <c r="S154" s="298">
        <v>0</v>
      </c>
      <c r="T154" s="29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8" t="s">
        <v>175</v>
      </c>
      <c r="AT154" s="238" t="s">
        <v>170</v>
      </c>
      <c r="AU154" s="238" t="s">
        <v>82</v>
      </c>
      <c r="AY154" s="18" t="s">
        <v>167</v>
      </c>
      <c r="BE154" s="239">
        <f>IF(N154="základní",J154,0)</f>
        <v>0</v>
      </c>
      <c r="BF154" s="239">
        <f>IF(N154="snížená",J154,0)</f>
        <v>0</v>
      </c>
      <c r="BG154" s="239">
        <f>IF(N154="zákl. přenesená",J154,0)</f>
        <v>0</v>
      </c>
      <c r="BH154" s="239">
        <f>IF(N154="sníž. přenesená",J154,0)</f>
        <v>0</v>
      </c>
      <c r="BI154" s="239">
        <f>IF(N154="nulová",J154,0)</f>
        <v>0</v>
      </c>
      <c r="BJ154" s="18" t="s">
        <v>80</v>
      </c>
      <c r="BK154" s="239">
        <f>ROUND(I154*H154,2)</f>
        <v>0</v>
      </c>
      <c r="BL154" s="18" t="s">
        <v>175</v>
      </c>
      <c r="BM154" s="238" t="s">
        <v>533</v>
      </c>
    </row>
    <row r="155" s="2" customFormat="1" ht="6.96" customHeight="1">
      <c r="A155" s="39"/>
      <c r="B155" s="67"/>
      <c r="C155" s="68"/>
      <c r="D155" s="68"/>
      <c r="E155" s="68"/>
      <c r="F155" s="68"/>
      <c r="G155" s="68"/>
      <c r="H155" s="68"/>
      <c r="I155" s="68"/>
      <c r="J155" s="68"/>
      <c r="K155" s="68"/>
      <c r="L155" s="45"/>
      <c r="M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</row>
  </sheetData>
  <sheetProtection sheet="1" autoFilter="0" formatColumns="0" formatRows="0" objects="1" scenarios="1" spinCount="100000" saltValue="vqVU/lYGGmujrKfvFzyM9HSyoXPqwC7Nb4vUmeStMKK1HTQ4paJkJm2nXd9928FQGCWsj6pk1zh1qftY4L3Okg==" hashValue="UGhuYsMzWDjWRPs5rw6o8qPHwrhKSE77IrNp4JwKKdkN4V7fJdKX8adQuL+FizLc2cw6a3yjwhCQ3prW5UzQ5w==" algorithmName="SHA-512" password="CC35"/>
  <autoFilter ref="C123:K15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102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82</v>
      </c>
    </row>
    <row r="4" s="1" customFormat="1" ht="24.96" customHeight="1">
      <c r="B4" s="21"/>
      <c r="D4" s="149" t="s">
        <v>114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26.25" customHeight="1">
      <c r="B7" s="21"/>
      <c r="E7" s="152" t="str">
        <f>'Rekapitulace stavby'!K6</f>
        <v>Modernizace strav.provozu při MŠ a ZŠ speciální a praktické škole ELPIS Brno - revize</v>
      </c>
      <c r="F7" s="151"/>
      <c r="G7" s="151"/>
      <c r="H7" s="151"/>
      <c r="L7" s="21"/>
    </row>
    <row r="8" s="1" customFormat="1" ht="12" customHeight="1">
      <c r="B8" s="21"/>
      <c r="D8" s="151" t="s">
        <v>115</v>
      </c>
      <c r="L8" s="21"/>
    </row>
    <row r="9" s="2" customFormat="1" ht="16.5" customHeight="1">
      <c r="A9" s="39"/>
      <c r="B9" s="45"/>
      <c r="C9" s="39"/>
      <c r="D9" s="39"/>
      <c r="E9" s="152" t="s">
        <v>116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117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1333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18. 9. 2025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tr">
        <f>IF('Rekapitulace stavby'!AN10="","",'Rekapitulace stavby'!AN10)</f>
        <v/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tr">
        <f>IF('Rekapitulace stavby'!E11="","",'Rekapitulace stavby'!E11)</f>
        <v xml:space="preserve"> </v>
      </c>
      <c r="F17" s="39"/>
      <c r="G17" s="39"/>
      <c r="H17" s="39"/>
      <c r="I17" s="151" t="s">
        <v>26</v>
      </c>
      <c r="J17" s="142" t="str">
        <f>IF('Rekapitulace stavby'!AN11="","",'Rekapitulace stavby'!AN11)</f>
        <v/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27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26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29</v>
      </c>
      <c r="E22" s="39"/>
      <c r="F22" s="39"/>
      <c r="G22" s="39"/>
      <c r="H22" s="39"/>
      <c r="I22" s="151" t="s">
        <v>25</v>
      </c>
      <c r="J22" s="142" t="str">
        <f>IF('Rekapitulace stavby'!AN16="","",'Rekapitulace stavby'!AN16)</f>
        <v/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tr">
        <f>IF('Rekapitulace stavby'!E17="","",'Rekapitulace stavby'!E17)</f>
        <v xml:space="preserve"> </v>
      </c>
      <c r="F23" s="39"/>
      <c r="G23" s="39"/>
      <c r="H23" s="39"/>
      <c r="I23" s="151" t="s">
        <v>26</v>
      </c>
      <c r="J23" s="142" t="str">
        <f>IF('Rekapitulace stavby'!AN17="","",'Rekapitulace stavby'!AN17)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31</v>
      </c>
      <c r="E25" s="39"/>
      <c r="F25" s="39"/>
      <c r="G25" s="39"/>
      <c r="H25" s="39"/>
      <c r="I25" s="151" t="s">
        <v>25</v>
      </c>
      <c r="J25" s="142" t="str">
        <f>IF('Rekapitulace stavby'!AN19="","",'Rekapitulace stavby'!AN19)</f>
        <v/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tr">
        <f>IF('Rekapitulace stavby'!E20="","",'Rekapitulace stavby'!E20)</f>
        <v xml:space="preserve"> </v>
      </c>
      <c r="F26" s="39"/>
      <c r="G26" s="39"/>
      <c r="H26" s="39"/>
      <c r="I26" s="151" t="s">
        <v>26</v>
      </c>
      <c r="J26" s="142" t="str">
        <f>IF('Rekapitulace stavby'!AN20="","",'Rekapitulace stavby'!AN20)</f>
        <v/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32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33</v>
      </c>
      <c r="E32" s="39"/>
      <c r="F32" s="39"/>
      <c r="G32" s="39"/>
      <c r="H32" s="39"/>
      <c r="I32" s="39"/>
      <c r="J32" s="161">
        <f>ROUND(J123,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35</v>
      </c>
      <c r="G34" s="39"/>
      <c r="H34" s="39"/>
      <c r="I34" s="162" t="s">
        <v>34</v>
      </c>
      <c r="J34" s="162" t="s">
        <v>36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37</v>
      </c>
      <c r="E35" s="151" t="s">
        <v>38</v>
      </c>
      <c r="F35" s="164">
        <f>ROUND((SUM(BE123:BE159)),  2)</f>
        <v>0</v>
      </c>
      <c r="G35" s="39"/>
      <c r="H35" s="39"/>
      <c r="I35" s="165">
        <v>0.20999999999999999</v>
      </c>
      <c r="J35" s="164">
        <f>ROUND(((SUM(BE123:BE159))*I35),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39</v>
      </c>
      <c r="F36" s="164">
        <f>ROUND((SUM(BF123:BF159)),  2)</f>
        <v>0</v>
      </c>
      <c r="G36" s="39"/>
      <c r="H36" s="39"/>
      <c r="I36" s="165">
        <v>0.12</v>
      </c>
      <c r="J36" s="164">
        <f>ROUND(((SUM(BF123:BF159))*I36),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40</v>
      </c>
      <c r="F37" s="164">
        <f>ROUND((SUM(BG123:BG159)),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41</v>
      </c>
      <c r="F38" s="164">
        <f>ROUND((SUM(BH123:BH159)),  2)</f>
        <v>0</v>
      </c>
      <c r="G38" s="39"/>
      <c r="H38" s="39"/>
      <c r="I38" s="165">
        <v>0.12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42</v>
      </c>
      <c r="F39" s="164">
        <f>ROUND((SUM(BI123:BI159)),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43</v>
      </c>
      <c r="E41" s="168"/>
      <c r="F41" s="168"/>
      <c r="G41" s="169" t="s">
        <v>44</v>
      </c>
      <c r="H41" s="170" t="s">
        <v>45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46</v>
      </c>
      <c r="E50" s="174"/>
      <c r="F50" s="174"/>
      <c r="G50" s="173" t="s">
        <v>47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48</v>
      </c>
      <c r="E61" s="176"/>
      <c r="F61" s="177" t="s">
        <v>49</v>
      </c>
      <c r="G61" s="175" t="s">
        <v>48</v>
      </c>
      <c r="H61" s="176"/>
      <c r="I61" s="176"/>
      <c r="J61" s="178" t="s">
        <v>49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50</v>
      </c>
      <c r="E65" s="179"/>
      <c r="F65" s="179"/>
      <c r="G65" s="173" t="s">
        <v>51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48</v>
      </c>
      <c r="E76" s="176"/>
      <c r="F76" s="177" t="s">
        <v>49</v>
      </c>
      <c r="G76" s="175" t="s">
        <v>48</v>
      </c>
      <c r="H76" s="176"/>
      <c r="I76" s="176"/>
      <c r="J76" s="178" t="s">
        <v>49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84" t="str">
        <f>E7</f>
        <v>Modernizace strav.provozu při MŠ a ZŠ speciální a praktické škole ELPIS Brno - revize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115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116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117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05.1 - VZT - způsobilé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 xml:space="preserve"> </v>
      </c>
      <c r="G91" s="41"/>
      <c r="H91" s="41"/>
      <c r="I91" s="33" t="s">
        <v>22</v>
      </c>
      <c r="J91" s="80" t="str">
        <f>IF(J14="","",J14)</f>
        <v>18. 9. 2025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 xml:space="preserve"> </v>
      </c>
      <c r="G93" s="41"/>
      <c r="H93" s="41"/>
      <c r="I93" s="33" t="s">
        <v>29</v>
      </c>
      <c r="J93" s="37" t="str">
        <f>E23</f>
        <v xml:space="preserve"> 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27</v>
      </c>
      <c r="D94" s="41"/>
      <c r="E94" s="41"/>
      <c r="F94" s="28" t="str">
        <f>IF(E20="","",E20)</f>
        <v>Vyplň údaj</v>
      </c>
      <c r="G94" s="41"/>
      <c r="H94" s="41"/>
      <c r="I94" s="33" t="s">
        <v>31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124</v>
      </c>
      <c r="D96" s="186"/>
      <c r="E96" s="186"/>
      <c r="F96" s="186"/>
      <c r="G96" s="186"/>
      <c r="H96" s="186"/>
      <c r="I96" s="186"/>
      <c r="J96" s="187" t="s">
        <v>125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126</v>
      </c>
      <c r="D98" s="41"/>
      <c r="E98" s="41"/>
      <c r="F98" s="41"/>
      <c r="G98" s="41"/>
      <c r="H98" s="41"/>
      <c r="I98" s="41"/>
      <c r="J98" s="111">
        <f>J123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127</v>
      </c>
    </row>
    <row r="99" s="9" customFormat="1" ht="24.96" customHeight="1">
      <c r="A99" s="9"/>
      <c r="B99" s="189"/>
      <c r="C99" s="190"/>
      <c r="D99" s="191" t="s">
        <v>1334</v>
      </c>
      <c r="E99" s="192"/>
      <c r="F99" s="192"/>
      <c r="G99" s="192"/>
      <c r="H99" s="192"/>
      <c r="I99" s="192"/>
      <c r="J99" s="193">
        <f>J124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1335</v>
      </c>
      <c r="E100" s="197"/>
      <c r="F100" s="197"/>
      <c r="G100" s="197"/>
      <c r="H100" s="197"/>
      <c r="I100" s="197"/>
      <c r="J100" s="198">
        <f>J125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1336</v>
      </c>
      <c r="E101" s="197"/>
      <c r="F101" s="197"/>
      <c r="G101" s="197"/>
      <c r="H101" s="197"/>
      <c r="I101" s="197"/>
      <c r="J101" s="198">
        <f>J154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2" customFormat="1" ht="6.96" customHeight="1">
      <c r="A103" s="39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7" s="2" customFormat="1" ht="6.96" customHeight="1">
      <c r="A107" s="39"/>
      <c r="B107" s="69"/>
      <c r="C107" s="70"/>
      <c r="D107" s="70"/>
      <c r="E107" s="70"/>
      <c r="F107" s="70"/>
      <c r="G107" s="70"/>
      <c r="H107" s="70"/>
      <c r="I107" s="70"/>
      <c r="J107" s="70"/>
      <c r="K107" s="70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24.96" customHeight="1">
      <c r="A108" s="39"/>
      <c r="B108" s="40"/>
      <c r="C108" s="24" t="s">
        <v>152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16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26.25" customHeight="1">
      <c r="A111" s="39"/>
      <c r="B111" s="40"/>
      <c r="C111" s="41"/>
      <c r="D111" s="41"/>
      <c r="E111" s="184" t="str">
        <f>E7</f>
        <v>Modernizace strav.provozu při MŠ a ZŠ speciální a praktické škole ELPIS Brno - revize</v>
      </c>
      <c r="F111" s="33"/>
      <c r="G111" s="33"/>
      <c r="H111" s="33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1" customFormat="1" ht="12" customHeight="1">
      <c r="B112" s="22"/>
      <c r="C112" s="33" t="s">
        <v>115</v>
      </c>
      <c r="D112" s="23"/>
      <c r="E112" s="23"/>
      <c r="F112" s="23"/>
      <c r="G112" s="23"/>
      <c r="H112" s="23"/>
      <c r="I112" s="23"/>
      <c r="J112" s="23"/>
      <c r="K112" s="23"/>
      <c r="L112" s="21"/>
    </row>
    <row r="113" s="2" customFormat="1" ht="16.5" customHeight="1">
      <c r="A113" s="39"/>
      <c r="B113" s="40"/>
      <c r="C113" s="41"/>
      <c r="D113" s="41"/>
      <c r="E113" s="184" t="s">
        <v>116</v>
      </c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117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77" t="str">
        <f>E11</f>
        <v>05.1 - VZT - způsobilé</v>
      </c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20</v>
      </c>
      <c r="D117" s="41"/>
      <c r="E117" s="41"/>
      <c r="F117" s="28" t="str">
        <f>F14</f>
        <v xml:space="preserve"> </v>
      </c>
      <c r="G117" s="41"/>
      <c r="H117" s="41"/>
      <c r="I117" s="33" t="s">
        <v>22</v>
      </c>
      <c r="J117" s="80" t="str">
        <f>IF(J14="","",J14)</f>
        <v>18. 9. 2025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24</v>
      </c>
      <c r="D119" s="41"/>
      <c r="E119" s="41"/>
      <c r="F119" s="28" t="str">
        <f>E17</f>
        <v xml:space="preserve"> </v>
      </c>
      <c r="G119" s="41"/>
      <c r="H119" s="41"/>
      <c r="I119" s="33" t="s">
        <v>29</v>
      </c>
      <c r="J119" s="37" t="str">
        <f>E23</f>
        <v xml:space="preserve"> 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27</v>
      </c>
      <c r="D120" s="41"/>
      <c r="E120" s="41"/>
      <c r="F120" s="28" t="str">
        <f>IF(E20="","",E20)</f>
        <v>Vyplň údaj</v>
      </c>
      <c r="G120" s="41"/>
      <c r="H120" s="41"/>
      <c r="I120" s="33" t="s">
        <v>31</v>
      </c>
      <c r="J120" s="37" t="str">
        <f>E26</f>
        <v xml:space="preserve"> 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0.32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1" customFormat="1" ht="29.28" customHeight="1">
      <c r="A122" s="200"/>
      <c r="B122" s="201"/>
      <c r="C122" s="202" t="s">
        <v>153</v>
      </c>
      <c r="D122" s="203" t="s">
        <v>58</v>
      </c>
      <c r="E122" s="203" t="s">
        <v>54</v>
      </c>
      <c r="F122" s="203" t="s">
        <v>55</v>
      </c>
      <c r="G122" s="203" t="s">
        <v>154</v>
      </c>
      <c r="H122" s="203" t="s">
        <v>155</v>
      </c>
      <c r="I122" s="203" t="s">
        <v>156</v>
      </c>
      <c r="J122" s="203" t="s">
        <v>125</v>
      </c>
      <c r="K122" s="204" t="s">
        <v>157</v>
      </c>
      <c r="L122" s="205"/>
      <c r="M122" s="101" t="s">
        <v>1</v>
      </c>
      <c r="N122" s="102" t="s">
        <v>37</v>
      </c>
      <c r="O122" s="102" t="s">
        <v>158</v>
      </c>
      <c r="P122" s="102" t="s">
        <v>159</v>
      </c>
      <c r="Q122" s="102" t="s">
        <v>160</v>
      </c>
      <c r="R122" s="102" t="s">
        <v>161</v>
      </c>
      <c r="S122" s="102" t="s">
        <v>162</v>
      </c>
      <c r="T122" s="103" t="s">
        <v>163</v>
      </c>
      <c r="U122" s="200"/>
      <c r="V122" s="200"/>
      <c r="W122" s="200"/>
      <c r="X122" s="200"/>
      <c r="Y122" s="200"/>
      <c r="Z122" s="200"/>
      <c r="AA122" s="200"/>
      <c r="AB122" s="200"/>
      <c r="AC122" s="200"/>
      <c r="AD122" s="200"/>
      <c r="AE122" s="200"/>
    </row>
    <row r="123" s="2" customFormat="1" ht="22.8" customHeight="1">
      <c r="A123" s="39"/>
      <c r="B123" s="40"/>
      <c r="C123" s="108" t="s">
        <v>164</v>
      </c>
      <c r="D123" s="41"/>
      <c r="E123" s="41"/>
      <c r="F123" s="41"/>
      <c r="G123" s="41"/>
      <c r="H123" s="41"/>
      <c r="I123" s="41"/>
      <c r="J123" s="206">
        <f>BK123</f>
        <v>0</v>
      </c>
      <c r="K123" s="41"/>
      <c r="L123" s="45"/>
      <c r="M123" s="104"/>
      <c r="N123" s="207"/>
      <c r="O123" s="105"/>
      <c r="P123" s="208">
        <f>P124</f>
        <v>0</v>
      </c>
      <c r="Q123" s="105"/>
      <c r="R123" s="208">
        <f>R124</f>
        <v>0</v>
      </c>
      <c r="S123" s="105"/>
      <c r="T123" s="209">
        <f>T124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72</v>
      </c>
      <c r="AU123" s="18" t="s">
        <v>127</v>
      </c>
      <c r="BK123" s="210">
        <f>BK124</f>
        <v>0</v>
      </c>
    </row>
    <row r="124" s="12" customFormat="1" ht="25.92" customHeight="1">
      <c r="A124" s="12"/>
      <c r="B124" s="211"/>
      <c r="C124" s="212"/>
      <c r="D124" s="213" t="s">
        <v>72</v>
      </c>
      <c r="E124" s="214" t="s">
        <v>1178</v>
      </c>
      <c r="F124" s="214" t="s">
        <v>1337</v>
      </c>
      <c r="G124" s="212"/>
      <c r="H124" s="212"/>
      <c r="I124" s="215"/>
      <c r="J124" s="216">
        <f>BK124</f>
        <v>0</v>
      </c>
      <c r="K124" s="212"/>
      <c r="L124" s="217"/>
      <c r="M124" s="218"/>
      <c r="N124" s="219"/>
      <c r="O124" s="219"/>
      <c r="P124" s="220">
        <f>P125+P154</f>
        <v>0</v>
      </c>
      <c r="Q124" s="219"/>
      <c r="R124" s="220">
        <f>R125+R154</f>
        <v>0</v>
      </c>
      <c r="S124" s="219"/>
      <c r="T124" s="221">
        <f>T125+T154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2" t="s">
        <v>80</v>
      </c>
      <c r="AT124" s="223" t="s">
        <v>72</v>
      </c>
      <c r="AU124" s="223" t="s">
        <v>73</v>
      </c>
      <c r="AY124" s="222" t="s">
        <v>167</v>
      </c>
      <c r="BK124" s="224">
        <f>BK125+BK154</f>
        <v>0</v>
      </c>
    </row>
    <row r="125" s="12" customFormat="1" ht="22.8" customHeight="1">
      <c r="A125" s="12"/>
      <c r="B125" s="211"/>
      <c r="C125" s="212"/>
      <c r="D125" s="213" t="s">
        <v>72</v>
      </c>
      <c r="E125" s="225" t="s">
        <v>800</v>
      </c>
      <c r="F125" s="225" t="s">
        <v>1338</v>
      </c>
      <c r="G125" s="212"/>
      <c r="H125" s="212"/>
      <c r="I125" s="215"/>
      <c r="J125" s="226">
        <f>BK125</f>
        <v>0</v>
      </c>
      <c r="K125" s="212"/>
      <c r="L125" s="217"/>
      <c r="M125" s="218"/>
      <c r="N125" s="219"/>
      <c r="O125" s="219"/>
      <c r="P125" s="220">
        <f>SUM(P126:P153)</f>
        <v>0</v>
      </c>
      <c r="Q125" s="219"/>
      <c r="R125" s="220">
        <f>SUM(R126:R153)</f>
        <v>0</v>
      </c>
      <c r="S125" s="219"/>
      <c r="T125" s="221">
        <f>SUM(T126:T153)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80</v>
      </c>
      <c r="AT125" s="223" t="s">
        <v>72</v>
      </c>
      <c r="AU125" s="223" t="s">
        <v>80</v>
      </c>
      <c r="AY125" s="222" t="s">
        <v>167</v>
      </c>
      <c r="BK125" s="224">
        <f>SUM(BK126:BK153)</f>
        <v>0</v>
      </c>
    </row>
    <row r="126" s="2" customFormat="1" ht="76.35" customHeight="1">
      <c r="A126" s="39"/>
      <c r="B126" s="40"/>
      <c r="C126" s="227" t="s">
        <v>80</v>
      </c>
      <c r="D126" s="227" t="s">
        <v>170</v>
      </c>
      <c r="E126" s="228" t="s">
        <v>1339</v>
      </c>
      <c r="F126" s="229" t="s">
        <v>1340</v>
      </c>
      <c r="G126" s="230" t="s">
        <v>1258</v>
      </c>
      <c r="H126" s="231">
        <v>1</v>
      </c>
      <c r="I126" s="232"/>
      <c r="J126" s="233">
        <f>ROUND(I126*H126,2)</f>
        <v>0</v>
      </c>
      <c r="K126" s="229" t="s">
        <v>1</v>
      </c>
      <c r="L126" s="45"/>
      <c r="M126" s="234" t="s">
        <v>1</v>
      </c>
      <c r="N126" s="235" t="s">
        <v>38</v>
      </c>
      <c r="O126" s="92"/>
      <c r="P126" s="236">
        <f>O126*H126</f>
        <v>0</v>
      </c>
      <c r="Q126" s="236">
        <v>0</v>
      </c>
      <c r="R126" s="236">
        <f>Q126*H126</f>
        <v>0</v>
      </c>
      <c r="S126" s="236">
        <v>0</v>
      </c>
      <c r="T126" s="237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8" t="s">
        <v>175</v>
      </c>
      <c r="AT126" s="238" t="s">
        <v>170</v>
      </c>
      <c r="AU126" s="238" t="s">
        <v>82</v>
      </c>
      <c r="AY126" s="18" t="s">
        <v>167</v>
      </c>
      <c r="BE126" s="239">
        <f>IF(N126="základní",J126,0)</f>
        <v>0</v>
      </c>
      <c r="BF126" s="239">
        <f>IF(N126="snížená",J126,0)</f>
        <v>0</v>
      </c>
      <c r="BG126" s="239">
        <f>IF(N126="zákl. přenesená",J126,0)</f>
        <v>0</v>
      </c>
      <c r="BH126" s="239">
        <f>IF(N126="sníž. přenesená",J126,0)</f>
        <v>0</v>
      </c>
      <c r="BI126" s="239">
        <f>IF(N126="nulová",J126,0)</f>
        <v>0</v>
      </c>
      <c r="BJ126" s="18" t="s">
        <v>80</v>
      </c>
      <c r="BK126" s="239">
        <f>ROUND(I126*H126,2)</f>
        <v>0</v>
      </c>
      <c r="BL126" s="18" t="s">
        <v>175</v>
      </c>
      <c r="BM126" s="238" t="s">
        <v>82</v>
      </c>
    </row>
    <row r="127" s="2" customFormat="1" ht="76.35" customHeight="1">
      <c r="A127" s="39"/>
      <c r="B127" s="40"/>
      <c r="C127" s="227" t="s">
        <v>82</v>
      </c>
      <c r="D127" s="227" t="s">
        <v>170</v>
      </c>
      <c r="E127" s="228" t="s">
        <v>1341</v>
      </c>
      <c r="F127" s="229" t="s">
        <v>1342</v>
      </c>
      <c r="G127" s="230" t="s">
        <v>1181</v>
      </c>
      <c r="H127" s="231">
        <v>1</v>
      </c>
      <c r="I127" s="232"/>
      <c r="J127" s="233">
        <f>ROUND(I127*H127,2)</f>
        <v>0</v>
      </c>
      <c r="K127" s="229" t="s">
        <v>1</v>
      </c>
      <c r="L127" s="45"/>
      <c r="M127" s="234" t="s">
        <v>1</v>
      </c>
      <c r="N127" s="235" t="s">
        <v>38</v>
      </c>
      <c r="O127" s="92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8" t="s">
        <v>175</v>
      </c>
      <c r="AT127" s="238" t="s">
        <v>170</v>
      </c>
      <c r="AU127" s="238" t="s">
        <v>82</v>
      </c>
      <c r="AY127" s="18" t="s">
        <v>167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18" t="s">
        <v>80</v>
      </c>
      <c r="BK127" s="239">
        <f>ROUND(I127*H127,2)</f>
        <v>0</v>
      </c>
      <c r="BL127" s="18" t="s">
        <v>175</v>
      </c>
      <c r="BM127" s="238" t="s">
        <v>175</v>
      </c>
    </row>
    <row r="128" s="2" customFormat="1" ht="24.15" customHeight="1">
      <c r="A128" s="39"/>
      <c r="B128" s="40"/>
      <c r="C128" s="227" t="s">
        <v>168</v>
      </c>
      <c r="D128" s="227" t="s">
        <v>170</v>
      </c>
      <c r="E128" s="228" t="s">
        <v>1343</v>
      </c>
      <c r="F128" s="229" t="s">
        <v>1344</v>
      </c>
      <c r="G128" s="230" t="s">
        <v>1181</v>
      </c>
      <c r="H128" s="231">
        <v>1</v>
      </c>
      <c r="I128" s="232"/>
      <c r="J128" s="233">
        <f>ROUND(I128*H128,2)</f>
        <v>0</v>
      </c>
      <c r="K128" s="229" t="s">
        <v>1</v>
      </c>
      <c r="L128" s="45"/>
      <c r="M128" s="234" t="s">
        <v>1</v>
      </c>
      <c r="N128" s="235" t="s">
        <v>38</v>
      </c>
      <c r="O128" s="92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8" t="s">
        <v>175</v>
      </c>
      <c r="AT128" s="238" t="s">
        <v>170</v>
      </c>
      <c r="AU128" s="238" t="s">
        <v>82</v>
      </c>
      <c r="AY128" s="18" t="s">
        <v>167</v>
      </c>
      <c r="BE128" s="239">
        <f>IF(N128="základní",J128,0)</f>
        <v>0</v>
      </c>
      <c r="BF128" s="239">
        <f>IF(N128="snížená",J128,0)</f>
        <v>0</v>
      </c>
      <c r="BG128" s="239">
        <f>IF(N128="zákl. přenesená",J128,0)</f>
        <v>0</v>
      </c>
      <c r="BH128" s="239">
        <f>IF(N128="sníž. přenesená",J128,0)</f>
        <v>0</v>
      </c>
      <c r="BI128" s="239">
        <f>IF(N128="nulová",J128,0)</f>
        <v>0</v>
      </c>
      <c r="BJ128" s="18" t="s">
        <v>80</v>
      </c>
      <c r="BK128" s="239">
        <f>ROUND(I128*H128,2)</f>
        <v>0</v>
      </c>
      <c r="BL128" s="18" t="s">
        <v>175</v>
      </c>
      <c r="BM128" s="238" t="s">
        <v>205</v>
      </c>
    </row>
    <row r="129" s="2" customFormat="1" ht="24.15" customHeight="1">
      <c r="A129" s="39"/>
      <c r="B129" s="40"/>
      <c r="C129" s="227" t="s">
        <v>175</v>
      </c>
      <c r="D129" s="227" t="s">
        <v>170</v>
      </c>
      <c r="E129" s="228" t="s">
        <v>1345</v>
      </c>
      <c r="F129" s="229" t="s">
        <v>1346</v>
      </c>
      <c r="G129" s="230" t="s">
        <v>1347</v>
      </c>
      <c r="H129" s="231">
        <v>18</v>
      </c>
      <c r="I129" s="232"/>
      <c r="J129" s="233">
        <f>ROUND(I129*H129,2)</f>
        <v>0</v>
      </c>
      <c r="K129" s="229" t="s">
        <v>1</v>
      </c>
      <c r="L129" s="45"/>
      <c r="M129" s="234" t="s">
        <v>1</v>
      </c>
      <c r="N129" s="235" t="s">
        <v>38</v>
      </c>
      <c r="O129" s="92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8" t="s">
        <v>175</v>
      </c>
      <c r="AT129" s="238" t="s">
        <v>170</v>
      </c>
      <c r="AU129" s="238" t="s">
        <v>82</v>
      </c>
      <c r="AY129" s="18" t="s">
        <v>167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8" t="s">
        <v>80</v>
      </c>
      <c r="BK129" s="239">
        <f>ROUND(I129*H129,2)</f>
        <v>0</v>
      </c>
      <c r="BL129" s="18" t="s">
        <v>175</v>
      </c>
      <c r="BM129" s="238" t="s">
        <v>179</v>
      </c>
    </row>
    <row r="130" s="2" customFormat="1" ht="78" customHeight="1">
      <c r="A130" s="39"/>
      <c r="B130" s="40"/>
      <c r="C130" s="227" t="s">
        <v>192</v>
      </c>
      <c r="D130" s="227" t="s">
        <v>170</v>
      </c>
      <c r="E130" s="228" t="s">
        <v>1348</v>
      </c>
      <c r="F130" s="229" t="s">
        <v>1349</v>
      </c>
      <c r="G130" s="230" t="s">
        <v>1181</v>
      </c>
      <c r="H130" s="231">
        <v>20</v>
      </c>
      <c r="I130" s="232"/>
      <c r="J130" s="233">
        <f>ROUND(I130*H130,2)</f>
        <v>0</v>
      </c>
      <c r="K130" s="229" t="s">
        <v>1</v>
      </c>
      <c r="L130" s="45"/>
      <c r="M130" s="234" t="s">
        <v>1</v>
      </c>
      <c r="N130" s="235" t="s">
        <v>38</v>
      </c>
      <c r="O130" s="92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8" t="s">
        <v>175</v>
      </c>
      <c r="AT130" s="238" t="s">
        <v>170</v>
      </c>
      <c r="AU130" s="238" t="s">
        <v>82</v>
      </c>
      <c r="AY130" s="18" t="s">
        <v>167</v>
      </c>
      <c r="BE130" s="239">
        <f>IF(N130="základní",J130,0)</f>
        <v>0</v>
      </c>
      <c r="BF130" s="239">
        <f>IF(N130="snížená",J130,0)</f>
        <v>0</v>
      </c>
      <c r="BG130" s="239">
        <f>IF(N130="zákl. přenesená",J130,0)</f>
        <v>0</v>
      </c>
      <c r="BH130" s="239">
        <f>IF(N130="sníž. přenesená",J130,0)</f>
        <v>0</v>
      </c>
      <c r="BI130" s="239">
        <f>IF(N130="nulová",J130,0)</f>
        <v>0</v>
      </c>
      <c r="BJ130" s="18" t="s">
        <v>80</v>
      </c>
      <c r="BK130" s="239">
        <f>ROUND(I130*H130,2)</f>
        <v>0</v>
      </c>
      <c r="BL130" s="18" t="s">
        <v>175</v>
      </c>
      <c r="BM130" s="238" t="s">
        <v>233</v>
      </c>
    </row>
    <row r="131" s="2" customFormat="1" ht="66.75" customHeight="1">
      <c r="A131" s="39"/>
      <c r="B131" s="40"/>
      <c r="C131" s="227" t="s">
        <v>205</v>
      </c>
      <c r="D131" s="227" t="s">
        <v>170</v>
      </c>
      <c r="E131" s="228" t="s">
        <v>1350</v>
      </c>
      <c r="F131" s="229" t="s">
        <v>1351</v>
      </c>
      <c r="G131" s="230" t="s">
        <v>1181</v>
      </c>
      <c r="H131" s="231">
        <v>10</v>
      </c>
      <c r="I131" s="232"/>
      <c r="J131" s="233">
        <f>ROUND(I131*H131,2)</f>
        <v>0</v>
      </c>
      <c r="K131" s="229" t="s">
        <v>1</v>
      </c>
      <c r="L131" s="45"/>
      <c r="M131" s="234" t="s">
        <v>1</v>
      </c>
      <c r="N131" s="235" t="s">
        <v>38</v>
      </c>
      <c r="O131" s="92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8" t="s">
        <v>175</v>
      </c>
      <c r="AT131" s="238" t="s">
        <v>170</v>
      </c>
      <c r="AU131" s="238" t="s">
        <v>82</v>
      </c>
      <c r="AY131" s="18" t="s">
        <v>167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8" t="s">
        <v>80</v>
      </c>
      <c r="BK131" s="239">
        <f>ROUND(I131*H131,2)</f>
        <v>0</v>
      </c>
      <c r="BL131" s="18" t="s">
        <v>175</v>
      </c>
      <c r="BM131" s="238" t="s">
        <v>8</v>
      </c>
    </row>
    <row r="132" s="2" customFormat="1" ht="33" customHeight="1">
      <c r="A132" s="39"/>
      <c r="B132" s="40"/>
      <c r="C132" s="227" t="s">
        <v>212</v>
      </c>
      <c r="D132" s="227" t="s">
        <v>170</v>
      </c>
      <c r="E132" s="228" t="s">
        <v>1352</v>
      </c>
      <c r="F132" s="229" t="s">
        <v>1353</v>
      </c>
      <c r="G132" s="230" t="s">
        <v>1181</v>
      </c>
      <c r="H132" s="231">
        <v>2</v>
      </c>
      <c r="I132" s="232"/>
      <c r="J132" s="233">
        <f>ROUND(I132*H132,2)</f>
        <v>0</v>
      </c>
      <c r="K132" s="229" t="s">
        <v>1</v>
      </c>
      <c r="L132" s="45"/>
      <c r="M132" s="234" t="s">
        <v>1</v>
      </c>
      <c r="N132" s="235" t="s">
        <v>38</v>
      </c>
      <c r="O132" s="92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8" t="s">
        <v>175</v>
      </c>
      <c r="AT132" s="238" t="s">
        <v>170</v>
      </c>
      <c r="AU132" s="238" t="s">
        <v>82</v>
      </c>
      <c r="AY132" s="18" t="s">
        <v>167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8" t="s">
        <v>80</v>
      </c>
      <c r="BK132" s="239">
        <f>ROUND(I132*H132,2)</f>
        <v>0</v>
      </c>
      <c r="BL132" s="18" t="s">
        <v>175</v>
      </c>
      <c r="BM132" s="238" t="s">
        <v>288</v>
      </c>
    </row>
    <row r="133" s="2" customFormat="1" ht="33" customHeight="1">
      <c r="A133" s="39"/>
      <c r="B133" s="40"/>
      <c r="C133" s="227" t="s">
        <v>179</v>
      </c>
      <c r="D133" s="227" t="s">
        <v>170</v>
      </c>
      <c r="E133" s="228" t="s">
        <v>1354</v>
      </c>
      <c r="F133" s="229" t="s">
        <v>1355</v>
      </c>
      <c r="G133" s="230" t="s">
        <v>1181</v>
      </c>
      <c r="H133" s="231">
        <v>2</v>
      </c>
      <c r="I133" s="232"/>
      <c r="J133" s="233">
        <f>ROUND(I133*H133,2)</f>
        <v>0</v>
      </c>
      <c r="K133" s="229" t="s">
        <v>1</v>
      </c>
      <c r="L133" s="45"/>
      <c r="M133" s="234" t="s">
        <v>1</v>
      </c>
      <c r="N133" s="235" t="s">
        <v>38</v>
      </c>
      <c r="O133" s="92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8" t="s">
        <v>175</v>
      </c>
      <c r="AT133" s="238" t="s">
        <v>170</v>
      </c>
      <c r="AU133" s="238" t="s">
        <v>82</v>
      </c>
      <c r="AY133" s="18" t="s">
        <v>167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8" t="s">
        <v>80</v>
      </c>
      <c r="BK133" s="239">
        <f>ROUND(I133*H133,2)</f>
        <v>0</v>
      </c>
      <c r="BL133" s="18" t="s">
        <v>175</v>
      </c>
      <c r="BM133" s="238" t="s">
        <v>308</v>
      </c>
    </row>
    <row r="134" s="2" customFormat="1" ht="62.7" customHeight="1">
      <c r="A134" s="39"/>
      <c r="B134" s="40"/>
      <c r="C134" s="227" t="s">
        <v>224</v>
      </c>
      <c r="D134" s="227" t="s">
        <v>170</v>
      </c>
      <c r="E134" s="228" t="s">
        <v>1356</v>
      </c>
      <c r="F134" s="229" t="s">
        <v>1357</v>
      </c>
      <c r="G134" s="230" t="s">
        <v>1181</v>
      </c>
      <c r="H134" s="231">
        <v>1</v>
      </c>
      <c r="I134" s="232"/>
      <c r="J134" s="233">
        <f>ROUND(I134*H134,2)</f>
        <v>0</v>
      </c>
      <c r="K134" s="229" t="s">
        <v>1</v>
      </c>
      <c r="L134" s="45"/>
      <c r="M134" s="234" t="s">
        <v>1</v>
      </c>
      <c r="N134" s="235" t="s">
        <v>38</v>
      </c>
      <c r="O134" s="92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8" t="s">
        <v>175</v>
      </c>
      <c r="AT134" s="238" t="s">
        <v>170</v>
      </c>
      <c r="AU134" s="238" t="s">
        <v>82</v>
      </c>
      <c r="AY134" s="18" t="s">
        <v>167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8" t="s">
        <v>80</v>
      </c>
      <c r="BK134" s="239">
        <f>ROUND(I134*H134,2)</f>
        <v>0</v>
      </c>
      <c r="BL134" s="18" t="s">
        <v>175</v>
      </c>
      <c r="BM134" s="238" t="s">
        <v>319</v>
      </c>
    </row>
    <row r="135" s="2" customFormat="1" ht="33" customHeight="1">
      <c r="A135" s="39"/>
      <c r="B135" s="40"/>
      <c r="C135" s="227" t="s">
        <v>233</v>
      </c>
      <c r="D135" s="227" t="s">
        <v>170</v>
      </c>
      <c r="E135" s="228" t="s">
        <v>1358</v>
      </c>
      <c r="F135" s="229" t="s">
        <v>1359</v>
      </c>
      <c r="G135" s="230" t="s">
        <v>1181</v>
      </c>
      <c r="H135" s="231">
        <v>1</v>
      </c>
      <c r="I135" s="232"/>
      <c r="J135" s="233">
        <f>ROUND(I135*H135,2)</f>
        <v>0</v>
      </c>
      <c r="K135" s="229" t="s">
        <v>1</v>
      </c>
      <c r="L135" s="45"/>
      <c r="M135" s="234" t="s">
        <v>1</v>
      </c>
      <c r="N135" s="235" t="s">
        <v>38</v>
      </c>
      <c r="O135" s="92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175</v>
      </c>
      <c r="AT135" s="238" t="s">
        <v>170</v>
      </c>
      <c r="AU135" s="238" t="s">
        <v>82</v>
      </c>
      <c r="AY135" s="18" t="s">
        <v>167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80</v>
      </c>
      <c r="BK135" s="239">
        <f>ROUND(I135*H135,2)</f>
        <v>0</v>
      </c>
      <c r="BL135" s="18" t="s">
        <v>175</v>
      </c>
      <c r="BM135" s="238" t="s">
        <v>333</v>
      </c>
    </row>
    <row r="136" s="2" customFormat="1" ht="37.8" customHeight="1">
      <c r="A136" s="39"/>
      <c r="B136" s="40"/>
      <c r="C136" s="227" t="s">
        <v>239</v>
      </c>
      <c r="D136" s="227" t="s">
        <v>170</v>
      </c>
      <c r="E136" s="228" t="s">
        <v>1360</v>
      </c>
      <c r="F136" s="229" t="s">
        <v>1361</v>
      </c>
      <c r="G136" s="230" t="s">
        <v>1181</v>
      </c>
      <c r="H136" s="231">
        <v>1</v>
      </c>
      <c r="I136" s="232"/>
      <c r="J136" s="233">
        <f>ROUND(I136*H136,2)</f>
        <v>0</v>
      </c>
      <c r="K136" s="229" t="s">
        <v>1</v>
      </c>
      <c r="L136" s="45"/>
      <c r="M136" s="234" t="s">
        <v>1</v>
      </c>
      <c r="N136" s="235" t="s">
        <v>38</v>
      </c>
      <c r="O136" s="92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8" t="s">
        <v>175</v>
      </c>
      <c r="AT136" s="238" t="s">
        <v>170</v>
      </c>
      <c r="AU136" s="238" t="s">
        <v>82</v>
      </c>
      <c r="AY136" s="18" t="s">
        <v>167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8" t="s">
        <v>80</v>
      </c>
      <c r="BK136" s="239">
        <f>ROUND(I136*H136,2)</f>
        <v>0</v>
      </c>
      <c r="BL136" s="18" t="s">
        <v>175</v>
      </c>
      <c r="BM136" s="238" t="s">
        <v>346</v>
      </c>
    </row>
    <row r="137" s="2" customFormat="1" ht="24.15" customHeight="1">
      <c r="A137" s="39"/>
      <c r="B137" s="40"/>
      <c r="C137" s="227" t="s">
        <v>8</v>
      </c>
      <c r="D137" s="227" t="s">
        <v>170</v>
      </c>
      <c r="E137" s="228" t="s">
        <v>1362</v>
      </c>
      <c r="F137" s="229" t="s">
        <v>1363</v>
      </c>
      <c r="G137" s="230" t="s">
        <v>1181</v>
      </c>
      <c r="H137" s="231">
        <v>1</v>
      </c>
      <c r="I137" s="232"/>
      <c r="J137" s="233">
        <f>ROUND(I137*H137,2)</f>
        <v>0</v>
      </c>
      <c r="K137" s="229" t="s">
        <v>1</v>
      </c>
      <c r="L137" s="45"/>
      <c r="M137" s="234" t="s">
        <v>1</v>
      </c>
      <c r="N137" s="235" t="s">
        <v>38</v>
      </c>
      <c r="O137" s="92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8" t="s">
        <v>175</v>
      </c>
      <c r="AT137" s="238" t="s">
        <v>170</v>
      </c>
      <c r="AU137" s="238" t="s">
        <v>82</v>
      </c>
      <c r="AY137" s="18" t="s">
        <v>167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8" t="s">
        <v>80</v>
      </c>
      <c r="BK137" s="239">
        <f>ROUND(I137*H137,2)</f>
        <v>0</v>
      </c>
      <c r="BL137" s="18" t="s">
        <v>175</v>
      </c>
      <c r="BM137" s="238" t="s">
        <v>360</v>
      </c>
    </row>
    <row r="138" s="2" customFormat="1" ht="16.5" customHeight="1">
      <c r="A138" s="39"/>
      <c r="B138" s="40"/>
      <c r="C138" s="227" t="s">
        <v>280</v>
      </c>
      <c r="D138" s="227" t="s">
        <v>170</v>
      </c>
      <c r="E138" s="228" t="s">
        <v>1364</v>
      </c>
      <c r="F138" s="229" t="s">
        <v>1365</v>
      </c>
      <c r="G138" s="230" t="s">
        <v>1347</v>
      </c>
      <c r="H138" s="231">
        <v>2</v>
      </c>
      <c r="I138" s="232"/>
      <c r="J138" s="233">
        <f>ROUND(I138*H138,2)</f>
        <v>0</v>
      </c>
      <c r="K138" s="229" t="s">
        <v>1</v>
      </c>
      <c r="L138" s="45"/>
      <c r="M138" s="234" t="s">
        <v>1</v>
      </c>
      <c r="N138" s="235" t="s">
        <v>38</v>
      </c>
      <c r="O138" s="92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8" t="s">
        <v>175</v>
      </c>
      <c r="AT138" s="238" t="s">
        <v>170</v>
      </c>
      <c r="AU138" s="238" t="s">
        <v>82</v>
      </c>
      <c r="AY138" s="18" t="s">
        <v>167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8" t="s">
        <v>80</v>
      </c>
      <c r="BK138" s="239">
        <f>ROUND(I138*H138,2)</f>
        <v>0</v>
      </c>
      <c r="BL138" s="18" t="s">
        <v>175</v>
      </c>
      <c r="BM138" s="238" t="s">
        <v>372</v>
      </c>
    </row>
    <row r="139" s="2" customFormat="1" ht="16.5" customHeight="1">
      <c r="A139" s="39"/>
      <c r="B139" s="40"/>
      <c r="C139" s="227" t="s">
        <v>288</v>
      </c>
      <c r="D139" s="227" t="s">
        <v>170</v>
      </c>
      <c r="E139" s="228" t="s">
        <v>1366</v>
      </c>
      <c r="F139" s="229" t="s">
        <v>1367</v>
      </c>
      <c r="G139" s="230" t="s">
        <v>1347</v>
      </c>
      <c r="H139" s="231">
        <v>6</v>
      </c>
      <c r="I139" s="232"/>
      <c r="J139" s="233">
        <f>ROUND(I139*H139,2)</f>
        <v>0</v>
      </c>
      <c r="K139" s="229" t="s">
        <v>1</v>
      </c>
      <c r="L139" s="45"/>
      <c r="M139" s="234" t="s">
        <v>1</v>
      </c>
      <c r="N139" s="235" t="s">
        <v>38</v>
      </c>
      <c r="O139" s="92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8" t="s">
        <v>175</v>
      </c>
      <c r="AT139" s="238" t="s">
        <v>170</v>
      </c>
      <c r="AU139" s="238" t="s">
        <v>82</v>
      </c>
      <c r="AY139" s="18" t="s">
        <v>167</v>
      </c>
      <c r="BE139" s="239">
        <f>IF(N139="základní",J139,0)</f>
        <v>0</v>
      </c>
      <c r="BF139" s="239">
        <f>IF(N139="snížená",J139,0)</f>
        <v>0</v>
      </c>
      <c r="BG139" s="239">
        <f>IF(N139="zákl. přenesená",J139,0)</f>
        <v>0</v>
      </c>
      <c r="BH139" s="239">
        <f>IF(N139="sníž. přenesená",J139,0)</f>
        <v>0</v>
      </c>
      <c r="BI139" s="239">
        <f>IF(N139="nulová",J139,0)</f>
        <v>0</v>
      </c>
      <c r="BJ139" s="18" t="s">
        <v>80</v>
      </c>
      <c r="BK139" s="239">
        <f>ROUND(I139*H139,2)</f>
        <v>0</v>
      </c>
      <c r="BL139" s="18" t="s">
        <v>175</v>
      </c>
      <c r="BM139" s="238" t="s">
        <v>384</v>
      </c>
    </row>
    <row r="140" s="2" customFormat="1" ht="16.5" customHeight="1">
      <c r="A140" s="39"/>
      <c r="B140" s="40"/>
      <c r="C140" s="227" t="s">
        <v>292</v>
      </c>
      <c r="D140" s="227" t="s">
        <v>170</v>
      </c>
      <c r="E140" s="228" t="s">
        <v>1368</v>
      </c>
      <c r="F140" s="229" t="s">
        <v>1369</v>
      </c>
      <c r="G140" s="230" t="s">
        <v>195</v>
      </c>
      <c r="H140" s="231">
        <v>3</v>
      </c>
      <c r="I140" s="232"/>
      <c r="J140" s="233">
        <f>ROUND(I140*H140,2)</f>
        <v>0</v>
      </c>
      <c r="K140" s="229" t="s">
        <v>1</v>
      </c>
      <c r="L140" s="45"/>
      <c r="M140" s="234" t="s">
        <v>1</v>
      </c>
      <c r="N140" s="235" t="s">
        <v>38</v>
      </c>
      <c r="O140" s="92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8" t="s">
        <v>175</v>
      </c>
      <c r="AT140" s="238" t="s">
        <v>170</v>
      </c>
      <c r="AU140" s="238" t="s">
        <v>82</v>
      </c>
      <c r="AY140" s="18" t="s">
        <v>167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8" t="s">
        <v>80</v>
      </c>
      <c r="BK140" s="239">
        <f>ROUND(I140*H140,2)</f>
        <v>0</v>
      </c>
      <c r="BL140" s="18" t="s">
        <v>175</v>
      </c>
      <c r="BM140" s="238" t="s">
        <v>399</v>
      </c>
    </row>
    <row r="141" s="2" customFormat="1" ht="16.5" customHeight="1">
      <c r="A141" s="39"/>
      <c r="B141" s="40"/>
      <c r="C141" s="227" t="s">
        <v>308</v>
      </c>
      <c r="D141" s="227" t="s">
        <v>170</v>
      </c>
      <c r="E141" s="228" t="s">
        <v>1370</v>
      </c>
      <c r="F141" s="229" t="s">
        <v>1371</v>
      </c>
      <c r="G141" s="230" t="s">
        <v>195</v>
      </c>
      <c r="H141" s="231">
        <v>7</v>
      </c>
      <c r="I141" s="232"/>
      <c r="J141" s="233">
        <f>ROUND(I141*H141,2)</f>
        <v>0</v>
      </c>
      <c r="K141" s="229" t="s">
        <v>1</v>
      </c>
      <c r="L141" s="45"/>
      <c r="M141" s="234" t="s">
        <v>1</v>
      </c>
      <c r="N141" s="235" t="s">
        <v>38</v>
      </c>
      <c r="O141" s="92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8" t="s">
        <v>175</v>
      </c>
      <c r="AT141" s="238" t="s">
        <v>170</v>
      </c>
      <c r="AU141" s="238" t="s">
        <v>82</v>
      </c>
      <c r="AY141" s="18" t="s">
        <v>167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8" t="s">
        <v>80</v>
      </c>
      <c r="BK141" s="239">
        <f>ROUND(I141*H141,2)</f>
        <v>0</v>
      </c>
      <c r="BL141" s="18" t="s">
        <v>175</v>
      </c>
      <c r="BM141" s="238" t="s">
        <v>408</v>
      </c>
    </row>
    <row r="142" s="2" customFormat="1" ht="16.5" customHeight="1">
      <c r="A142" s="39"/>
      <c r="B142" s="40"/>
      <c r="C142" s="227" t="s">
        <v>314</v>
      </c>
      <c r="D142" s="227" t="s">
        <v>170</v>
      </c>
      <c r="E142" s="228" t="s">
        <v>1372</v>
      </c>
      <c r="F142" s="229" t="s">
        <v>1373</v>
      </c>
      <c r="G142" s="230" t="s">
        <v>195</v>
      </c>
      <c r="H142" s="231">
        <v>17</v>
      </c>
      <c r="I142" s="232"/>
      <c r="J142" s="233">
        <f>ROUND(I142*H142,2)</f>
        <v>0</v>
      </c>
      <c r="K142" s="229" t="s">
        <v>1</v>
      </c>
      <c r="L142" s="45"/>
      <c r="M142" s="234" t="s">
        <v>1</v>
      </c>
      <c r="N142" s="235" t="s">
        <v>38</v>
      </c>
      <c r="O142" s="92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8" t="s">
        <v>175</v>
      </c>
      <c r="AT142" s="238" t="s">
        <v>170</v>
      </c>
      <c r="AU142" s="238" t="s">
        <v>82</v>
      </c>
      <c r="AY142" s="18" t="s">
        <v>167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8" t="s">
        <v>80</v>
      </c>
      <c r="BK142" s="239">
        <f>ROUND(I142*H142,2)</f>
        <v>0</v>
      </c>
      <c r="BL142" s="18" t="s">
        <v>175</v>
      </c>
      <c r="BM142" s="238" t="s">
        <v>425</v>
      </c>
    </row>
    <row r="143" s="2" customFormat="1" ht="16.5" customHeight="1">
      <c r="A143" s="39"/>
      <c r="B143" s="40"/>
      <c r="C143" s="227" t="s">
        <v>319</v>
      </c>
      <c r="D143" s="227" t="s">
        <v>170</v>
      </c>
      <c r="E143" s="228" t="s">
        <v>1374</v>
      </c>
      <c r="F143" s="229" t="s">
        <v>1375</v>
      </c>
      <c r="G143" s="230" t="s">
        <v>195</v>
      </c>
      <c r="H143" s="231">
        <v>39</v>
      </c>
      <c r="I143" s="232"/>
      <c r="J143" s="233">
        <f>ROUND(I143*H143,2)</f>
        <v>0</v>
      </c>
      <c r="K143" s="229" t="s">
        <v>1</v>
      </c>
      <c r="L143" s="45"/>
      <c r="M143" s="234" t="s">
        <v>1</v>
      </c>
      <c r="N143" s="235" t="s">
        <v>38</v>
      </c>
      <c r="O143" s="92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8" t="s">
        <v>175</v>
      </c>
      <c r="AT143" s="238" t="s">
        <v>170</v>
      </c>
      <c r="AU143" s="238" t="s">
        <v>82</v>
      </c>
      <c r="AY143" s="18" t="s">
        <v>167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8" t="s">
        <v>80</v>
      </c>
      <c r="BK143" s="239">
        <f>ROUND(I143*H143,2)</f>
        <v>0</v>
      </c>
      <c r="BL143" s="18" t="s">
        <v>175</v>
      </c>
      <c r="BM143" s="238" t="s">
        <v>438</v>
      </c>
    </row>
    <row r="144" s="2" customFormat="1" ht="16.5" customHeight="1">
      <c r="A144" s="39"/>
      <c r="B144" s="40"/>
      <c r="C144" s="227" t="s">
        <v>326</v>
      </c>
      <c r="D144" s="227" t="s">
        <v>170</v>
      </c>
      <c r="E144" s="228" t="s">
        <v>1376</v>
      </c>
      <c r="F144" s="229" t="s">
        <v>1377</v>
      </c>
      <c r="G144" s="230" t="s">
        <v>195</v>
      </c>
      <c r="H144" s="231">
        <v>45</v>
      </c>
      <c r="I144" s="232"/>
      <c r="J144" s="233">
        <f>ROUND(I144*H144,2)</f>
        <v>0</v>
      </c>
      <c r="K144" s="229" t="s">
        <v>1</v>
      </c>
      <c r="L144" s="45"/>
      <c r="M144" s="234" t="s">
        <v>1</v>
      </c>
      <c r="N144" s="235" t="s">
        <v>38</v>
      </c>
      <c r="O144" s="92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8" t="s">
        <v>175</v>
      </c>
      <c r="AT144" s="238" t="s">
        <v>170</v>
      </c>
      <c r="AU144" s="238" t="s">
        <v>82</v>
      </c>
      <c r="AY144" s="18" t="s">
        <v>167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8" t="s">
        <v>80</v>
      </c>
      <c r="BK144" s="239">
        <f>ROUND(I144*H144,2)</f>
        <v>0</v>
      </c>
      <c r="BL144" s="18" t="s">
        <v>175</v>
      </c>
      <c r="BM144" s="238" t="s">
        <v>450</v>
      </c>
    </row>
    <row r="145" s="2" customFormat="1" ht="16.5" customHeight="1">
      <c r="A145" s="39"/>
      <c r="B145" s="40"/>
      <c r="C145" s="227" t="s">
        <v>333</v>
      </c>
      <c r="D145" s="227" t="s">
        <v>170</v>
      </c>
      <c r="E145" s="228" t="s">
        <v>1378</v>
      </c>
      <c r="F145" s="229" t="s">
        <v>1379</v>
      </c>
      <c r="G145" s="230" t="s">
        <v>195</v>
      </c>
      <c r="H145" s="231">
        <v>2</v>
      </c>
      <c r="I145" s="232"/>
      <c r="J145" s="233">
        <f>ROUND(I145*H145,2)</f>
        <v>0</v>
      </c>
      <c r="K145" s="229" t="s">
        <v>1</v>
      </c>
      <c r="L145" s="45"/>
      <c r="M145" s="234" t="s">
        <v>1</v>
      </c>
      <c r="N145" s="235" t="s">
        <v>38</v>
      </c>
      <c r="O145" s="92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8" t="s">
        <v>175</v>
      </c>
      <c r="AT145" s="238" t="s">
        <v>170</v>
      </c>
      <c r="AU145" s="238" t="s">
        <v>82</v>
      </c>
      <c r="AY145" s="18" t="s">
        <v>167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18" t="s">
        <v>80</v>
      </c>
      <c r="BK145" s="239">
        <f>ROUND(I145*H145,2)</f>
        <v>0</v>
      </c>
      <c r="BL145" s="18" t="s">
        <v>175</v>
      </c>
      <c r="BM145" s="238" t="s">
        <v>460</v>
      </c>
    </row>
    <row r="146" s="2" customFormat="1" ht="16.5" customHeight="1">
      <c r="A146" s="39"/>
      <c r="B146" s="40"/>
      <c r="C146" s="227" t="s">
        <v>7</v>
      </c>
      <c r="D146" s="227" t="s">
        <v>170</v>
      </c>
      <c r="E146" s="228" t="s">
        <v>1380</v>
      </c>
      <c r="F146" s="229" t="s">
        <v>1381</v>
      </c>
      <c r="G146" s="230" t="s">
        <v>195</v>
      </c>
      <c r="H146" s="231">
        <v>2</v>
      </c>
      <c r="I146" s="232"/>
      <c r="J146" s="233">
        <f>ROUND(I146*H146,2)</f>
        <v>0</v>
      </c>
      <c r="K146" s="229" t="s">
        <v>1</v>
      </c>
      <c r="L146" s="45"/>
      <c r="M146" s="234" t="s">
        <v>1</v>
      </c>
      <c r="N146" s="235" t="s">
        <v>38</v>
      </c>
      <c r="O146" s="92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8" t="s">
        <v>175</v>
      </c>
      <c r="AT146" s="238" t="s">
        <v>170</v>
      </c>
      <c r="AU146" s="238" t="s">
        <v>82</v>
      </c>
      <c r="AY146" s="18" t="s">
        <v>167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8" t="s">
        <v>80</v>
      </c>
      <c r="BK146" s="239">
        <f>ROUND(I146*H146,2)</f>
        <v>0</v>
      </c>
      <c r="BL146" s="18" t="s">
        <v>175</v>
      </c>
      <c r="BM146" s="238" t="s">
        <v>470</v>
      </c>
    </row>
    <row r="147" s="2" customFormat="1" ht="16.5" customHeight="1">
      <c r="A147" s="39"/>
      <c r="B147" s="40"/>
      <c r="C147" s="227" t="s">
        <v>346</v>
      </c>
      <c r="D147" s="227" t="s">
        <v>170</v>
      </c>
      <c r="E147" s="228" t="s">
        <v>1382</v>
      </c>
      <c r="F147" s="229" t="s">
        <v>1383</v>
      </c>
      <c r="G147" s="230" t="s">
        <v>195</v>
      </c>
      <c r="H147" s="231">
        <v>0</v>
      </c>
      <c r="I147" s="232"/>
      <c r="J147" s="233">
        <f>ROUND(I147*H147,2)</f>
        <v>0</v>
      </c>
      <c r="K147" s="229" t="s">
        <v>1</v>
      </c>
      <c r="L147" s="45"/>
      <c r="M147" s="234" t="s">
        <v>1</v>
      </c>
      <c r="N147" s="235" t="s">
        <v>38</v>
      </c>
      <c r="O147" s="92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8" t="s">
        <v>175</v>
      </c>
      <c r="AT147" s="238" t="s">
        <v>170</v>
      </c>
      <c r="AU147" s="238" t="s">
        <v>82</v>
      </c>
      <c r="AY147" s="18" t="s">
        <v>167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18" t="s">
        <v>80</v>
      </c>
      <c r="BK147" s="239">
        <f>ROUND(I147*H147,2)</f>
        <v>0</v>
      </c>
      <c r="BL147" s="18" t="s">
        <v>175</v>
      </c>
      <c r="BM147" s="238" t="s">
        <v>480</v>
      </c>
    </row>
    <row r="148" s="2" customFormat="1" ht="16.5" customHeight="1">
      <c r="A148" s="39"/>
      <c r="B148" s="40"/>
      <c r="C148" s="227" t="s">
        <v>354</v>
      </c>
      <c r="D148" s="227" t="s">
        <v>170</v>
      </c>
      <c r="E148" s="228" t="s">
        <v>1384</v>
      </c>
      <c r="F148" s="229" t="s">
        <v>1385</v>
      </c>
      <c r="G148" s="230" t="s">
        <v>195</v>
      </c>
      <c r="H148" s="231">
        <v>1</v>
      </c>
      <c r="I148" s="232"/>
      <c r="J148" s="233">
        <f>ROUND(I148*H148,2)</f>
        <v>0</v>
      </c>
      <c r="K148" s="229" t="s">
        <v>1</v>
      </c>
      <c r="L148" s="45"/>
      <c r="M148" s="234" t="s">
        <v>1</v>
      </c>
      <c r="N148" s="235" t="s">
        <v>38</v>
      </c>
      <c r="O148" s="92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8" t="s">
        <v>175</v>
      </c>
      <c r="AT148" s="238" t="s">
        <v>170</v>
      </c>
      <c r="AU148" s="238" t="s">
        <v>82</v>
      </c>
      <c r="AY148" s="18" t="s">
        <v>167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8" t="s">
        <v>80</v>
      </c>
      <c r="BK148" s="239">
        <f>ROUND(I148*H148,2)</f>
        <v>0</v>
      </c>
      <c r="BL148" s="18" t="s">
        <v>175</v>
      </c>
      <c r="BM148" s="238" t="s">
        <v>504</v>
      </c>
    </row>
    <row r="149" s="2" customFormat="1" ht="16.5" customHeight="1">
      <c r="A149" s="39"/>
      <c r="B149" s="40"/>
      <c r="C149" s="227" t="s">
        <v>360</v>
      </c>
      <c r="D149" s="227" t="s">
        <v>170</v>
      </c>
      <c r="E149" s="228" t="s">
        <v>1386</v>
      </c>
      <c r="F149" s="229" t="s">
        <v>1387</v>
      </c>
      <c r="G149" s="230" t="s">
        <v>195</v>
      </c>
      <c r="H149" s="231">
        <v>1</v>
      </c>
      <c r="I149" s="232"/>
      <c r="J149" s="233">
        <f>ROUND(I149*H149,2)</f>
        <v>0</v>
      </c>
      <c r="K149" s="229" t="s">
        <v>1</v>
      </c>
      <c r="L149" s="45"/>
      <c r="M149" s="234" t="s">
        <v>1</v>
      </c>
      <c r="N149" s="235" t="s">
        <v>38</v>
      </c>
      <c r="O149" s="92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8" t="s">
        <v>175</v>
      </c>
      <c r="AT149" s="238" t="s">
        <v>170</v>
      </c>
      <c r="AU149" s="238" t="s">
        <v>82</v>
      </c>
      <c r="AY149" s="18" t="s">
        <v>167</v>
      </c>
      <c r="BE149" s="239">
        <f>IF(N149="základní",J149,0)</f>
        <v>0</v>
      </c>
      <c r="BF149" s="239">
        <f>IF(N149="snížená",J149,0)</f>
        <v>0</v>
      </c>
      <c r="BG149" s="239">
        <f>IF(N149="zákl. přenesená",J149,0)</f>
        <v>0</v>
      </c>
      <c r="BH149" s="239">
        <f>IF(N149="sníž. přenesená",J149,0)</f>
        <v>0</v>
      </c>
      <c r="BI149" s="239">
        <f>IF(N149="nulová",J149,0)</f>
        <v>0</v>
      </c>
      <c r="BJ149" s="18" t="s">
        <v>80</v>
      </c>
      <c r="BK149" s="239">
        <f>ROUND(I149*H149,2)</f>
        <v>0</v>
      </c>
      <c r="BL149" s="18" t="s">
        <v>175</v>
      </c>
      <c r="BM149" s="238" t="s">
        <v>513</v>
      </c>
    </row>
    <row r="150" s="2" customFormat="1" ht="16.5" customHeight="1">
      <c r="A150" s="39"/>
      <c r="B150" s="40"/>
      <c r="C150" s="227" t="s">
        <v>365</v>
      </c>
      <c r="D150" s="227" t="s">
        <v>170</v>
      </c>
      <c r="E150" s="228" t="s">
        <v>1388</v>
      </c>
      <c r="F150" s="229" t="s">
        <v>1389</v>
      </c>
      <c r="G150" s="230" t="s">
        <v>195</v>
      </c>
      <c r="H150" s="231">
        <v>0</v>
      </c>
      <c r="I150" s="232"/>
      <c r="J150" s="233">
        <f>ROUND(I150*H150,2)</f>
        <v>0</v>
      </c>
      <c r="K150" s="229" t="s">
        <v>1</v>
      </c>
      <c r="L150" s="45"/>
      <c r="M150" s="234" t="s">
        <v>1</v>
      </c>
      <c r="N150" s="235" t="s">
        <v>38</v>
      </c>
      <c r="O150" s="92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8" t="s">
        <v>175</v>
      </c>
      <c r="AT150" s="238" t="s">
        <v>170</v>
      </c>
      <c r="AU150" s="238" t="s">
        <v>82</v>
      </c>
      <c r="AY150" s="18" t="s">
        <v>167</v>
      </c>
      <c r="BE150" s="239">
        <f>IF(N150="základní",J150,0)</f>
        <v>0</v>
      </c>
      <c r="BF150" s="239">
        <f>IF(N150="snížená",J150,0)</f>
        <v>0</v>
      </c>
      <c r="BG150" s="239">
        <f>IF(N150="zákl. přenesená",J150,0)</f>
        <v>0</v>
      </c>
      <c r="BH150" s="239">
        <f>IF(N150="sníž. přenesená",J150,0)</f>
        <v>0</v>
      </c>
      <c r="BI150" s="239">
        <f>IF(N150="nulová",J150,0)</f>
        <v>0</v>
      </c>
      <c r="BJ150" s="18" t="s">
        <v>80</v>
      </c>
      <c r="BK150" s="239">
        <f>ROUND(I150*H150,2)</f>
        <v>0</v>
      </c>
      <c r="BL150" s="18" t="s">
        <v>175</v>
      </c>
      <c r="BM150" s="238" t="s">
        <v>522</v>
      </c>
    </row>
    <row r="151" s="2" customFormat="1" ht="24.15" customHeight="1">
      <c r="A151" s="39"/>
      <c r="B151" s="40"/>
      <c r="C151" s="227" t="s">
        <v>372</v>
      </c>
      <c r="D151" s="227" t="s">
        <v>170</v>
      </c>
      <c r="E151" s="228" t="s">
        <v>1390</v>
      </c>
      <c r="F151" s="229" t="s">
        <v>1391</v>
      </c>
      <c r="G151" s="230" t="s">
        <v>195</v>
      </c>
      <c r="H151" s="231">
        <v>75</v>
      </c>
      <c r="I151" s="232"/>
      <c r="J151" s="233">
        <f>ROUND(I151*H151,2)</f>
        <v>0</v>
      </c>
      <c r="K151" s="229" t="s">
        <v>1</v>
      </c>
      <c r="L151" s="45"/>
      <c r="M151" s="234" t="s">
        <v>1</v>
      </c>
      <c r="N151" s="235" t="s">
        <v>38</v>
      </c>
      <c r="O151" s="92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8" t="s">
        <v>175</v>
      </c>
      <c r="AT151" s="238" t="s">
        <v>170</v>
      </c>
      <c r="AU151" s="238" t="s">
        <v>82</v>
      </c>
      <c r="AY151" s="18" t="s">
        <v>167</v>
      </c>
      <c r="BE151" s="239">
        <f>IF(N151="základní",J151,0)</f>
        <v>0</v>
      </c>
      <c r="BF151" s="239">
        <f>IF(N151="snížená",J151,0)</f>
        <v>0</v>
      </c>
      <c r="BG151" s="239">
        <f>IF(N151="zákl. přenesená",J151,0)</f>
        <v>0</v>
      </c>
      <c r="BH151" s="239">
        <f>IF(N151="sníž. přenesená",J151,0)</f>
        <v>0</v>
      </c>
      <c r="BI151" s="239">
        <f>IF(N151="nulová",J151,0)</f>
        <v>0</v>
      </c>
      <c r="BJ151" s="18" t="s">
        <v>80</v>
      </c>
      <c r="BK151" s="239">
        <f>ROUND(I151*H151,2)</f>
        <v>0</v>
      </c>
      <c r="BL151" s="18" t="s">
        <v>175</v>
      </c>
      <c r="BM151" s="238" t="s">
        <v>533</v>
      </c>
    </row>
    <row r="152" s="2" customFormat="1" ht="21.75" customHeight="1">
      <c r="A152" s="39"/>
      <c r="B152" s="40"/>
      <c r="C152" s="227" t="s">
        <v>377</v>
      </c>
      <c r="D152" s="227" t="s">
        <v>170</v>
      </c>
      <c r="E152" s="228" t="s">
        <v>1392</v>
      </c>
      <c r="F152" s="229" t="s">
        <v>1393</v>
      </c>
      <c r="G152" s="230" t="s">
        <v>1258</v>
      </c>
      <c r="H152" s="231">
        <v>1</v>
      </c>
      <c r="I152" s="232"/>
      <c r="J152" s="233">
        <f>ROUND(I152*H152,2)</f>
        <v>0</v>
      </c>
      <c r="K152" s="229" t="s">
        <v>1</v>
      </c>
      <c r="L152" s="45"/>
      <c r="M152" s="234" t="s">
        <v>1</v>
      </c>
      <c r="N152" s="235" t="s">
        <v>38</v>
      </c>
      <c r="O152" s="92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8" t="s">
        <v>175</v>
      </c>
      <c r="AT152" s="238" t="s">
        <v>170</v>
      </c>
      <c r="AU152" s="238" t="s">
        <v>82</v>
      </c>
      <c r="AY152" s="18" t="s">
        <v>167</v>
      </c>
      <c r="BE152" s="239">
        <f>IF(N152="základní",J152,0)</f>
        <v>0</v>
      </c>
      <c r="BF152" s="239">
        <f>IF(N152="snížená",J152,0)</f>
        <v>0</v>
      </c>
      <c r="BG152" s="239">
        <f>IF(N152="zákl. přenesená",J152,0)</f>
        <v>0</v>
      </c>
      <c r="BH152" s="239">
        <f>IF(N152="sníž. přenesená",J152,0)</f>
        <v>0</v>
      </c>
      <c r="BI152" s="239">
        <f>IF(N152="nulová",J152,0)</f>
        <v>0</v>
      </c>
      <c r="BJ152" s="18" t="s">
        <v>80</v>
      </c>
      <c r="BK152" s="239">
        <f>ROUND(I152*H152,2)</f>
        <v>0</v>
      </c>
      <c r="BL152" s="18" t="s">
        <v>175</v>
      </c>
      <c r="BM152" s="238" t="s">
        <v>547</v>
      </c>
    </row>
    <row r="153" s="2" customFormat="1" ht="16.5" customHeight="1">
      <c r="A153" s="39"/>
      <c r="B153" s="40"/>
      <c r="C153" s="227" t="s">
        <v>384</v>
      </c>
      <c r="D153" s="227" t="s">
        <v>170</v>
      </c>
      <c r="E153" s="228" t="s">
        <v>1394</v>
      </c>
      <c r="F153" s="229" t="s">
        <v>1395</v>
      </c>
      <c r="G153" s="230" t="s">
        <v>411</v>
      </c>
      <c r="H153" s="231">
        <v>8</v>
      </c>
      <c r="I153" s="232"/>
      <c r="J153" s="233">
        <f>ROUND(I153*H153,2)</f>
        <v>0</v>
      </c>
      <c r="K153" s="229" t="s">
        <v>1</v>
      </c>
      <c r="L153" s="45"/>
      <c r="M153" s="234" t="s">
        <v>1</v>
      </c>
      <c r="N153" s="235" t="s">
        <v>38</v>
      </c>
      <c r="O153" s="92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8" t="s">
        <v>175</v>
      </c>
      <c r="AT153" s="238" t="s">
        <v>170</v>
      </c>
      <c r="AU153" s="238" t="s">
        <v>82</v>
      </c>
      <c r="AY153" s="18" t="s">
        <v>167</v>
      </c>
      <c r="BE153" s="239">
        <f>IF(N153="základní",J153,0)</f>
        <v>0</v>
      </c>
      <c r="BF153" s="239">
        <f>IF(N153="snížená",J153,0)</f>
        <v>0</v>
      </c>
      <c r="BG153" s="239">
        <f>IF(N153="zákl. přenesená",J153,0)</f>
        <v>0</v>
      </c>
      <c r="BH153" s="239">
        <f>IF(N153="sníž. přenesená",J153,0)</f>
        <v>0</v>
      </c>
      <c r="BI153" s="239">
        <f>IF(N153="nulová",J153,0)</f>
        <v>0</v>
      </c>
      <c r="BJ153" s="18" t="s">
        <v>80</v>
      </c>
      <c r="BK153" s="239">
        <f>ROUND(I153*H153,2)</f>
        <v>0</v>
      </c>
      <c r="BL153" s="18" t="s">
        <v>175</v>
      </c>
      <c r="BM153" s="238" t="s">
        <v>561</v>
      </c>
    </row>
    <row r="154" s="12" customFormat="1" ht="22.8" customHeight="1">
      <c r="A154" s="12"/>
      <c r="B154" s="211"/>
      <c r="C154" s="212"/>
      <c r="D154" s="213" t="s">
        <v>72</v>
      </c>
      <c r="E154" s="225" t="s">
        <v>1326</v>
      </c>
      <c r="F154" s="225" t="s">
        <v>1396</v>
      </c>
      <c r="G154" s="212"/>
      <c r="H154" s="212"/>
      <c r="I154" s="215"/>
      <c r="J154" s="226">
        <f>BK154</f>
        <v>0</v>
      </c>
      <c r="K154" s="212"/>
      <c r="L154" s="217"/>
      <c r="M154" s="218"/>
      <c r="N154" s="219"/>
      <c r="O154" s="219"/>
      <c r="P154" s="220">
        <f>SUM(P155:P159)</f>
        <v>0</v>
      </c>
      <c r="Q154" s="219"/>
      <c r="R154" s="220">
        <f>SUM(R155:R159)</f>
        <v>0</v>
      </c>
      <c r="S154" s="219"/>
      <c r="T154" s="221">
        <f>SUM(T155:T159)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22" t="s">
        <v>80</v>
      </c>
      <c r="AT154" s="223" t="s">
        <v>72</v>
      </c>
      <c r="AU154" s="223" t="s">
        <v>80</v>
      </c>
      <c r="AY154" s="222" t="s">
        <v>167</v>
      </c>
      <c r="BK154" s="224">
        <f>SUM(BK155:BK159)</f>
        <v>0</v>
      </c>
    </row>
    <row r="155" s="2" customFormat="1" ht="37.8" customHeight="1">
      <c r="A155" s="39"/>
      <c r="B155" s="40"/>
      <c r="C155" s="227" t="s">
        <v>395</v>
      </c>
      <c r="D155" s="227" t="s">
        <v>170</v>
      </c>
      <c r="E155" s="228" t="s">
        <v>1397</v>
      </c>
      <c r="F155" s="229" t="s">
        <v>1398</v>
      </c>
      <c r="G155" s="230" t="s">
        <v>1258</v>
      </c>
      <c r="H155" s="231">
        <v>1</v>
      </c>
      <c r="I155" s="232"/>
      <c r="J155" s="233">
        <f>ROUND(I155*H155,2)</f>
        <v>0</v>
      </c>
      <c r="K155" s="229" t="s">
        <v>1</v>
      </c>
      <c r="L155" s="45"/>
      <c r="M155" s="234" t="s">
        <v>1</v>
      </c>
      <c r="N155" s="235" t="s">
        <v>38</v>
      </c>
      <c r="O155" s="92"/>
      <c r="P155" s="236">
        <f>O155*H155</f>
        <v>0</v>
      </c>
      <c r="Q155" s="236">
        <v>0</v>
      </c>
      <c r="R155" s="236">
        <f>Q155*H155</f>
        <v>0</v>
      </c>
      <c r="S155" s="236">
        <v>0</v>
      </c>
      <c r="T155" s="237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8" t="s">
        <v>175</v>
      </c>
      <c r="AT155" s="238" t="s">
        <v>170</v>
      </c>
      <c r="AU155" s="238" t="s">
        <v>82</v>
      </c>
      <c r="AY155" s="18" t="s">
        <v>167</v>
      </c>
      <c r="BE155" s="239">
        <f>IF(N155="základní",J155,0)</f>
        <v>0</v>
      </c>
      <c r="BF155" s="239">
        <f>IF(N155="snížená",J155,0)</f>
        <v>0</v>
      </c>
      <c r="BG155" s="239">
        <f>IF(N155="zákl. přenesená",J155,0)</f>
        <v>0</v>
      </c>
      <c r="BH155" s="239">
        <f>IF(N155="sníž. přenesená",J155,0)</f>
        <v>0</v>
      </c>
      <c r="BI155" s="239">
        <f>IF(N155="nulová",J155,0)</f>
        <v>0</v>
      </c>
      <c r="BJ155" s="18" t="s">
        <v>80</v>
      </c>
      <c r="BK155" s="239">
        <f>ROUND(I155*H155,2)</f>
        <v>0</v>
      </c>
      <c r="BL155" s="18" t="s">
        <v>175</v>
      </c>
      <c r="BM155" s="238" t="s">
        <v>699</v>
      </c>
    </row>
    <row r="156" s="2" customFormat="1" ht="66.75" customHeight="1">
      <c r="A156" s="39"/>
      <c r="B156" s="40"/>
      <c r="C156" s="227" t="s">
        <v>399</v>
      </c>
      <c r="D156" s="227" t="s">
        <v>170</v>
      </c>
      <c r="E156" s="228" t="s">
        <v>1399</v>
      </c>
      <c r="F156" s="229" t="s">
        <v>1400</v>
      </c>
      <c r="G156" s="230" t="s">
        <v>1181</v>
      </c>
      <c r="H156" s="231">
        <v>1</v>
      </c>
      <c r="I156" s="232"/>
      <c r="J156" s="233">
        <f>ROUND(I156*H156,2)</f>
        <v>0</v>
      </c>
      <c r="K156" s="229" t="s">
        <v>1</v>
      </c>
      <c r="L156" s="45"/>
      <c r="M156" s="234" t="s">
        <v>1</v>
      </c>
      <c r="N156" s="235" t="s">
        <v>38</v>
      </c>
      <c r="O156" s="92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8" t="s">
        <v>175</v>
      </c>
      <c r="AT156" s="238" t="s">
        <v>170</v>
      </c>
      <c r="AU156" s="238" t="s">
        <v>82</v>
      </c>
      <c r="AY156" s="18" t="s">
        <v>167</v>
      </c>
      <c r="BE156" s="239">
        <f>IF(N156="základní",J156,0)</f>
        <v>0</v>
      </c>
      <c r="BF156" s="239">
        <f>IF(N156="snížená",J156,0)</f>
        <v>0</v>
      </c>
      <c r="BG156" s="239">
        <f>IF(N156="zákl. přenesená",J156,0)</f>
        <v>0</v>
      </c>
      <c r="BH156" s="239">
        <f>IF(N156="sníž. přenesená",J156,0)</f>
        <v>0</v>
      </c>
      <c r="BI156" s="239">
        <f>IF(N156="nulová",J156,0)</f>
        <v>0</v>
      </c>
      <c r="BJ156" s="18" t="s">
        <v>80</v>
      </c>
      <c r="BK156" s="239">
        <f>ROUND(I156*H156,2)</f>
        <v>0</v>
      </c>
      <c r="BL156" s="18" t="s">
        <v>175</v>
      </c>
      <c r="BM156" s="238" t="s">
        <v>708</v>
      </c>
    </row>
    <row r="157" s="2" customFormat="1" ht="16.5" customHeight="1">
      <c r="A157" s="39"/>
      <c r="B157" s="40"/>
      <c r="C157" s="227" t="s">
        <v>404</v>
      </c>
      <c r="D157" s="227" t="s">
        <v>170</v>
      </c>
      <c r="E157" s="228" t="s">
        <v>1401</v>
      </c>
      <c r="F157" s="229" t="s">
        <v>1402</v>
      </c>
      <c r="G157" s="230" t="s">
        <v>1347</v>
      </c>
      <c r="H157" s="231">
        <v>1</v>
      </c>
      <c r="I157" s="232"/>
      <c r="J157" s="233">
        <f>ROUND(I157*H157,2)</f>
        <v>0</v>
      </c>
      <c r="K157" s="229" t="s">
        <v>1</v>
      </c>
      <c r="L157" s="45"/>
      <c r="M157" s="234" t="s">
        <v>1</v>
      </c>
      <c r="N157" s="235" t="s">
        <v>38</v>
      </c>
      <c r="O157" s="92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8" t="s">
        <v>175</v>
      </c>
      <c r="AT157" s="238" t="s">
        <v>170</v>
      </c>
      <c r="AU157" s="238" t="s">
        <v>82</v>
      </c>
      <c r="AY157" s="18" t="s">
        <v>167</v>
      </c>
      <c r="BE157" s="239">
        <f>IF(N157="základní",J157,0)</f>
        <v>0</v>
      </c>
      <c r="BF157" s="239">
        <f>IF(N157="snížená",J157,0)</f>
        <v>0</v>
      </c>
      <c r="BG157" s="239">
        <f>IF(N157="zákl. přenesená",J157,0)</f>
        <v>0</v>
      </c>
      <c r="BH157" s="239">
        <f>IF(N157="sníž. přenesená",J157,0)</f>
        <v>0</v>
      </c>
      <c r="BI157" s="239">
        <f>IF(N157="nulová",J157,0)</f>
        <v>0</v>
      </c>
      <c r="BJ157" s="18" t="s">
        <v>80</v>
      </c>
      <c r="BK157" s="239">
        <f>ROUND(I157*H157,2)</f>
        <v>0</v>
      </c>
      <c r="BL157" s="18" t="s">
        <v>175</v>
      </c>
      <c r="BM157" s="238" t="s">
        <v>716</v>
      </c>
    </row>
    <row r="158" s="2" customFormat="1" ht="21.75" customHeight="1">
      <c r="A158" s="39"/>
      <c r="B158" s="40"/>
      <c r="C158" s="227" t="s">
        <v>408</v>
      </c>
      <c r="D158" s="227" t="s">
        <v>170</v>
      </c>
      <c r="E158" s="228" t="s">
        <v>1403</v>
      </c>
      <c r="F158" s="229" t="s">
        <v>1393</v>
      </c>
      <c r="G158" s="230" t="s">
        <v>1258</v>
      </c>
      <c r="H158" s="231">
        <v>1</v>
      </c>
      <c r="I158" s="232"/>
      <c r="J158" s="233">
        <f>ROUND(I158*H158,2)</f>
        <v>0</v>
      </c>
      <c r="K158" s="229" t="s">
        <v>1</v>
      </c>
      <c r="L158" s="45"/>
      <c r="M158" s="234" t="s">
        <v>1</v>
      </c>
      <c r="N158" s="235" t="s">
        <v>38</v>
      </c>
      <c r="O158" s="92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8" t="s">
        <v>175</v>
      </c>
      <c r="AT158" s="238" t="s">
        <v>170</v>
      </c>
      <c r="AU158" s="238" t="s">
        <v>82</v>
      </c>
      <c r="AY158" s="18" t="s">
        <v>167</v>
      </c>
      <c r="BE158" s="239">
        <f>IF(N158="základní",J158,0)</f>
        <v>0</v>
      </c>
      <c r="BF158" s="239">
        <f>IF(N158="snížená",J158,0)</f>
        <v>0</v>
      </c>
      <c r="BG158" s="239">
        <f>IF(N158="zákl. přenesená",J158,0)</f>
        <v>0</v>
      </c>
      <c r="BH158" s="239">
        <f>IF(N158="sníž. přenesená",J158,0)</f>
        <v>0</v>
      </c>
      <c r="BI158" s="239">
        <f>IF(N158="nulová",J158,0)</f>
        <v>0</v>
      </c>
      <c r="BJ158" s="18" t="s">
        <v>80</v>
      </c>
      <c r="BK158" s="239">
        <f>ROUND(I158*H158,2)</f>
        <v>0</v>
      </c>
      <c r="BL158" s="18" t="s">
        <v>175</v>
      </c>
      <c r="BM158" s="238" t="s">
        <v>727</v>
      </c>
    </row>
    <row r="159" s="2" customFormat="1" ht="16.5" customHeight="1">
      <c r="A159" s="39"/>
      <c r="B159" s="40"/>
      <c r="C159" s="227" t="s">
        <v>419</v>
      </c>
      <c r="D159" s="227" t="s">
        <v>170</v>
      </c>
      <c r="E159" s="228" t="s">
        <v>1404</v>
      </c>
      <c r="F159" s="229" t="s">
        <v>1395</v>
      </c>
      <c r="G159" s="230" t="s">
        <v>411</v>
      </c>
      <c r="H159" s="231">
        <v>1</v>
      </c>
      <c r="I159" s="232"/>
      <c r="J159" s="233">
        <f>ROUND(I159*H159,2)</f>
        <v>0</v>
      </c>
      <c r="K159" s="229" t="s">
        <v>1</v>
      </c>
      <c r="L159" s="45"/>
      <c r="M159" s="295" t="s">
        <v>1</v>
      </c>
      <c r="N159" s="296" t="s">
        <v>38</v>
      </c>
      <c r="O159" s="297"/>
      <c r="P159" s="298">
        <f>O159*H159</f>
        <v>0</v>
      </c>
      <c r="Q159" s="298">
        <v>0</v>
      </c>
      <c r="R159" s="298">
        <f>Q159*H159</f>
        <v>0</v>
      </c>
      <c r="S159" s="298">
        <v>0</v>
      </c>
      <c r="T159" s="299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8" t="s">
        <v>175</v>
      </c>
      <c r="AT159" s="238" t="s">
        <v>170</v>
      </c>
      <c r="AU159" s="238" t="s">
        <v>82</v>
      </c>
      <c r="AY159" s="18" t="s">
        <v>167</v>
      </c>
      <c r="BE159" s="239">
        <f>IF(N159="základní",J159,0)</f>
        <v>0</v>
      </c>
      <c r="BF159" s="239">
        <f>IF(N159="snížená",J159,0)</f>
        <v>0</v>
      </c>
      <c r="BG159" s="239">
        <f>IF(N159="zákl. přenesená",J159,0)</f>
        <v>0</v>
      </c>
      <c r="BH159" s="239">
        <f>IF(N159="sníž. přenesená",J159,0)</f>
        <v>0</v>
      </c>
      <c r="BI159" s="239">
        <f>IF(N159="nulová",J159,0)</f>
        <v>0</v>
      </c>
      <c r="BJ159" s="18" t="s">
        <v>80</v>
      </c>
      <c r="BK159" s="239">
        <f>ROUND(I159*H159,2)</f>
        <v>0</v>
      </c>
      <c r="BL159" s="18" t="s">
        <v>175</v>
      </c>
      <c r="BM159" s="238" t="s">
        <v>742</v>
      </c>
    </row>
    <row r="160" s="2" customFormat="1" ht="6.96" customHeight="1">
      <c r="A160" s="39"/>
      <c r="B160" s="67"/>
      <c r="C160" s="68"/>
      <c r="D160" s="68"/>
      <c r="E160" s="68"/>
      <c r="F160" s="68"/>
      <c r="G160" s="68"/>
      <c r="H160" s="68"/>
      <c r="I160" s="68"/>
      <c r="J160" s="68"/>
      <c r="K160" s="68"/>
      <c r="L160" s="45"/>
      <c r="M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</row>
  </sheetData>
  <sheetProtection sheet="1" autoFilter="0" formatColumns="0" formatRows="0" objects="1" scenarios="1" spinCount="100000" saltValue="k+CLYe60lzHXORneGXVHmqy4XAH5RH+KM8gH3M6o96xXeG8ibaGs5BM+rMFphSatD2O/yOnTMiQkfKhROM29Ew==" hashValue="s+v5Y0LIVJqfQtXxZ+UGCi4Xlw+/KKRJBGDuFOodzzYliUt6XdiCmKWb5h0ZVdvXKSDSy7cFUz3+RKD2QDBCNQ==" algorithmName="SHA-512" password="CC35"/>
  <autoFilter ref="C122:K159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105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82</v>
      </c>
    </row>
    <row r="4" s="1" customFormat="1" ht="24.96" customHeight="1">
      <c r="B4" s="21"/>
      <c r="D4" s="149" t="s">
        <v>114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26.25" customHeight="1">
      <c r="B7" s="21"/>
      <c r="E7" s="152" t="str">
        <f>'Rekapitulace stavby'!K6</f>
        <v>Modernizace strav.provozu při MŠ a ZŠ speciální a praktické škole ELPIS Brno - revize</v>
      </c>
      <c r="F7" s="151"/>
      <c r="G7" s="151"/>
      <c r="H7" s="151"/>
      <c r="L7" s="21"/>
    </row>
    <row r="8" s="1" customFormat="1" ht="12" customHeight="1">
      <c r="B8" s="21"/>
      <c r="D8" s="151" t="s">
        <v>115</v>
      </c>
      <c r="L8" s="21"/>
    </row>
    <row r="9" s="2" customFormat="1" ht="16.5" customHeight="1">
      <c r="A9" s="39"/>
      <c r="B9" s="45"/>
      <c r="C9" s="39"/>
      <c r="D9" s="39"/>
      <c r="E9" s="152" t="s">
        <v>116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117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1405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119</v>
      </c>
      <c r="G14" s="39"/>
      <c r="H14" s="39"/>
      <c r="I14" s="151" t="s">
        <v>22</v>
      </c>
      <c r="J14" s="154" t="str">
        <f>'Rekapitulace stavby'!AN8</f>
        <v>18. 9. 2025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tr">
        <f>IF('Rekapitulace stavby'!AN10="","",'Rekapitulace stavby'!AN10)</f>
        <v/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tr">
        <f>IF('Rekapitulace stavby'!E11="","",'Rekapitulace stavby'!E11)</f>
        <v xml:space="preserve"> </v>
      </c>
      <c r="F17" s="39"/>
      <c r="G17" s="39"/>
      <c r="H17" s="39"/>
      <c r="I17" s="151" t="s">
        <v>26</v>
      </c>
      <c r="J17" s="142" t="str">
        <f>IF('Rekapitulace stavby'!AN11="","",'Rekapitulace stavby'!AN11)</f>
        <v/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27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26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29</v>
      </c>
      <c r="E22" s="39"/>
      <c r="F22" s="39"/>
      <c r="G22" s="39"/>
      <c r="H22" s="39"/>
      <c r="I22" s="151" t="s">
        <v>25</v>
      </c>
      <c r="J22" s="142" t="s">
        <v>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120</v>
      </c>
      <c r="F23" s="39"/>
      <c r="G23" s="39"/>
      <c r="H23" s="39"/>
      <c r="I23" s="151" t="s">
        <v>26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31</v>
      </c>
      <c r="E25" s="39"/>
      <c r="F25" s="39"/>
      <c r="G25" s="39"/>
      <c r="H25" s="39"/>
      <c r="I25" s="151" t="s">
        <v>25</v>
      </c>
      <c r="J25" s="142" t="s">
        <v>121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122</v>
      </c>
      <c r="F26" s="39"/>
      <c r="G26" s="39"/>
      <c r="H26" s="39"/>
      <c r="I26" s="151" t="s">
        <v>26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32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33</v>
      </c>
      <c r="E32" s="39"/>
      <c r="F32" s="39"/>
      <c r="G32" s="39"/>
      <c r="H32" s="39"/>
      <c r="I32" s="39"/>
      <c r="J32" s="161">
        <f>ROUND(J124,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35</v>
      </c>
      <c r="G34" s="39"/>
      <c r="H34" s="39"/>
      <c r="I34" s="162" t="s">
        <v>34</v>
      </c>
      <c r="J34" s="162" t="s">
        <v>36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37</v>
      </c>
      <c r="E35" s="151" t="s">
        <v>38</v>
      </c>
      <c r="F35" s="164">
        <f>ROUND((SUM(BE124:BE131)),  2)</f>
        <v>0</v>
      </c>
      <c r="G35" s="39"/>
      <c r="H35" s="39"/>
      <c r="I35" s="165">
        <v>0.20999999999999999</v>
      </c>
      <c r="J35" s="164">
        <f>ROUND(((SUM(BE124:BE131))*I35),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39</v>
      </c>
      <c r="F36" s="164">
        <f>ROUND((SUM(BF124:BF131)),  2)</f>
        <v>0</v>
      </c>
      <c r="G36" s="39"/>
      <c r="H36" s="39"/>
      <c r="I36" s="165">
        <v>0.12</v>
      </c>
      <c r="J36" s="164">
        <f>ROUND(((SUM(BF124:BF131))*I36),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40</v>
      </c>
      <c r="F37" s="164">
        <f>ROUND((SUM(BG124:BG131)),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41</v>
      </c>
      <c r="F38" s="164">
        <f>ROUND((SUM(BH124:BH131)),  2)</f>
        <v>0</v>
      </c>
      <c r="G38" s="39"/>
      <c r="H38" s="39"/>
      <c r="I38" s="165">
        <v>0.12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42</v>
      </c>
      <c r="F39" s="164">
        <f>ROUND((SUM(BI124:BI131)),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43</v>
      </c>
      <c r="E41" s="168"/>
      <c r="F41" s="168"/>
      <c r="G41" s="169" t="s">
        <v>44</v>
      </c>
      <c r="H41" s="170" t="s">
        <v>45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46</v>
      </c>
      <c r="E50" s="174"/>
      <c r="F50" s="174"/>
      <c r="G50" s="173" t="s">
        <v>47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48</v>
      </c>
      <c r="E61" s="176"/>
      <c r="F61" s="177" t="s">
        <v>49</v>
      </c>
      <c r="G61" s="175" t="s">
        <v>48</v>
      </c>
      <c r="H61" s="176"/>
      <c r="I61" s="176"/>
      <c r="J61" s="178" t="s">
        <v>49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50</v>
      </c>
      <c r="E65" s="179"/>
      <c r="F65" s="179"/>
      <c r="G65" s="173" t="s">
        <v>51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48</v>
      </c>
      <c r="E76" s="176"/>
      <c r="F76" s="177" t="s">
        <v>49</v>
      </c>
      <c r="G76" s="175" t="s">
        <v>48</v>
      </c>
      <c r="H76" s="176"/>
      <c r="I76" s="176"/>
      <c r="J76" s="178" t="s">
        <v>49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84" t="str">
        <f>E7</f>
        <v>Modernizace strav.provozu při MŠ a ZŠ speciální a praktické škole ELPIS Brno - revize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115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116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117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90 - Vedlejší rozpočtové náklady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 xml:space="preserve">Koperníkova 803/2, 615  Brno</v>
      </c>
      <c r="G91" s="41"/>
      <c r="H91" s="41"/>
      <c r="I91" s="33" t="s">
        <v>22</v>
      </c>
      <c r="J91" s="80" t="str">
        <f>IF(J14="","",J14)</f>
        <v>18. 9. 2025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 xml:space="preserve"> </v>
      </c>
      <c r="G93" s="41"/>
      <c r="H93" s="41"/>
      <c r="I93" s="33" t="s">
        <v>29</v>
      </c>
      <c r="J93" s="37" t="str">
        <f>E23</f>
        <v>P.P.Architects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5.65" customHeight="1">
      <c r="A94" s="39"/>
      <c r="B94" s="40"/>
      <c r="C94" s="33" t="s">
        <v>27</v>
      </c>
      <c r="D94" s="41"/>
      <c r="E94" s="41"/>
      <c r="F94" s="28" t="str">
        <f>IF(E20="","",E20)</f>
        <v>Vyplň údaj</v>
      </c>
      <c r="G94" s="41"/>
      <c r="H94" s="41"/>
      <c r="I94" s="33" t="s">
        <v>31</v>
      </c>
      <c r="J94" s="37" t="str">
        <f>E26</f>
        <v>CKN Invest, spol. s r.o.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124</v>
      </c>
      <c r="D96" s="186"/>
      <c r="E96" s="186"/>
      <c r="F96" s="186"/>
      <c r="G96" s="186"/>
      <c r="H96" s="186"/>
      <c r="I96" s="186"/>
      <c r="J96" s="187" t="s">
        <v>125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126</v>
      </c>
      <c r="D98" s="41"/>
      <c r="E98" s="41"/>
      <c r="F98" s="41"/>
      <c r="G98" s="41"/>
      <c r="H98" s="41"/>
      <c r="I98" s="41"/>
      <c r="J98" s="111">
        <f>J124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127</v>
      </c>
    </row>
    <row r="99" s="9" customFormat="1" ht="24.96" customHeight="1">
      <c r="A99" s="9"/>
      <c r="B99" s="189"/>
      <c r="C99" s="190"/>
      <c r="D99" s="191" t="s">
        <v>1131</v>
      </c>
      <c r="E99" s="192"/>
      <c r="F99" s="192"/>
      <c r="G99" s="192"/>
      <c r="H99" s="192"/>
      <c r="I99" s="192"/>
      <c r="J99" s="193">
        <f>J125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1406</v>
      </c>
      <c r="E100" s="197"/>
      <c r="F100" s="197"/>
      <c r="G100" s="197"/>
      <c r="H100" s="197"/>
      <c r="I100" s="197"/>
      <c r="J100" s="198">
        <f>J126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1407</v>
      </c>
      <c r="E101" s="197"/>
      <c r="F101" s="197"/>
      <c r="G101" s="197"/>
      <c r="H101" s="197"/>
      <c r="I101" s="197"/>
      <c r="J101" s="198">
        <f>J128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1408</v>
      </c>
      <c r="E102" s="197"/>
      <c r="F102" s="197"/>
      <c r="G102" s="197"/>
      <c r="H102" s="197"/>
      <c r="I102" s="197"/>
      <c r="J102" s="198">
        <f>J130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152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16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26.25" customHeight="1">
      <c r="A112" s="39"/>
      <c r="B112" s="40"/>
      <c r="C112" s="41"/>
      <c r="D112" s="41"/>
      <c r="E112" s="184" t="str">
        <f>E7</f>
        <v>Modernizace strav.provozu při MŠ a ZŠ speciální a praktické škole ELPIS Brno - revize</v>
      </c>
      <c r="F112" s="33"/>
      <c r="G112" s="33"/>
      <c r="H112" s="33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1" customFormat="1" ht="12" customHeight="1">
      <c r="B113" s="22"/>
      <c r="C113" s="33" t="s">
        <v>115</v>
      </c>
      <c r="D113" s="23"/>
      <c r="E113" s="23"/>
      <c r="F113" s="23"/>
      <c r="G113" s="23"/>
      <c r="H113" s="23"/>
      <c r="I113" s="23"/>
      <c r="J113" s="23"/>
      <c r="K113" s="23"/>
      <c r="L113" s="21"/>
    </row>
    <row r="114" s="2" customFormat="1" ht="16.5" customHeight="1">
      <c r="A114" s="39"/>
      <c r="B114" s="40"/>
      <c r="C114" s="41"/>
      <c r="D114" s="41"/>
      <c r="E114" s="184" t="s">
        <v>116</v>
      </c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117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77" t="str">
        <f>E11</f>
        <v>90 - Vedlejší rozpočtové náklady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20</v>
      </c>
      <c r="D118" s="41"/>
      <c r="E118" s="41"/>
      <c r="F118" s="28" t="str">
        <f>F14</f>
        <v xml:space="preserve">Koperníkova 803/2, 615  Brno</v>
      </c>
      <c r="G118" s="41"/>
      <c r="H118" s="41"/>
      <c r="I118" s="33" t="s">
        <v>22</v>
      </c>
      <c r="J118" s="80" t="str">
        <f>IF(J14="","",J14)</f>
        <v>18. 9. 2025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24</v>
      </c>
      <c r="D120" s="41"/>
      <c r="E120" s="41"/>
      <c r="F120" s="28" t="str">
        <f>E17</f>
        <v xml:space="preserve"> </v>
      </c>
      <c r="G120" s="41"/>
      <c r="H120" s="41"/>
      <c r="I120" s="33" t="s">
        <v>29</v>
      </c>
      <c r="J120" s="37" t="str">
        <f>E23</f>
        <v>P.P.Architects s.r.o.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25.65" customHeight="1">
      <c r="A121" s="39"/>
      <c r="B121" s="40"/>
      <c r="C121" s="33" t="s">
        <v>27</v>
      </c>
      <c r="D121" s="41"/>
      <c r="E121" s="41"/>
      <c r="F121" s="28" t="str">
        <f>IF(E20="","",E20)</f>
        <v>Vyplň údaj</v>
      </c>
      <c r="G121" s="41"/>
      <c r="H121" s="41"/>
      <c r="I121" s="33" t="s">
        <v>31</v>
      </c>
      <c r="J121" s="37" t="str">
        <f>E26</f>
        <v>CKN Invest, spol. s r.o.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0.32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1" customFormat="1" ht="29.28" customHeight="1">
      <c r="A123" s="200"/>
      <c r="B123" s="201"/>
      <c r="C123" s="202" t="s">
        <v>153</v>
      </c>
      <c r="D123" s="203" t="s">
        <v>58</v>
      </c>
      <c r="E123" s="203" t="s">
        <v>54</v>
      </c>
      <c r="F123" s="203" t="s">
        <v>55</v>
      </c>
      <c r="G123" s="203" t="s">
        <v>154</v>
      </c>
      <c r="H123" s="203" t="s">
        <v>155</v>
      </c>
      <c r="I123" s="203" t="s">
        <v>156</v>
      </c>
      <c r="J123" s="203" t="s">
        <v>125</v>
      </c>
      <c r="K123" s="204" t="s">
        <v>157</v>
      </c>
      <c r="L123" s="205"/>
      <c r="M123" s="101" t="s">
        <v>1</v>
      </c>
      <c r="N123" s="102" t="s">
        <v>37</v>
      </c>
      <c r="O123" s="102" t="s">
        <v>158</v>
      </c>
      <c r="P123" s="102" t="s">
        <v>159</v>
      </c>
      <c r="Q123" s="102" t="s">
        <v>160</v>
      </c>
      <c r="R123" s="102" t="s">
        <v>161</v>
      </c>
      <c r="S123" s="102" t="s">
        <v>162</v>
      </c>
      <c r="T123" s="103" t="s">
        <v>163</v>
      </c>
      <c r="U123" s="200"/>
      <c r="V123" s="200"/>
      <c r="W123" s="200"/>
      <c r="X123" s="200"/>
      <c r="Y123" s="200"/>
      <c r="Z123" s="200"/>
      <c r="AA123" s="200"/>
      <c r="AB123" s="200"/>
      <c r="AC123" s="200"/>
      <c r="AD123" s="200"/>
      <c r="AE123" s="200"/>
    </row>
    <row r="124" s="2" customFormat="1" ht="22.8" customHeight="1">
      <c r="A124" s="39"/>
      <c r="B124" s="40"/>
      <c r="C124" s="108" t="s">
        <v>164</v>
      </c>
      <c r="D124" s="41"/>
      <c r="E124" s="41"/>
      <c r="F124" s="41"/>
      <c r="G124" s="41"/>
      <c r="H124" s="41"/>
      <c r="I124" s="41"/>
      <c r="J124" s="206">
        <f>BK124</f>
        <v>0</v>
      </c>
      <c r="K124" s="41"/>
      <c r="L124" s="45"/>
      <c r="M124" s="104"/>
      <c r="N124" s="207"/>
      <c r="O124" s="105"/>
      <c r="P124" s="208">
        <f>P125</f>
        <v>0</v>
      </c>
      <c r="Q124" s="105"/>
      <c r="R124" s="208">
        <f>R125</f>
        <v>0</v>
      </c>
      <c r="S124" s="105"/>
      <c r="T124" s="209">
        <f>T125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72</v>
      </c>
      <c r="AU124" s="18" t="s">
        <v>127</v>
      </c>
      <c r="BK124" s="210">
        <f>BK125</f>
        <v>0</v>
      </c>
    </row>
    <row r="125" s="12" customFormat="1" ht="25.92" customHeight="1">
      <c r="A125" s="12"/>
      <c r="B125" s="211"/>
      <c r="C125" s="212"/>
      <c r="D125" s="213" t="s">
        <v>72</v>
      </c>
      <c r="E125" s="214" t="s">
        <v>1122</v>
      </c>
      <c r="F125" s="214" t="s">
        <v>104</v>
      </c>
      <c r="G125" s="212"/>
      <c r="H125" s="212"/>
      <c r="I125" s="215"/>
      <c r="J125" s="216">
        <f>BK125</f>
        <v>0</v>
      </c>
      <c r="K125" s="212"/>
      <c r="L125" s="217"/>
      <c r="M125" s="218"/>
      <c r="N125" s="219"/>
      <c r="O125" s="219"/>
      <c r="P125" s="220">
        <f>P126+P128+P130</f>
        <v>0</v>
      </c>
      <c r="Q125" s="219"/>
      <c r="R125" s="220">
        <f>R126+R128+R130</f>
        <v>0</v>
      </c>
      <c r="S125" s="219"/>
      <c r="T125" s="221">
        <f>T126+T128+T130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192</v>
      </c>
      <c r="AT125" s="223" t="s">
        <v>72</v>
      </c>
      <c r="AU125" s="223" t="s">
        <v>73</v>
      </c>
      <c r="AY125" s="222" t="s">
        <v>167</v>
      </c>
      <c r="BK125" s="224">
        <f>BK126+BK128+BK130</f>
        <v>0</v>
      </c>
    </row>
    <row r="126" s="12" customFormat="1" ht="22.8" customHeight="1">
      <c r="A126" s="12"/>
      <c r="B126" s="211"/>
      <c r="C126" s="212"/>
      <c r="D126" s="213" t="s">
        <v>72</v>
      </c>
      <c r="E126" s="225" t="s">
        <v>1409</v>
      </c>
      <c r="F126" s="225" t="s">
        <v>1410</v>
      </c>
      <c r="G126" s="212"/>
      <c r="H126" s="212"/>
      <c r="I126" s="215"/>
      <c r="J126" s="226">
        <f>BK126</f>
        <v>0</v>
      </c>
      <c r="K126" s="212"/>
      <c r="L126" s="217"/>
      <c r="M126" s="218"/>
      <c r="N126" s="219"/>
      <c r="O126" s="219"/>
      <c r="P126" s="220">
        <f>P127</f>
        <v>0</v>
      </c>
      <c r="Q126" s="219"/>
      <c r="R126" s="220">
        <f>R127</f>
        <v>0</v>
      </c>
      <c r="S126" s="219"/>
      <c r="T126" s="221">
        <f>T127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2" t="s">
        <v>192</v>
      </c>
      <c r="AT126" s="223" t="s">
        <v>72</v>
      </c>
      <c r="AU126" s="223" t="s">
        <v>80</v>
      </c>
      <c r="AY126" s="222" t="s">
        <v>167</v>
      </c>
      <c r="BK126" s="224">
        <f>BK127</f>
        <v>0</v>
      </c>
    </row>
    <row r="127" s="2" customFormat="1" ht="16.5" customHeight="1">
      <c r="A127" s="39"/>
      <c r="B127" s="40"/>
      <c r="C127" s="227" t="s">
        <v>80</v>
      </c>
      <c r="D127" s="227" t="s">
        <v>170</v>
      </c>
      <c r="E127" s="228" t="s">
        <v>1411</v>
      </c>
      <c r="F127" s="229" t="s">
        <v>1410</v>
      </c>
      <c r="G127" s="230" t="s">
        <v>1412</v>
      </c>
      <c r="H127" s="231">
        <v>1</v>
      </c>
      <c r="I127" s="232"/>
      <c r="J127" s="233">
        <f>ROUND(I127*H127,2)</f>
        <v>0</v>
      </c>
      <c r="K127" s="229" t="s">
        <v>1</v>
      </c>
      <c r="L127" s="45"/>
      <c r="M127" s="234" t="s">
        <v>1</v>
      </c>
      <c r="N127" s="235" t="s">
        <v>38</v>
      </c>
      <c r="O127" s="92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8" t="s">
        <v>175</v>
      </c>
      <c r="AT127" s="238" t="s">
        <v>170</v>
      </c>
      <c r="AU127" s="238" t="s">
        <v>82</v>
      </c>
      <c r="AY127" s="18" t="s">
        <v>167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18" t="s">
        <v>80</v>
      </c>
      <c r="BK127" s="239">
        <f>ROUND(I127*H127,2)</f>
        <v>0</v>
      </c>
      <c r="BL127" s="18" t="s">
        <v>175</v>
      </c>
      <c r="BM127" s="238" t="s">
        <v>1413</v>
      </c>
    </row>
    <row r="128" s="12" customFormat="1" ht="22.8" customHeight="1">
      <c r="A128" s="12"/>
      <c r="B128" s="211"/>
      <c r="C128" s="212"/>
      <c r="D128" s="213" t="s">
        <v>72</v>
      </c>
      <c r="E128" s="225" t="s">
        <v>1414</v>
      </c>
      <c r="F128" s="225" t="s">
        <v>1415</v>
      </c>
      <c r="G128" s="212"/>
      <c r="H128" s="212"/>
      <c r="I128" s="215"/>
      <c r="J128" s="226">
        <f>BK128</f>
        <v>0</v>
      </c>
      <c r="K128" s="212"/>
      <c r="L128" s="217"/>
      <c r="M128" s="218"/>
      <c r="N128" s="219"/>
      <c r="O128" s="219"/>
      <c r="P128" s="220">
        <f>P129</f>
        <v>0</v>
      </c>
      <c r="Q128" s="219"/>
      <c r="R128" s="220">
        <f>R129</f>
        <v>0</v>
      </c>
      <c r="S128" s="219"/>
      <c r="T128" s="221">
        <f>T129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2" t="s">
        <v>192</v>
      </c>
      <c r="AT128" s="223" t="s">
        <v>72</v>
      </c>
      <c r="AU128" s="223" t="s">
        <v>80</v>
      </c>
      <c r="AY128" s="222" t="s">
        <v>167</v>
      </c>
      <c r="BK128" s="224">
        <f>BK129</f>
        <v>0</v>
      </c>
    </row>
    <row r="129" s="2" customFormat="1" ht="16.5" customHeight="1">
      <c r="A129" s="39"/>
      <c r="B129" s="40"/>
      <c r="C129" s="227" t="s">
        <v>82</v>
      </c>
      <c r="D129" s="227" t="s">
        <v>170</v>
      </c>
      <c r="E129" s="228" t="s">
        <v>1416</v>
      </c>
      <c r="F129" s="229" t="s">
        <v>1415</v>
      </c>
      <c r="G129" s="230" t="s">
        <v>1412</v>
      </c>
      <c r="H129" s="231">
        <v>1</v>
      </c>
      <c r="I129" s="232"/>
      <c r="J129" s="233">
        <f>ROUND(I129*H129,2)</f>
        <v>0</v>
      </c>
      <c r="K129" s="229" t="s">
        <v>1</v>
      </c>
      <c r="L129" s="45"/>
      <c r="M129" s="234" t="s">
        <v>1</v>
      </c>
      <c r="N129" s="235" t="s">
        <v>38</v>
      </c>
      <c r="O129" s="92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8" t="s">
        <v>175</v>
      </c>
      <c r="AT129" s="238" t="s">
        <v>170</v>
      </c>
      <c r="AU129" s="238" t="s">
        <v>82</v>
      </c>
      <c r="AY129" s="18" t="s">
        <v>167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8" t="s">
        <v>80</v>
      </c>
      <c r="BK129" s="239">
        <f>ROUND(I129*H129,2)</f>
        <v>0</v>
      </c>
      <c r="BL129" s="18" t="s">
        <v>175</v>
      </c>
      <c r="BM129" s="238" t="s">
        <v>1417</v>
      </c>
    </row>
    <row r="130" s="12" customFormat="1" ht="22.8" customHeight="1">
      <c r="A130" s="12"/>
      <c r="B130" s="211"/>
      <c r="C130" s="212"/>
      <c r="D130" s="213" t="s">
        <v>72</v>
      </c>
      <c r="E130" s="225" t="s">
        <v>1124</v>
      </c>
      <c r="F130" s="225" t="s">
        <v>1418</v>
      </c>
      <c r="G130" s="212"/>
      <c r="H130" s="212"/>
      <c r="I130" s="215"/>
      <c r="J130" s="226">
        <f>BK130</f>
        <v>0</v>
      </c>
      <c r="K130" s="212"/>
      <c r="L130" s="217"/>
      <c r="M130" s="218"/>
      <c r="N130" s="219"/>
      <c r="O130" s="219"/>
      <c r="P130" s="220">
        <f>P131</f>
        <v>0</v>
      </c>
      <c r="Q130" s="219"/>
      <c r="R130" s="220">
        <f>R131</f>
        <v>0</v>
      </c>
      <c r="S130" s="219"/>
      <c r="T130" s="221">
        <f>T131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2" t="s">
        <v>192</v>
      </c>
      <c r="AT130" s="223" t="s">
        <v>72</v>
      </c>
      <c r="AU130" s="223" t="s">
        <v>80</v>
      </c>
      <c r="AY130" s="222" t="s">
        <v>167</v>
      </c>
      <c r="BK130" s="224">
        <f>BK131</f>
        <v>0</v>
      </c>
    </row>
    <row r="131" s="2" customFormat="1" ht="16.5" customHeight="1">
      <c r="A131" s="39"/>
      <c r="B131" s="40"/>
      <c r="C131" s="227" t="s">
        <v>168</v>
      </c>
      <c r="D131" s="227" t="s">
        <v>170</v>
      </c>
      <c r="E131" s="228" t="s">
        <v>1419</v>
      </c>
      <c r="F131" s="229" t="s">
        <v>1420</v>
      </c>
      <c r="G131" s="230" t="s">
        <v>1412</v>
      </c>
      <c r="H131" s="231">
        <v>1</v>
      </c>
      <c r="I131" s="232"/>
      <c r="J131" s="233">
        <f>ROUND(I131*H131,2)</f>
        <v>0</v>
      </c>
      <c r="K131" s="229" t="s">
        <v>1</v>
      </c>
      <c r="L131" s="45"/>
      <c r="M131" s="295" t="s">
        <v>1</v>
      </c>
      <c r="N131" s="296" t="s">
        <v>38</v>
      </c>
      <c r="O131" s="297"/>
      <c r="P131" s="298">
        <f>O131*H131</f>
        <v>0</v>
      </c>
      <c r="Q131" s="298">
        <v>0</v>
      </c>
      <c r="R131" s="298">
        <f>Q131*H131</f>
        <v>0</v>
      </c>
      <c r="S131" s="298">
        <v>0</v>
      </c>
      <c r="T131" s="299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8" t="s">
        <v>175</v>
      </c>
      <c r="AT131" s="238" t="s">
        <v>170</v>
      </c>
      <c r="AU131" s="238" t="s">
        <v>82</v>
      </c>
      <c r="AY131" s="18" t="s">
        <v>167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8" t="s">
        <v>80</v>
      </c>
      <c r="BK131" s="239">
        <f>ROUND(I131*H131,2)</f>
        <v>0</v>
      </c>
      <c r="BL131" s="18" t="s">
        <v>175</v>
      </c>
      <c r="BM131" s="238" t="s">
        <v>1421</v>
      </c>
    </row>
    <row r="132" s="2" customFormat="1" ht="6.96" customHeight="1">
      <c r="A132" s="39"/>
      <c r="B132" s="67"/>
      <c r="C132" s="68"/>
      <c r="D132" s="68"/>
      <c r="E132" s="68"/>
      <c r="F132" s="68"/>
      <c r="G132" s="68"/>
      <c r="H132" s="68"/>
      <c r="I132" s="68"/>
      <c r="J132" s="68"/>
      <c r="K132" s="68"/>
      <c r="L132" s="45"/>
      <c r="M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</sheetData>
  <sheetProtection sheet="1" autoFilter="0" formatColumns="0" formatRows="0" objects="1" scenarios="1" spinCount="100000" saltValue="Qrixxf/TtWBWSt9ozfCAFaolHf/y/uZG8if69nHIkwgo54ufo6MCYp29xB5aLNyiWPVtju3sgaCVobq7w9Jpzw==" hashValue="CpATZHjm7V1ybl9vvHeCB+1un+2HTqxg/bSHhKkq/sPoJ5y1yKTWwCpIyeslYTZJRohFOi7cOsL+xI81WktBUA==" algorithmName="SHA-512" password="CC35"/>
  <autoFilter ref="C123:K131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110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82</v>
      </c>
    </row>
    <row r="4" s="1" customFormat="1" ht="24.96" customHeight="1">
      <c r="B4" s="21"/>
      <c r="D4" s="149" t="s">
        <v>114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26.25" customHeight="1">
      <c r="B7" s="21"/>
      <c r="E7" s="152" t="str">
        <f>'Rekapitulace stavby'!K6</f>
        <v>Modernizace strav.provozu při MŠ a ZŠ speciální a praktické škole ELPIS Brno - revize</v>
      </c>
      <c r="F7" s="151"/>
      <c r="G7" s="151"/>
      <c r="H7" s="151"/>
      <c r="L7" s="21"/>
    </row>
    <row r="8" s="1" customFormat="1" ht="12" customHeight="1">
      <c r="B8" s="21"/>
      <c r="D8" s="151" t="s">
        <v>115</v>
      </c>
      <c r="L8" s="21"/>
    </row>
    <row r="9" s="2" customFormat="1" ht="16.5" customHeight="1">
      <c r="A9" s="39"/>
      <c r="B9" s="45"/>
      <c r="C9" s="39"/>
      <c r="D9" s="39"/>
      <c r="E9" s="152" t="s">
        <v>1422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117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1423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18. 9. 2025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tr">
        <f>IF('Rekapitulace stavby'!AN10="","",'Rekapitulace stavby'!AN10)</f>
        <v/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tr">
        <f>IF('Rekapitulace stavby'!E11="","",'Rekapitulace stavby'!E11)</f>
        <v xml:space="preserve"> </v>
      </c>
      <c r="F17" s="39"/>
      <c r="G17" s="39"/>
      <c r="H17" s="39"/>
      <c r="I17" s="151" t="s">
        <v>26</v>
      </c>
      <c r="J17" s="142" t="str">
        <f>IF('Rekapitulace stavby'!AN11="","",'Rekapitulace stavby'!AN11)</f>
        <v/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27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26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29</v>
      </c>
      <c r="E22" s="39"/>
      <c r="F22" s="39"/>
      <c r="G22" s="39"/>
      <c r="H22" s="39"/>
      <c r="I22" s="151" t="s">
        <v>25</v>
      </c>
      <c r="J22" s="142" t="str">
        <f>IF('Rekapitulace stavby'!AN16="","",'Rekapitulace stavby'!AN16)</f>
        <v/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tr">
        <f>IF('Rekapitulace stavby'!E17="","",'Rekapitulace stavby'!E17)</f>
        <v xml:space="preserve"> </v>
      </c>
      <c r="F23" s="39"/>
      <c r="G23" s="39"/>
      <c r="H23" s="39"/>
      <c r="I23" s="151" t="s">
        <v>26</v>
      </c>
      <c r="J23" s="142" t="str">
        <f>IF('Rekapitulace stavby'!AN17="","",'Rekapitulace stavby'!AN17)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31</v>
      </c>
      <c r="E25" s="39"/>
      <c r="F25" s="39"/>
      <c r="G25" s="39"/>
      <c r="H25" s="39"/>
      <c r="I25" s="151" t="s">
        <v>25</v>
      </c>
      <c r="J25" s="142" t="str">
        <f>IF('Rekapitulace stavby'!AN19="","",'Rekapitulace stavby'!AN19)</f>
        <v/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tr">
        <f>IF('Rekapitulace stavby'!E20="","",'Rekapitulace stavby'!E20)</f>
        <v xml:space="preserve"> </v>
      </c>
      <c r="F26" s="39"/>
      <c r="G26" s="39"/>
      <c r="H26" s="39"/>
      <c r="I26" s="151" t="s">
        <v>26</v>
      </c>
      <c r="J26" s="142" t="str">
        <f>IF('Rekapitulace stavby'!AN20="","",'Rekapitulace stavby'!AN20)</f>
        <v/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32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33</v>
      </c>
      <c r="E32" s="39"/>
      <c r="F32" s="39"/>
      <c r="G32" s="39"/>
      <c r="H32" s="39"/>
      <c r="I32" s="39"/>
      <c r="J32" s="161">
        <f>ROUND(J123,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35</v>
      </c>
      <c r="G34" s="39"/>
      <c r="H34" s="39"/>
      <c r="I34" s="162" t="s">
        <v>34</v>
      </c>
      <c r="J34" s="162" t="s">
        <v>36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37</v>
      </c>
      <c r="E35" s="151" t="s">
        <v>38</v>
      </c>
      <c r="F35" s="164">
        <f>ROUND((SUM(BE123:BE152)),  2)</f>
        <v>0</v>
      </c>
      <c r="G35" s="39"/>
      <c r="H35" s="39"/>
      <c r="I35" s="165">
        <v>0.20999999999999999</v>
      </c>
      <c r="J35" s="164">
        <f>ROUND(((SUM(BE123:BE152))*I35),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39</v>
      </c>
      <c r="F36" s="164">
        <f>ROUND((SUM(BF123:BF152)),  2)</f>
        <v>0</v>
      </c>
      <c r="G36" s="39"/>
      <c r="H36" s="39"/>
      <c r="I36" s="165">
        <v>0.12</v>
      </c>
      <c r="J36" s="164">
        <f>ROUND(((SUM(BF123:BF152))*I36),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40</v>
      </c>
      <c r="F37" s="164">
        <f>ROUND((SUM(BG123:BG152)),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41</v>
      </c>
      <c r="F38" s="164">
        <f>ROUND((SUM(BH123:BH152)),  2)</f>
        <v>0</v>
      </c>
      <c r="G38" s="39"/>
      <c r="H38" s="39"/>
      <c r="I38" s="165">
        <v>0.12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42</v>
      </c>
      <c r="F39" s="164">
        <f>ROUND((SUM(BI123:BI152)),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43</v>
      </c>
      <c r="E41" s="168"/>
      <c r="F41" s="168"/>
      <c r="G41" s="169" t="s">
        <v>44</v>
      </c>
      <c r="H41" s="170" t="s">
        <v>45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46</v>
      </c>
      <c r="E50" s="174"/>
      <c r="F50" s="174"/>
      <c r="G50" s="173" t="s">
        <v>47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48</v>
      </c>
      <c r="E61" s="176"/>
      <c r="F61" s="177" t="s">
        <v>49</v>
      </c>
      <c r="G61" s="175" t="s">
        <v>48</v>
      </c>
      <c r="H61" s="176"/>
      <c r="I61" s="176"/>
      <c r="J61" s="178" t="s">
        <v>49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50</v>
      </c>
      <c r="E65" s="179"/>
      <c r="F65" s="179"/>
      <c r="G65" s="173" t="s">
        <v>51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48</v>
      </c>
      <c r="E76" s="176"/>
      <c r="F76" s="177" t="s">
        <v>49</v>
      </c>
      <c r="G76" s="175" t="s">
        <v>48</v>
      </c>
      <c r="H76" s="176"/>
      <c r="I76" s="176"/>
      <c r="J76" s="178" t="s">
        <v>49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84" t="str">
        <f>E7</f>
        <v>Modernizace strav.provozu při MŠ a ZŠ speciální a praktické škole ELPIS Brno - revize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115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1422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117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02.2 - ZTI - nezpůsobilé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 xml:space="preserve"> </v>
      </c>
      <c r="G91" s="41"/>
      <c r="H91" s="41"/>
      <c r="I91" s="33" t="s">
        <v>22</v>
      </c>
      <c r="J91" s="80" t="str">
        <f>IF(J14="","",J14)</f>
        <v>18. 9. 2025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 xml:space="preserve"> </v>
      </c>
      <c r="G93" s="41"/>
      <c r="H93" s="41"/>
      <c r="I93" s="33" t="s">
        <v>29</v>
      </c>
      <c r="J93" s="37" t="str">
        <f>E23</f>
        <v xml:space="preserve"> 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27</v>
      </c>
      <c r="D94" s="41"/>
      <c r="E94" s="41"/>
      <c r="F94" s="28" t="str">
        <f>IF(E20="","",E20)</f>
        <v>Vyplň údaj</v>
      </c>
      <c r="G94" s="41"/>
      <c r="H94" s="41"/>
      <c r="I94" s="33" t="s">
        <v>31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124</v>
      </c>
      <c r="D96" s="186"/>
      <c r="E96" s="186"/>
      <c r="F96" s="186"/>
      <c r="G96" s="186"/>
      <c r="H96" s="186"/>
      <c r="I96" s="186"/>
      <c r="J96" s="187" t="s">
        <v>125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126</v>
      </c>
      <c r="D98" s="41"/>
      <c r="E98" s="41"/>
      <c r="F98" s="41"/>
      <c r="G98" s="41"/>
      <c r="H98" s="41"/>
      <c r="I98" s="41"/>
      <c r="J98" s="111">
        <f>J123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127</v>
      </c>
    </row>
    <row r="99" s="9" customFormat="1" ht="24.96" customHeight="1">
      <c r="A99" s="9"/>
      <c r="B99" s="189"/>
      <c r="C99" s="190"/>
      <c r="D99" s="191" t="s">
        <v>1037</v>
      </c>
      <c r="E99" s="192"/>
      <c r="F99" s="192"/>
      <c r="G99" s="192"/>
      <c r="H99" s="192"/>
      <c r="I99" s="192"/>
      <c r="J99" s="193">
        <f>J124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1424</v>
      </c>
      <c r="E100" s="197"/>
      <c r="F100" s="197"/>
      <c r="G100" s="197"/>
      <c r="H100" s="197"/>
      <c r="I100" s="197"/>
      <c r="J100" s="198">
        <f>J125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1425</v>
      </c>
      <c r="E101" s="197"/>
      <c r="F101" s="197"/>
      <c r="G101" s="197"/>
      <c r="H101" s="197"/>
      <c r="I101" s="197"/>
      <c r="J101" s="198">
        <f>J149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2" customFormat="1" ht="6.96" customHeight="1">
      <c r="A103" s="39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7" s="2" customFormat="1" ht="6.96" customHeight="1">
      <c r="A107" s="39"/>
      <c r="B107" s="69"/>
      <c r="C107" s="70"/>
      <c r="D107" s="70"/>
      <c r="E107" s="70"/>
      <c r="F107" s="70"/>
      <c r="G107" s="70"/>
      <c r="H107" s="70"/>
      <c r="I107" s="70"/>
      <c r="J107" s="70"/>
      <c r="K107" s="70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24.96" customHeight="1">
      <c r="A108" s="39"/>
      <c r="B108" s="40"/>
      <c r="C108" s="24" t="s">
        <v>152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16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26.25" customHeight="1">
      <c r="A111" s="39"/>
      <c r="B111" s="40"/>
      <c r="C111" s="41"/>
      <c r="D111" s="41"/>
      <c r="E111" s="184" t="str">
        <f>E7</f>
        <v>Modernizace strav.provozu při MŠ a ZŠ speciální a praktické škole ELPIS Brno - revize</v>
      </c>
      <c r="F111" s="33"/>
      <c r="G111" s="33"/>
      <c r="H111" s="33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1" customFormat="1" ht="12" customHeight="1">
      <c r="B112" s="22"/>
      <c r="C112" s="33" t="s">
        <v>115</v>
      </c>
      <c r="D112" s="23"/>
      <c r="E112" s="23"/>
      <c r="F112" s="23"/>
      <c r="G112" s="23"/>
      <c r="H112" s="23"/>
      <c r="I112" s="23"/>
      <c r="J112" s="23"/>
      <c r="K112" s="23"/>
      <c r="L112" s="21"/>
    </row>
    <row r="113" s="2" customFormat="1" ht="16.5" customHeight="1">
      <c r="A113" s="39"/>
      <c r="B113" s="40"/>
      <c r="C113" s="41"/>
      <c r="D113" s="41"/>
      <c r="E113" s="184" t="s">
        <v>1422</v>
      </c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117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77" t="str">
        <f>E11</f>
        <v>02.2 - ZTI - nezpůsobilé</v>
      </c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20</v>
      </c>
      <c r="D117" s="41"/>
      <c r="E117" s="41"/>
      <c r="F117" s="28" t="str">
        <f>F14</f>
        <v xml:space="preserve"> </v>
      </c>
      <c r="G117" s="41"/>
      <c r="H117" s="41"/>
      <c r="I117" s="33" t="s">
        <v>22</v>
      </c>
      <c r="J117" s="80" t="str">
        <f>IF(J14="","",J14)</f>
        <v>18. 9. 2025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24</v>
      </c>
      <c r="D119" s="41"/>
      <c r="E119" s="41"/>
      <c r="F119" s="28" t="str">
        <f>E17</f>
        <v xml:space="preserve"> </v>
      </c>
      <c r="G119" s="41"/>
      <c r="H119" s="41"/>
      <c r="I119" s="33" t="s">
        <v>29</v>
      </c>
      <c r="J119" s="37" t="str">
        <f>E23</f>
        <v xml:space="preserve"> 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27</v>
      </c>
      <c r="D120" s="41"/>
      <c r="E120" s="41"/>
      <c r="F120" s="28" t="str">
        <f>IF(E20="","",E20)</f>
        <v>Vyplň údaj</v>
      </c>
      <c r="G120" s="41"/>
      <c r="H120" s="41"/>
      <c r="I120" s="33" t="s">
        <v>31</v>
      </c>
      <c r="J120" s="37" t="str">
        <f>E26</f>
        <v xml:space="preserve"> 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0.32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1" customFormat="1" ht="29.28" customHeight="1">
      <c r="A122" s="200"/>
      <c r="B122" s="201"/>
      <c r="C122" s="202" t="s">
        <v>153</v>
      </c>
      <c r="D122" s="203" t="s">
        <v>58</v>
      </c>
      <c r="E122" s="203" t="s">
        <v>54</v>
      </c>
      <c r="F122" s="203" t="s">
        <v>55</v>
      </c>
      <c r="G122" s="203" t="s">
        <v>154</v>
      </c>
      <c r="H122" s="203" t="s">
        <v>155</v>
      </c>
      <c r="I122" s="203" t="s">
        <v>156</v>
      </c>
      <c r="J122" s="203" t="s">
        <v>125</v>
      </c>
      <c r="K122" s="204" t="s">
        <v>157</v>
      </c>
      <c r="L122" s="205"/>
      <c r="M122" s="101" t="s">
        <v>1</v>
      </c>
      <c r="N122" s="102" t="s">
        <v>37</v>
      </c>
      <c r="O122" s="102" t="s">
        <v>158</v>
      </c>
      <c r="P122" s="102" t="s">
        <v>159</v>
      </c>
      <c r="Q122" s="102" t="s">
        <v>160</v>
      </c>
      <c r="R122" s="102" t="s">
        <v>161</v>
      </c>
      <c r="S122" s="102" t="s">
        <v>162</v>
      </c>
      <c r="T122" s="103" t="s">
        <v>163</v>
      </c>
      <c r="U122" s="200"/>
      <c r="V122" s="200"/>
      <c r="W122" s="200"/>
      <c r="X122" s="200"/>
      <c r="Y122" s="200"/>
      <c r="Z122" s="200"/>
      <c r="AA122" s="200"/>
      <c r="AB122" s="200"/>
      <c r="AC122" s="200"/>
      <c r="AD122" s="200"/>
      <c r="AE122" s="200"/>
    </row>
    <row r="123" s="2" customFormat="1" ht="22.8" customHeight="1">
      <c r="A123" s="39"/>
      <c r="B123" s="40"/>
      <c r="C123" s="108" t="s">
        <v>164</v>
      </c>
      <c r="D123" s="41"/>
      <c r="E123" s="41"/>
      <c r="F123" s="41"/>
      <c r="G123" s="41"/>
      <c r="H123" s="41"/>
      <c r="I123" s="41"/>
      <c r="J123" s="206">
        <f>BK123</f>
        <v>0</v>
      </c>
      <c r="K123" s="41"/>
      <c r="L123" s="45"/>
      <c r="M123" s="104"/>
      <c r="N123" s="207"/>
      <c r="O123" s="105"/>
      <c r="P123" s="208">
        <f>P124</f>
        <v>0</v>
      </c>
      <c r="Q123" s="105"/>
      <c r="R123" s="208">
        <f>R124</f>
        <v>0.12352999999999999</v>
      </c>
      <c r="S123" s="105"/>
      <c r="T123" s="209">
        <f>T124</f>
        <v>0.15958000000000003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72</v>
      </c>
      <c r="AU123" s="18" t="s">
        <v>127</v>
      </c>
      <c r="BK123" s="210">
        <f>BK124</f>
        <v>0</v>
      </c>
    </row>
    <row r="124" s="12" customFormat="1" ht="25.92" customHeight="1">
      <c r="A124" s="12"/>
      <c r="B124" s="211"/>
      <c r="C124" s="212"/>
      <c r="D124" s="213" t="s">
        <v>72</v>
      </c>
      <c r="E124" s="214" t="s">
        <v>641</v>
      </c>
      <c r="F124" s="214" t="s">
        <v>1042</v>
      </c>
      <c r="G124" s="212"/>
      <c r="H124" s="212"/>
      <c r="I124" s="215"/>
      <c r="J124" s="216">
        <f>BK124</f>
        <v>0</v>
      </c>
      <c r="K124" s="212"/>
      <c r="L124" s="217"/>
      <c r="M124" s="218"/>
      <c r="N124" s="219"/>
      <c r="O124" s="219"/>
      <c r="P124" s="220">
        <f>P125+P149</f>
        <v>0</v>
      </c>
      <c r="Q124" s="219"/>
      <c r="R124" s="220">
        <f>R125+R149</f>
        <v>0.12352999999999999</v>
      </c>
      <c r="S124" s="219"/>
      <c r="T124" s="221">
        <f>T125+T149</f>
        <v>0.15958000000000003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2" t="s">
        <v>82</v>
      </c>
      <c r="AT124" s="223" t="s">
        <v>72</v>
      </c>
      <c r="AU124" s="223" t="s">
        <v>73</v>
      </c>
      <c r="AY124" s="222" t="s">
        <v>167</v>
      </c>
      <c r="BK124" s="224">
        <f>BK125+BK149</f>
        <v>0</v>
      </c>
    </row>
    <row r="125" s="12" customFormat="1" ht="22.8" customHeight="1">
      <c r="A125" s="12"/>
      <c r="B125" s="211"/>
      <c r="C125" s="212"/>
      <c r="D125" s="213" t="s">
        <v>72</v>
      </c>
      <c r="E125" s="225" t="s">
        <v>697</v>
      </c>
      <c r="F125" s="225" t="s">
        <v>1426</v>
      </c>
      <c r="G125" s="212"/>
      <c r="H125" s="212"/>
      <c r="I125" s="215"/>
      <c r="J125" s="226">
        <f>BK125</f>
        <v>0</v>
      </c>
      <c r="K125" s="212"/>
      <c r="L125" s="217"/>
      <c r="M125" s="218"/>
      <c r="N125" s="219"/>
      <c r="O125" s="219"/>
      <c r="P125" s="220">
        <f>SUM(P126:P148)</f>
        <v>0</v>
      </c>
      <c r="Q125" s="219"/>
      <c r="R125" s="220">
        <f>SUM(R126:R148)</f>
        <v>0.10637999999999999</v>
      </c>
      <c r="S125" s="219"/>
      <c r="T125" s="221">
        <f>SUM(T126:T148)</f>
        <v>0.15958000000000003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82</v>
      </c>
      <c r="AT125" s="223" t="s">
        <v>72</v>
      </c>
      <c r="AU125" s="223" t="s">
        <v>80</v>
      </c>
      <c r="AY125" s="222" t="s">
        <v>167</v>
      </c>
      <c r="BK125" s="224">
        <f>SUM(BK126:BK148)</f>
        <v>0</v>
      </c>
    </row>
    <row r="126" s="2" customFormat="1" ht="16.5" customHeight="1">
      <c r="A126" s="39"/>
      <c r="B126" s="40"/>
      <c r="C126" s="227" t="s">
        <v>80</v>
      </c>
      <c r="D126" s="227" t="s">
        <v>170</v>
      </c>
      <c r="E126" s="228" t="s">
        <v>1427</v>
      </c>
      <c r="F126" s="229" t="s">
        <v>1428</v>
      </c>
      <c r="G126" s="230" t="s">
        <v>702</v>
      </c>
      <c r="H126" s="231">
        <v>1</v>
      </c>
      <c r="I126" s="232"/>
      <c r="J126" s="233">
        <f>ROUND(I126*H126,2)</f>
        <v>0</v>
      </c>
      <c r="K126" s="229" t="s">
        <v>174</v>
      </c>
      <c r="L126" s="45"/>
      <c r="M126" s="234" t="s">
        <v>1</v>
      </c>
      <c r="N126" s="235" t="s">
        <v>38</v>
      </c>
      <c r="O126" s="92"/>
      <c r="P126" s="236">
        <f>O126*H126</f>
        <v>0</v>
      </c>
      <c r="Q126" s="236">
        <v>0</v>
      </c>
      <c r="R126" s="236">
        <f>Q126*H126</f>
        <v>0</v>
      </c>
      <c r="S126" s="236">
        <v>0.034200000000000001</v>
      </c>
      <c r="T126" s="237">
        <f>S126*H126</f>
        <v>0.034200000000000001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8" t="s">
        <v>308</v>
      </c>
      <c r="AT126" s="238" t="s">
        <v>170</v>
      </c>
      <c r="AU126" s="238" t="s">
        <v>82</v>
      </c>
      <c r="AY126" s="18" t="s">
        <v>167</v>
      </c>
      <c r="BE126" s="239">
        <f>IF(N126="základní",J126,0)</f>
        <v>0</v>
      </c>
      <c r="BF126" s="239">
        <f>IF(N126="snížená",J126,0)</f>
        <v>0</v>
      </c>
      <c r="BG126" s="239">
        <f>IF(N126="zákl. přenesená",J126,0)</f>
        <v>0</v>
      </c>
      <c r="BH126" s="239">
        <f>IF(N126="sníž. přenesená",J126,0)</f>
        <v>0</v>
      </c>
      <c r="BI126" s="239">
        <f>IF(N126="nulová",J126,0)</f>
        <v>0</v>
      </c>
      <c r="BJ126" s="18" t="s">
        <v>80</v>
      </c>
      <c r="BK126" s="239">
        <f>ROUND(I126*H126,2)</f>
        <v>0</v>
      </c>
      <c r="BL126" s="18" t="s">
        <v>308</v>
      </c>
      <c r="BM126" s="238" t="s">
        <v>668</v>
      </c>
    </row>
    <row r="127" s="2" customFormat="1" ht="16.5" customHeight="1">
      <c r="A127" s="39"/>
      <c r="B127" s="40"/>
      <c r="C127" s="227" t="s">
        <v>82</v>
      </c>
      <c r="D127" s="227" t="s">
        <v>170</v>
      </c>
      <c r="E127" s="228" t="s">
        <v>1429</v>
      </c>
      <c r="F127" s="229" t="s">
        <v>1430</v>
      </c>
      <c r="G127" s="230" t="s">
        <v>702</v>
      </c>
      <c r="H127" s="231">
        <v>1</v>
      </c>
      <c r="I127" s="232"/>
      <c r="J127" s="233">
        <f>ROUND(I127*H127,2)</f>
        <v>0</v>
      </c>
      <c r="K127" s="229" t="s">
        <v>1</v>
      </c>
      <c r="L127" s="45"/>
      <c r="M127" s="234" t="s">
        <v>1</v>
      </c>
      <c r="N127" s="235" t="s">
        <v>38</v>
      </c>
      <c r="O127" s="92"/>
      <c r="P127" s="236">
        <f>O127*H127</f>
        <v>0</v>
      </c>
      <c r="Q127" s="236">
        <v>0.00362</v>
      </c>
      <c r="R127" s="236">
        <f>Q127*H127</f>
        <v>0.00362</v>
      </c>
      <c r="S127" s="236">
        <v>0</v>
      </c>
      <c r="T127" s="237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8" t="s">
        <v>308</v>
      </c>
      <c r="AT127" s="238" t="s">
        <v>170</v>
      </c>
      <c r="AU127" s="238" t="s">
        <v>82</v>
      </c>
      <c r="AY127" s="18" t="s">
        <v>167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18" t="s">
        <v>80</v>
      </c>
      <c r="BK127" s="239">
        <f>ROUND(I127*H127,2)</f>
        <v>0</v>
      </c>
      <c r="BL127" s="18" t="s">
        <v>308</v>
      </c>
      <c r="BM127" s="238" t="s">
        <v>688</v>
      </c>
    </row>
    <row r="128" s="2" customFormat="1" ht="24.15" customHeight="1">
      <c r="A128" s="39"/>
      <c r="B128" s="40"/>
      <c r="C128" s="227" t="s">
        <v>168</v>
      </c>
      <c r="D128" s="227" t="s">
        <v>170</v>
      </c>
      <c r="E128" s="228" t="s">
        <v>1431</v>
      </c>
      <c r="F128" s="229" t="s">
        <v>1432</v>
      </c>
      <c r="G128" s="230" t="s">
        <v>702</v>
      </c>
      <c r="H128" s="231">
        <v>1</v>
      </c>
      <c r="I128" s="232"/>
      <c r="J128" s="233">
        <f>ROUND(I128*H128,2)</f>
        <v>0</v>
      </c>
      <c r="K128" s="229" t="s">
        <v>174</v>
      </c>
      <c r="L128" s="45"/>
      <c r="M128" s="234" t="s">
        <v>1</v>
      </c>
      <c r="N128" s="235" t="s">
        <v>38</v>
      </c>
      <c r="O128" s="92"/>
      <c r="P128" s="236">
        <f>O128*H128</f>
        <v>0</v>
      </c>
      <c r="Q128" s="236">
        <v>0.017469999999999999</v>
      </c>
      <c r="R128" s="236">
        <f>Q128*H128</f>
        <v>0.017469999999999999</v>
      </c>
      <c r="S128" s="236">
        <v>0</v>
      </c>
      <c r="T128" s="237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8" t="s">
        <v>308</v>
      </c>
      <c r="AT128" s="238" t="s">
        <v>170</v>
      </c>
      <c r="AU128" s="238" t="s">
        <v>82</v>
      </c>
      <c r="AY128" s="18" t="s">
        <v>167</v>
      </c>
      <c r="BE128" s="239">
        <f>IF(N128="základní",J128,0)</f>
        <v>0</v>
      </c>
      <c r="BF128" s="239">
        <f>IF(N128="snížená",J128,0)</f>
        <v>0</v>
      </c>
      <c r="BG128" s="239">
        <f>IF(N128="zákl. přenesená",J128,0)</f>
        <v>0</v>
      </c>
      <c r="BH128" s="239">
        <f>IF(N128="sníž. přenesená",J128,0)</f>
        <v>0</v>
      </c>
      <c r="BI128" s="239">
        <f>IF(N128="nulová",J128,0)</f>
        <v>0</v>
      </c>
      <c r="BJ128" s="18" t="s">
        <v>80</v>
      </c>
      <c r="BK128" s="239">
        <f>ROUND(I128*H128,2)</f>
        <v>0</v>
      </c>
      <c r="BL128" s="18" t="s">
        <v>308</v>
      </c>
      <c r="BM128" s="238" t="s">
        <v>699</v>
      </c>
    </row>
    <row r="129" s="2" customFormat="1" ht="16.5" customHeight="1">
      <c r="A129" s="39"/>
      <c r="B129" s="40"/>
      <c r="C129" s="227" t="s">
        <v>175</v>
      </c>
      <c r="D129" s="227" t="s">
        <v>170</v>
      </c>
      <c r="E129" s="228" t="s">
        <v>705</v>
      </c>
      <c r="F129" s="229" t="s">
        <v>706</v>
      </c>
      <c r="G129" s="230" t="s">
        <v>702</v>
      </c>
      <c r="H129" s="231">
        <v>3</v>
      </c>
      <c r="I129" s="232"/>
      <c r="J129" s="233">
        <f>ROUND(I129*H129,2)</f>
        <v>0</v>
      </c>
      <c r="K129" s="229" t="s">
        <v>174</v>
      </c>
      <c r="L129" s="45"/>
      <c r="M129" s="234" t="s">
        <v>1</v>
      </c>
      <c r="N129" s="235" t="s">
        <v>38</v>
      </c>
      <c r="O129" s="92"/>
      <c r="P129" s="236">
        <f>O129*H129</f>
        <v>0</v>
      </c>
      <c r="Q129" s="236">
        <v>0</v>
      </c>
      <c r="R129" s="236">
        <f>Q129*H129</f>
        <v>0</v>
      </c>
      <c r="S129" s="236">
        <v>0.019460000000000002</v>
      </c>
      <c r="T129" s="237">
        <f>S129*H129</f>
        <v>0.058380000000000001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8" t="s">
        <v>308</v>
      </c>
      <c r="AT129" s="238" t="s">
        <v>170</v>
      </c>
      <c r="AU129" s="238" t="s">
        <v>82</v>
      </c>
      <c r="AY129" s="18" t="s">
        <v>167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8" t="s">
        <v>80</v>
      </c>
      <c r="BK129" s="239">
        <f>ROUND(I129*H129,2)</f>
        <v>0</v>
      </c>
      <c r="BL129" s="18" t="s">
        <v>308</v>
      </c>
      <c r="BM129" s="238" t="s">
        <v>708</v>
      </c>
    </row>
    <row r="130" s="2" customFormat="1" ht="24.15" customHeight="1">
      <c r="A130" s="39"/>
      <c r="B130" s="40"/>
      <c r="C130" s="227" t="s">
        <v>192</v>
      </c>
      <c r="D130" s="227" t="s">
        <v>170</v>
      </c>
      <c r="E130" s="228" t="s">
        <v>1433</v>
      </c>
      <c r="F130" s="229" t="s">
        <v>1434</v>
      </c>
      <c r="G130" s="230" t="s">
        <v>702</v>
      </c>
      <c r="H130" s="231">
        <v>1</v>
      </c>
      <c r="I130" s="232"/>
      <c r="J130" s="233">
        <f>ROUND(I130*H130,2)</f>
        <v>0</v>
      </c>
      <c r="K130" s="229" t="s">
        <v>174</v>
      </c>
      <c r="L130" s="45"/>
      <c r="M130" s="234" t="s">
        <v>1</v>
      </c>
      <c r="N130" s="235" t="s">
        <v>38</v>
      </c>
      <c r="O130" s="92"/>
      <c r="P130" s="236">
        <f>O130*H130</f>
        <v>0</v>
      </c>
      <c r="Q130" s="236">
        <v>0.01247</v>
      </c>
      <c r="R130" s="236">
        <f>Q130*H130</f>
        <v>0.01247</v>
      </c>
      <c r="S130" s="236">
        <v>0</v>
      </c>
      <c r="T130" s="237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8" t="s">
        <v>308</v>
      </c>
      <c r="AT130" s="238" t="s">
        <v>170</v>
      </c>
      <c r="AU130" s="238" t="s">
        <v>82</v>
      </c>
      <c r="AY130" s="18" t="s">
        <v>167</v>
      </c>
      <c r="BE130" s="239">
        <f>IF(N130="základní",J130,0)</f>
        <v>0</v>
      </c>
      <c r="BF130" s="239">
        <f>IF(N130="snížená",J130,0)</f>
        <v>0</v>
      </c>
      <c r="BG130" s="239">
        <f>IF(N130="zákl. přenesená",J130,0)</f>
        <v>0</v>
      </c>
      <c r="BH130" s="239">
        <f>IF(N130="sníž. přenesená",J130,0)</f>
        <v>0</v>
      </c>
      <c r="BI130" s="239">
        <f>IF(N130="nulová",J130,0)</f>
        <v>0</v>
      </c>
      <c r="BJ130" s="18" t="s">
        <v>80</v>
      </c>
      <c r="BK130" s="239">
        <f>ROUND(I130*H130,2)</f>
        <v>0</v>
      </c>
      <c r="BL130" s="18" t="s">
        <v>308</v>
      </c>
      <c r="BM130" s="238" t="s">
        <v>716</v>
      </c>
    </row>
    <row r="131" s="2" customFormat="1" ht="21.75" customHeight="1">
      <c r="A131" s="39"/>
      <c r="B131" s="40"/>
      <c r="C131" s="227" t="s">
        <v>205</v>
      </c>
      <c r="D131" s="227" t="s">
        <v>170</v>
      </c>
      <c r="E131" s="228" t="s">
        <v>709</v>
      </c>
      <c r="F131" s="229" t="s">
        <v>710</v>
      </c>
      <c r="G131" s="230" t="s">
        <v>702</v>
      </c>
      <c r="H131" s="231">
        <v>1</v>
      </c>
      <c r="I131" s="232"/>
      <c r="J131" s="233">
        <f>ROUND(I131*H131,2)</f>
        <v>0</v>
      </c>
      <c r="K131" s="229" t="s">
        <v>174</v>
      </c>
      <c r="L131" s="45"/>
      <c r="M131" s="234" t="s">
        <v>1</v>
      </c>
      <c r="N131" s="235" t="s">
        <v>38</v>
      </c>
      <c r="O131" s="92"/>
      <c r="P131" s="236">
        <f>O131*H131</f>
        <v>0</v>
      </c>
      <c r="Q131" s="236">
        <v>0</v>
      </c>
      <c r="R131" s="236">
        <f>Q131*H131</f>
        <v>0</v>
      </c>
      <c r="S131" s="236">
        <v>0.024500000000000001</v>
      </c>
      <c r="T131" s="237">
        <f>S131*H131</f>
        <v>0.024500000000000001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8" t="s">
        <v>308</v>
      </c>
      <c r="AT131" s="238" t="s">
        <v>170</v>
      </c>
      <c r="AU131" s="238" t="s">
        <v>82</v>
      </c>
      <c r="AY131" s="18" t="s">
        <v>167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8" t="s">
        <v>80</v>
      </c>
      <c r="BK131" s="239">
        <f>ROUND(I131*H131,2)</f>
        <v>0</v>
      </c>
      <c r="BL131" s="18" t="s">
        <v>308</v>
      </c>
      <c r="BM131" s="238" t="s">
        <v>727</v>
      </c>
    </row>
    <row r="132" s="2" customFormat="1" ht="21.75" customHeight="1">
      <c r="A132" s="39"/>
      <c r="B132" s="40"/>
      <c r="C132" s="227" t="s">
        <v>212</v>
      </c>
      <c r="D132" s="227" t="s">
        <v>170</v>
      </c>
      <c r="E132" s="228" t="s">
        <v>1435</v>
      </c>
      <c r="F132" s="229" t="s">
        <v>1436</v>
      </c>
      <c r="G132" s="230" t="s">
        <v>702</v>
      </c>
      <c r="H132" s="231">
        <v>1</v>
      </c>
      <c r="I132" s="232"/>
      <c r="J132" s="233">
        <f>ROUND(I132*H132,2)</f>
        <v>0</v>
      </c>
      <c r="K132" s="229" t="s">
        <v>174</v>
      </c>
      <c r="L132" s="45"/>
      <c r="M132" s="234" t="s">
        <v>1</v>
      </c>
      <c r="N132" s="235" t="s">
        <v>38</v>
      </c>
      <c r="O132" s="92"/>
      <c r="P132" s="236">
        <f>O132*H132</f>
        <v>0</v>
      </c>
      <c r="Q132" s="236">
        <v>0.01274</v>
      </c>
      <c r="R132" s="236">
        <f>Q132*H132</f>
        <v>0.01274</v>
      </c>
      <c r="S132" s="236">
        <v>0</v>
      </c>
      <c r="T132" s="237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8" t="s">
        <v>308</v>
      </c>
      <c r="AT132" s="238" t="s">
        <v>170</v>
      </c>
      <c r="AU132" s="238" t="s">
        <v>82</v>
      </c>
      <c r="AY132" s="18" t="s">
        <v>167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8" t="s">
        <v>80</v>
      </c>
      <c r="BK132" s="239">
        <f>ROUND(I132*H132,2)</f>
        <v>0</v>
      </c>
      <c r="BL132" s="18" t="s">
        <v>308</v>
      </c>
      <c r="BM132" s="238" t="s">
        <v>742</v>
      </c>
    </row>
    <row r="133" s="2" customFormat="1" ht="33" customHeight="1">
      <c r="A133" s="39"/>
      <c r="B133" s="40"/>
      <c r="C133" s="227" t="s">
        <v>179</v>
      </c>
      <c r="D133" s="227" t="s">
        <v>170</v>
      </c>
      <c r="E133" s="228" t="s">
        <v>1437</v>
      </c>
      <c r="F133" s="229" t="s">
        <v>1438</v>
      </c>
      <c r="G133" s="230" t="s">
        <v>702</v>
      </c>
      <c r="H133" s="231">
        <v>1</v>
      </c>
      <c r="I133" s="232"/>
      <c r="J133" s="233">
        <f>ROUND(I133*H133,2)</f>
        <v>0</v>
      </c>
      <c r="K133" s="229" t="s">
        <v>174</v>
      </c>
      <c r="L133" s="45"/>
      <c r="M133" s="234" t="s">
        <v>1</v>
      </c>
      <c r="N133" s="235" t="s">
        <v>38</v>
      </c>
      <c r="O133" s="92"/>
      <c r="P133" s="236">
        <f>O133*H133</f>
        <v>0</v>
      </c>
      <c r="Q133" s="236">
        <v>0.018079999999999999</v>
      </c>
      <c r="R133" s="236">
        <f>Q133*H133</f>
        <v>0.018079999999999999</v>
      </c>
      <c r="S133" s="236">
        <v>0</v>
      </c>
      <c r="T133" s="237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8" t="s">
        <v>308</v>
      </c>
      <c r="AT133" s="238" t="s">
        <v>170</v>
      </c>
      <c r="AU133" s="238" t="s">
        <v>82</v>
      </c>
      <c r="AY133" s="18" t="s">
        <v>167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8" t="s">
        <v>80</v>
      </c>
      <c r="BK133" s="239">
        <f>ROUND(I133*H133,2)</f>
        <v>0</v>
      </c>
      <c r="BL133" s="18" t="s">
        <v>308</v>
      </c>
      <c r="BM133" s="238" t="s">
        <v>103</v>
      </c>
    </row>
    <row r="134" s="2" customFormat="1" ht="16.5" customHeight="1">
      <c r="A134" s="39"/>
      <c r="B134" s="40"/>
      <c r="C134" s="227" t="s">
        <v>224</v>
      </c>
      <c r="D134" s="227" t="s">
        <v>170</v>
      </c>
      <c r="E134" s="228" t="s">
        <v>713</v>
      </c>
      <c r="F134" s="229" t="s">
        <v>714</v>
      </c>
      <c r="G134" s="230" t="s">
        <v>702</v>
      </c>
      <c r="H134" s="231">
        <v>1</v>
      </c>
      <c r="I134" s="232"/>
      <c r="J134" s="233">
        <f>ROUND(I134*H134,2)</f>
        <v>0</v>
      </c>
      <c r="K134" s="229" t="s">
        <v>174</v>
      </c>
      <c r="L134" s="45"/>
      <c r="M134" s="234" t="s">
        <v>1</v>
      </c>
      <c r="N134" s="235" t="s">
        <v>38</v>
      </c>
      <c r="O134" s="92"/>
      <c r="P134" s="236">
        <f>O134*H134</f>
        <v>0</v>
      </c>
      <c r="Q134" s="236">
        <v>0</v>
      </c>
      <c r="R134" s="236">
        <f>Q134*H134</f>
        <v>0</v>
      </c>
      <c r="S134" s="236">
        <v>0.034700000000000002</v>
      </c>
      <c r="T134" s="237">
        <f>S134*H134</f>
        <v>0.034700000000000002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8" t="s">
        <v>308</v>
      </c>
      <c r="AT134" s="238" t="s">
        <v>170</v>
      </c>
      <c r="AU134" s="238" t="s">
        <v>82</v>
      </c>
      <c r="AY134" s="18" t="s">
        <v>167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8" t="s">
        <v>80</v>
      </c>
      <c r="BK134" s="239">
        <f>ROUND(I134*H134,2)</f>
        <v>0</v>
      </c>
      <c r="BL134" s="18" t="s">
        <v>308</v>
      </c>
      <c r="BM134" s="238" t="s">
        <v>765</v>
      </c>
    </row>
    <row r="135" s="2" customFormat="1" ht="33" customHeight="1">
      <c r="A135" s="39"/>
      <c r="B135" s="40"/>
      <c r="C135" s="227" t="s">
        <v>233</v>
      </c>
      <c r="D135" s="227" t="s">
        <v>170</v>
      </c>
      <c r="E135" s="228" t="s">
        <v>1439</v>
      </c>
      <c r="F135" s="229" t="s">
        <v>1440</v>
      </c>
      <c r="G135" s="230" t="s">
        <v>702</v>
      </c>
      <c r="H135" s="231">
        <v>1</v>
      </c>
      <c r="I135" s="232"/>
      <c r="J135" s="233">
        <f>ROUND(I135*H135,2)</f>
        <v>0</v>
      </c>
      <c r="K135" s="229" t="s">
        <v>174</v>
      </c>
      <c r="L135" s="45"/>
      <c r="M135" s="234" t="s">
        <v>1</v>
      </c>
      <c r="N135" s="235" t="s">
        <v>38</v>
      </c>
      <c r="O135" s="92"/>
      <c r="P135" s="236">
        <f>O135*H135</f>
        <v>0</v>
      </c>
      <c r="Q135" s="236">
        <v>0.01525</v>
      </c>
      <c r="R135" s="236">
        <f>Q135*H135</f>
        <v>0.01525</v>
      </c>
      <c r="S135" s="236">
        <v>0</v>
      </c>
      <c r="T135" s="23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308</v>
      </c>
      <c r="AT135" s="238" t="s">
        <v>170</v>
      </c>
      <c r="AU135" s="238" t="s">
        <v>82</v>
      </c>
      <c r="AY135" s="18" t="s">
        <v>167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80</v>
      </c>
      <c r="BK135" s="239">
        <f>ROUND(I135*H135,2)</f>
        <v>0</v>
      </c>
      <c r="BL135" s="18" t="s">
        <v>308</v>
      </c>
      <c r="BM135" s="238" t="s">
        <v>772</v>
      </c>
    </row>
    <row r="136" s="2" customFormat="1" ht="16.5" customHeight="1">
      <c r="A136" s="39"/>
      <c r="B136" s="40"/>
      <c r="C136" s="227" t="s">
        <v>239</v>
      </c>
      <c r="D136" s="227" t="s">
        <v>170</v>
      </c>
      <c r="E136" s="228" t="s">
        <v>1441</v>
      </c>
      <c r="F136" s="229" t="s">
        <v>1442</v>
      </c>
      <c r="G136" s="230" t="s">
        <v>173</v>
      </c>
      <c r="H136" s="231">
        <v>1</v>
      </c>
      <c r="I136" s="232"/>
      <c r="J136" s="233">
        <f>ROUND(I136*H136,2)</f>
        <v>0</v>
      </c>
      <c r="K136" s="229" t="s">
        <v>1</v>
      </c>
      <c r="L136" s="45"/>
      <c r="M136" s="234" t="s">
        <v>1</v>
      </c>
      <c r="N136" s="235" t="s">
        <v>38</v>
      </c>
      <c r="O136" s="92"/>
      <c r="P136" s="236">
        <f>O136*H136</f>
        <v>0</v>
      </c>
      <c r="Q136" s="236">
        <v>0.001</v>
      </c>
      <c r="R136" s="236">
        <f>Q136*H136</f>
        <v>0.001</v>
      </c>
      <c r="S136" s="236">
        <v>0</v>
      </c>
      <c r="T136" s="237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8" t="s">
        <v>308</v>
      </c>
      <c r="AT136" s="238" t="s">
        <v>170</v>
      </c>
      <c r="AU136" s="238" t="s">
        <v>82</v>
      </c>
      <c r="AY136" s="18" t="s">
        <v>167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8" t="s">
        <v>80</v>
      </c>
      <c r="BK136" s="239">
        <f>ROUND(I136*H136,2)</f>
        <v>0</v>
      </c>
      <c r="BL136" s="18" t="s">
        <v>308</v>
      </c>
      <c r="BM136" s="238" t="s">
        <v>781</v>
      </c>
    </row>
    <row r="137" s="2" customFormat="1" ht="16.5" customHeight="1">
      <c r="A137" s="39"/>
      <c r="B137" s="40"/>
      <c r="C137" s="227" t="s">
        <v>8</v>
      </c>
      <c r="D137" s="227" t="s">
        <v>170</v>
      </c>
      <c r="E137" s="228" t="s">
        <v>1443</v>
      </c>
      <c r="F137" s="229" t="s">
        <v>1444</v>
      </c>
      <c r="G137" s="230" t="s">
        <v>173</v>
      </c>
      <c r="H137" s="231">
        <v>1</v>
      </c>
      <c r="I137" s="232"/>
      <c r="J137" s="233">
        <f>ROUND(I137*H137,2)</f>
        <v>0</v>
      </c>
      <c r="K137" s="229" t="s">
        <v>1</v>
      </c>
      <c r="L137" s="45"/>
      <c r="M137" s="234" t="s">
        <v>1</v>
      </c>
      <c r="N137" s="235" t="s">
        <v>38</v>
      </c>
      <c r="O137" s="92"/>
      <c r="P137" s="236">
        <f>O137*H137</f>
        <v>0</v>
      </c>
      <c r="Q137" s="236">
        <v>0.0019200000000000001</v>
      </c>
      <c r="R137" s="236">
        <f>Q137*H137</f>
        <v>0.0019200000000000001</v>
      </c>
      <c r="S137" s="236">
        <v>0</v>
      </c>
      <c r="T137" s="23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8" t="s">
        <v>308</v>
      </c>
      <c r="AT137" s="238" t="s">
        <v>170</v>
      </c>
      <c r="AU137" s="238" t="s">
        <v>82</v>
      </c>
      <c r="AY137" s="18" t="s">
        <v>167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8" t="s">
        <v>80</v>
      </c>
      <c r="BK137" s="239">
        <f>ROUND(I137*H137,2)</f>
        <v>0</v>
      </c>
      <c r="BL137" s="18" t="s">
        <v>308</v>
      </c>
      <c r="BM137" s="238" t="s">
        <v>789</v>
      </c>
    </row>
    <row r="138" s="2" customFormat="1" ht="24.15" customHeight="1">
      <c r="A138" s="39"/>
      <c r="B138" s="40"/>
      <c r="C138" s="227" t="s">
        <v>280</v>
      </c>
      <c r="D138" s="227" t="s">
        <v>170</v>
      </c>
      <c r="E138" s="228" t="s">
        <v>1445</v>
      </c>
      <c r="F138" s="229" t="s">
        <v>1446</v>
      </c>
      <c r="G138" s="230" t="s">
        <v>702</v>
      </c>
      <c r="H138" s="231">
        <v>18</v>
      </c>
      <c r="I138" s="232"/>
      <c r="J138" s="233">
        <f>ROUND(I138*H138,2)</f>
        <v>0</v>
      </c>
      <c r="K138" s="229" t="s">
        <v>174</v>
      </c>
      <c r="L138" s="45"/>
      <c r="M138" s="234" t="s">
        <v>1</v>
      </c>
      <c r="N138" s="235" t="s">
        <v>38</v>
      </c>
      <c r="O138" s="92"/>
      <c r="P138" s="236">
        <f>O138*H138</f>
        <v>0</v>
      </c>
      <c r="Q138" s="236">
        <v>0.00024000000000000001</v>
      </c>
      <c r="R138" s="236">
        <f>Q138*H138</f>
        <v>0.0043200000000000001</v>
      </c>
      <c r="S138" s="236">
        <v>0</v>
      </c>
      <c r="T138" s="23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8" t="s">
        <v>308</v>
      </c>
      <c r="AT138" s="238" t="s">
        <v>170</v>
      </c>
      <c r="AU138" s="238" t="s">
        <v>82</v>
      </c>
      <c r="AY138" s="18" t="s">
        <v>167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8" t="s">
        <v>80</v>
      </c>
      <c r="BK138" s="239">
        <f>ROUND(I138*H138,2)</f>
        <v>0</v>
      </c>
      <c r="BL138" s="18" t="s">
        <v>308</v>
      </c>
      <c r="BM138" s="238" t="s">
        <v>800</v>
      </c>
    </row>
    <row r="139" s="2" customFormat="1" ht="16.5" customHeight="1">
      <c r="A139" s="39"/>
      <c r="B139" s="40"/>
      <c r="C139" s="227" t="s">
        <v>288</v>
      </c>
      <c r="D139" s="227" t="s">
        <v>170</v>
      </c>
      <c r="E139" s="228" t="s">
        <v>1447</v>
      </c>
      <c r="F139" s="229" t="s">
        <v>1448</v>
      </c>
      <c r="G139" s="230" t="s">
        <v>173</v>
      </c>
      <c r="H139" s="231">
        <v>8</v>
      </c>
      <c r="I139" s="232"/>
      <c r="J139" s="233">
        <f>ROUND(I139*H139,2)</f>
        <v>0</v>
      </c>
      <c r="K139" s="229" t="s">
        <v>174</v>
      </c>
      <c r="L139" s="45"/>
      <c r="M139" s="234" t="s">
        <v>1</v>
      </c>
      <c r="N139" s="235" t="s">
        <v>38</v>
      </c>
      <c r="O139" s="92"/>
      <c r="P139" s="236">
        <f>O139*H139</f>
        <v>0</v>
      </c>
      <c r="Q139" s="236">
        <v>0.00059000000000000003</v>
      </c>
      <c r="R139" s="236">
        <f>Q139*H139</f>
        <v>0.0047200000000000002</v>
      </c>
      <c r="S139" s="236">
        <v>0</v>
      </c>
      <c r="T139" s="237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8" t="s">
        <v>308</v>
      </c>
      <c r="AT139" s="238" t="s">
        <v>170</v>
      </c>
      <c r="AU139" s="238" t="s">
        <v>82</v>
      </c>
      <c r="AY139" s="18" t="s">
        <v>167</v>
      </c>
      <c r="BE139" s="239">
        <f>IF(N139="základní",J139,0)</f>
        <v>0</v>
      </c>
      <c r="BF139" s="239">
        <f>IF(N139="snížená",J139,0)</f>
        <v>0</v>
      </c>
      <c r="BG139" s="239">
        <f>IF(N139="zákl. přenesená",J139,0)</f>
        <v>0</v>
      </c>
      <c r="BH139" s="239">
        <f>IF(N139="sníž. přenesená",J139,0)</f>
        <v>0</v>
      </c>
      <c r="BI139" s="239">
        <f>IF(N139="nulová",J139,0)</f>
        <v>0</v>
      </c>
      <c r="BJ139" s="18" t="s">
        <v>80</v>
      </c>
      <c r="BK139" s="239">
        <f>ROUND(I139*H139,2)</f>
        <v>0</v>
      </c>
      <c r="BL139" s="18" t="s">
        <v>308</v>
      </c>
      <c r="BM139" s="238" t="s">
        <v>808</v>
      </c>
    </row>
    <row r="140" s="2" customFormat="1" ht="16.5" customHeight="1">
      <c r="A140" s="39"/>
      <c r="B140" s="40"/>
      <c r="C140" s="227" t="s">
        <v>292</v>
      </c>
      <c r="D140" s="227" t="s">
        <v>170</v>
      </c>
      <c r="E140" s="228" t="s">
        <v>717</v>
      </c>
      <c r="F140" s="229" t="s">
        <v>718</v>
      </c>
      <c r="G140" s="230" t="s">
        <v>702</v>
      </c>
      <c r="H140" s="231">
        <v>5</v>
      </c>
      <c r="I140" s="232"/>
      <c r="J140" s="233">
        <f>ROUND(I140*H140,2)</f>
        <v>0</v>
      </c>
      <c r="K140" s="229" t="s">
        <v>174</v>
      </c>
      <c r="L140" s="45"/>
      <c r="M140" s="234" t="s">
        <v>1</v>
      </c>
      <c r="N140" s="235" t="s">
        <v>38</v>
      </c>
      <c r="O140" s="92"/>
      <c r="P140" s="236">
        <f>O140*H140</f>
        <v>0</v>
      </c>
      <c r="Q140" s="236">
        <v>0</v>
      </c>
      <c r="R140" s="236">
        <f>Q140*H140</f>
        <v>0</v>
      </c>
      <c r="S140" s="236">
        <v>0.00156</v>
      </c>
      <c r="T140" s="237">
        <f>S140*H140</f>
        <v>0.0077999999999999996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8" t="s">
        <v>308</v>
      </c>
      <c r="AT140" s="238" t="s">
        <v>170</v>
      </c>
      <c r="AU140" s="238" t="s">
        <v>82</v>
      </c>
      <c r="AY140" s="18" t="s">
        <v>167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8" t="s">
        <v>80</v>
      </c>
      <c r="BK140" s="239">
        <f>ROUND(I140*H140,2)</f>
        <v>0</v>
      </c>
      <c r="BL140" s="18" t="s">
        <v>308</v>
      </c>
      <c r="BM140" s="238" t="s">
        <v>416</v>
      </c>
    </row>
    <row r="141" s="2" customFormat="1" ht="24.15" customHeight="1">
      <c r="A141" s="39"/>
      <c r="B141" s="40"/>
      <c r="C141" s="227" t="s">
        <v>308</v>
      </c>
      <c r="D141" s="227" t="s">
        <v>170</v>
      </c>
      <c r="E141" s="228" t="s">
        <v>1449</v>
      </c>
      <c r="F141" s="229" t="s">
        <v>1450</v>
      </c>
      <c r="G141" s="230" t="s">
        <v>702</v>
      </c>
      <c r="H141" s="231">
        <v>1</v>
      </c>
      <c r="I141" s="232"/>
      <c r="J141" s="233">
        <f>ROUND(I141*H141,2)</f>
        <v>0</v>
      </c>
      <c r="K141" s="229" t="s">
        <v>174</v>
      </c>
      <c r="L141" s="45"/>
      <c r="M141" s="234" t="s">
        <v>1</v>
      </c>
      <c r="N141" s="235" t="s">
        <v>38</v>
      </c>
      <c r="O141" s="92"/>
      <c r="P141" s="236">
        <f>O141*H141</f>
        <v>0</v>
      </c>
      <c r="Q141" s="236">
        <v>0.00172</v>
      </c>
      <c r="R141" s="236">
        <f>Q141*H141</f>
        <v>0.00172</v>
      </c>
      <c r="S141" s="236">
        <v>0</v>
      </c>
      <c r="T141" s="237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8" t="s">
        <v>308</v>
      </c>
      <c r="AT141" s="238" t="s">
        <v>170</v>
      </c>
      <c r="AU141" s="238" t="s">
        <v>82</v>
      </c>
      <c r="AY141" s="18" t="s">
        <v>167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8" t="s">
        <v>80</v>
      </c>
      <c r="BK141" s="239">
        <f>ROUND(I141*H141,2)</f>
        <v>0</v>
      </c>
      <c r="BL141" s="18" t="s">
        <v>308</v>
      </c>
      <c r="BM141" s="238" t="s">
        <v>825</v>
      </c>
    </row>
    <row r="142" s="2" customFormat="1" ht="24.15" customHeight="1">
      <c r="A142" s="39"/>
      <c r="B142" s="40"/>
      <c r="C142" s="227" t="s">
        <v>314</v>
      </c>
      <c r="D142" s="227" t="s">
        <v>170</v>
      </c>
      <c r="E142" s="228" t="s">
        <v>1451</v>
      </c>
      <c r="F142" s="229" t="s">
        <v>1452</v>
      </c>
      <c r="G142" s="230" t="s">
        <v>702</v>
      </c>
      <c r="H142" s="231">
        <v>3</v>
      </c>
      <c r="I142" s="232"/>
      <c r="J142" s="233">
        <f>ROUND(I142*H142,2)</f>
        <v>0</v>
      </c>
      <c r="K142" s="229" t="s">
        <v>174</v>
      </c>
      <c r="L142" s="45"/>
      <c r="M142" s="234" t="s">
        <v>1</v>
      </c>
      <c r="N142" s="235" t="s">
        <v>38</v>
      </c>
      <c r="O142" s="92"/>
      <c r="P142" s="236">
        <f>O142*H142</f>
        <v>0</v>
      </c>
      <c r="Q142" s="236">
        <v>0.0018</v>
      </c>
      <c r="R142" s="236">
        <f>Q142*H142</f>
        <v>0.0054000000000000003</v>
      </c>
      <c r="S142" s="236">
        <v>0</v>
      </c>
      <c r="T142" s="23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8" t="s">
        <v>308</v>
      </c>
      <c r="AT142" s="238" t="s">
        <v>170</v>
      </c>
      <c r="AU142" s="238" t="s">
        <v>82</v>
      </c>
      <c r="AY142" s="18" t="s">
        <v>167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8" t="s">
        <v>80</v>
      </c>
      <c r="BK142" s="239">
        <f>ROUND(I142*H142,2)</f>
        <v>0</v>
      </c>
      <c r="BL142" s="18" t="s">
        <v>308</v>
      </c>
      <c r="BM142" s="238" t="s">
        <v>833</v>
      </c>
    </row>
    <row r="143" s="2" customFormat="1" ht="21.75" customHeight="1">
      <c r="A143" s="39"/>
      <c r="B143" s="40"/>
      <c r="C143" s="227" t="s">
        <v>319</v>
      </c>
      <c r="D143" s="227" t="s">
        <v>170</v>
      </c>
      <c r="E143" s="228" t="s">
        <v>1453</v>
      </c>
      <c r="F143" s="229" t="s">
        <v>1454</v>
      </c>
      <c r="G143" s="230" t="s">
        <v>702</v>
      </c>
      <c r="H143" s="231">
        <v>1</v>
      </c>
      <c r="I143" s="232"/>
      <c r="J143" s="233">
        <f>ROUND(I143*H143,2)</f>
        <v>0</v>
      </c>
      <c r="K143" s="229" t="s">
        <v>174</v>
      </c>
      <c r="L143" s="45"/>
      <c r="M143" s="234" t="s">
        <v>1</v>
      </c>
      <c r="N143" s="235" t="s">
        <v>38</v>
      </c>
      <c r="O143" s="92"/>
      <c r="P143" s="236">
        <f>O143*H143</f>
        <v>0</v>
      </c>
      <c r="Q143" s="236">
        <v>0.0018</v>
      </c>
      <c r="R143" s="236">
        <f>Q143*H143</f>
        <v>0.0018</v>
      </c>
      <c r="S143" s="236">
        <v>0</v>
      </c>
      <c r="T143" s="237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8" t="s">
        <v>308</v>
      </c>
      <c r="AT143" s="238" t="s">
        <v>170</v>
      </c>
      <c r="AU143" s="238" t="s">
        <v>82</v>
      </c>
      <c r="AY143" s="18" t="s">
        <v>167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8" t="s">
        <v>80</v>
      </c>
      <c r="BK143" s="239">
        <f>ROUND(I143*H143,2)</f>
        <v>0</v>
      </c>
      <c r="BL143" s="18" t="s">
        <v>308</v>
      </c>
      <c r="BM143" s="238" t="s">
        <v>841</v>
      </c>
    </row>
    <row r="144" s="2" customFormat="1" ht="16.5" customHeight="1">
      <c r="A144" s="39"/>
      <c r="B144" s="40"/>
      <c r="C144" s="227" t="s">
        <v>326</v>
      </c>
      <c r="D144" s="227" t="s">
        <v>170</v>
      </c>
      <c r="E144" s="228" t="s">
        <v>1455</v>
      </c>
      <c r="F144" s="229" t="s">
        <v>1456</v>
      </c>
      <c r="G144" s="230" t="s">
        <v>702</v>
      </c>
      <c r="H144" s="231">
        <v>1</v>
      </c>
      <c r="I144" s="232"/>
      <c r="J144" s="233">
        <f>ROUND(I144*H144,2)</f>
        <v>0</v>
      </c>
      <c r="K144" s="229" t="s">
        <v>174</v>
      </c>
      <c r="L144" s="45"/>
      <c r="M144" s="234" t="s">
        <v>1</v>
      </c>
      <c r="N144" s="235" t="s">
        <v>38</v>
      </c>
      <c r="O144" s="92"/>
      <c r="P144" s="236">
        <f>O144*H144</f>
        <v>0</v>
      </c>
      <c r="Q144" s="236">
        <v>0.0018400000000000001</v>
      </c>
      <c r="R144" s="236">
        <f>Q144*H144</f>
        <v>0.0018400000000000001</v>
      </c>
      <c r="S144" s="236">
        <v>0</v>
      </c>
      <c r="T144" s="23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8" t="s">
        <v>308</v>
      </c>
      <c r="AT144" s="238" t="s">
        <v>170</v>
      </c>
      <c r="AU144" s="238" t="s">
        <v>82</v>
      </c>
      <c r="AY144" s="18" t="s">
        <v>167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8" t="s">
        <v>80</v>
      </c>
      <c r="BK144" s="239">
        <f>ROUND(I144*H144,2)</f>
        <v>0</v>
      </c>
      <c r="BL144" s="18" t="s">
        <v>308</v>
      </c>
      <c r="BM144" s="238" t="s">
        <v>854</v>
      </c>
    </row>
    <row r="145" s="2" customFormat="1" ht="16.5" customHeight="1">
      <c r="A145" s="39"/>
      <c r="B145" s="40"/>
      <c r="C145" s="227" t="s">
        <v>333</v>
      </c>
      <c r="D145" s="227" t="s">
        <v>170</v>
      </c>
      <c r="E145" s="228" t="s">
        <v>1457</v>
      </c>
      <c r="F145" s="229" t="s">
        <v>1458</v>
      </c>
      <c r="G145" s="230" t="s">
        <v>173</v>
      </c>
      <c r="H145" s="231">
        <v>2</v>
      </c>
      <c r="I145" s="232"/>
      <c r="J145" s="233">
        <f>ROUND(I145*H145,2)</f>
        <v>0</v>
      </c>
      <c r="K145" s="229" t="s">
        <v>174</v>
      </c>
      <c r="L145" s="45"/>
      <c r="M145" s="234" t="s">
        <v>1</v>
      </c>
      <c r="N145" s="235" t="s">
        <v>38</v>
      </c>
      <c r="O145" s="92"/>
      <c r="P145" s="236">
        <f>O145*H145</f>
        <v>0</v>
      </c>
      <c r="Q145" s="236">
        <v>0.00024000000000000001</v>
      </c>
      <c r="R145" s="236">
        <f>Q145*H145</f>
        <v>0.00048000000000000001</v>
      </c>
      <c r="S145" s="236">
        <v>0</v>
      </c>
      <c r="T145" s="237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8" t="s">
        <v>308</v>
      </c>
      <c r="AT145" s="238" t="s">
        <v>170</v>
      </c>
      <c r="AU145" s="238" t="s">
        <v>82</v>
      </c>
      <c r="AY145" s="18" t="s">
        <v>167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18" t="s">
        <v>80</v>
      </c>
      <c r="BK145" s="239">
        <f>ROUND(I145*H145,2)</f>
        <v>0</v>
      </c>
      <c r="BL145" s="18" t="s">
        <v>308</v>
      </c>
      <c r="BM145" s="238" t="s">
        <v>870</v>
      </c>
    </row>
    <row r="146" s="2" customFormat="1" ht="16.5" customHeight="1">
      <c r="A146" s="39"/>
      <c r="B146" s="40"/>
      <c r="C146" s="227" t="s">
        <v>7</v>
      </c>
      <c r="D146" s="227" t="s">
        <v>170</v>
      </c>
      <c r="E146" s="228" t="s">
        <v>1459</v>
      </c>
      <c r="F146" s="229" t="s">
        <v>1460</v>
      </c>
      <c r="G146" s="230" t="s">
        <v>173</v>
      </c>
      <c r="H146" s="231">
        <v>10</v>
      </c>
      <c r="I146" s="232"/>
      <c r="J146" s="233">
        <f>ROUND(I146*H146,2)</f>
        <v>0</v>
      </c>
      <c r="K146" s="229" t="s">
        <v>174</v>
      </c>
      <c r="L146" s="45"/>
      <c r="M146" s="234" t="s">
        <v>1</v>
      </c>
      <c r="N146" s="235" t="s">
        <v>38</v>
      </c>
      <c r="O146" s="92"/>
      <c r="P146" s="236">
        <f>O146*H146</f>
        <v>0</v>
      </c>
      <c r="Q146" s="236">
        <v>0.00027999999999999998</v>
      </c>
      <c r="R146" s="236">
        <f>Q146*H146</f>
        <v>0.0027999999999999995</v>
      </c>
      <c r="S146" s="236">
        <v>0</v>
      </c>
      <c r="T146" s="237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8" t="s">
        <v>308</v>
      </c>
      <c r="AT146" s="238" t="s">
        <v>170</v>
      </c>
      <c r="AU146" s="238" t="s">
        <v>82</v>
      </c>
      <c r="AY146" s="18" t="s">
        <v>167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8" t="s">
        <v>80</v>
      </c>
      <c r="BK146" s="239">
        <f>ROUND(I146*H146,2)</f>
        <v>0</v>
      </c>
      <c r="BL146" s="18" t="s">
        <v>308</v>
      </c>
      <c r="BM146" s="238" t="s">
        <v>879</v>
      </c>
    </row>
    <row r="147" s="2" customFormat="1" ht="24.15" customHeight="1">
      <c r="A147" s="39"/>
      <c r="B147" s="40"/>
      <c r="C147" s="227" t="s">
        <v>346</v>
      </c>
      <c r="D147" s="227" t="s">
        <v>170</v>
      </c>
      <c r="E147" s="228" t="s">
        <v>1461</v>
      </c>
      <c r="F147" s="229" t="s">
        <v>1462</v>
      </c>
      <c r="G147" s="230" t="s">
        <v>173</v>
      </c>
      <c r="H147" s="231">
        <v>1</v>
      </c>
      <c r="I147" s="232"/>
      <c r="J147" s="233">
        <f>ROUND(I147*H147,2)</f>
        <v>0</v>
      </c>
      <c r="K147" s="229" t="s">
        <v>174</v>
      </c>
      <c r="L147" s="45"/>
      <c r="M147" s="234" t="s">
        <v>1</v>
      </c>
      <c r="N147" s="235" t="s">
        <v>38</v>
      </c>
      <c r="O147" s="92"/>
      <c r="P147" s="236">
        <f>O147*H147</f>
        <v>0</v>
      </c>
      <c r="Q147" s="236">
        <v>0.00075000000000000002</v>
      </c>
      <c r="R147" s="236">
        <f>Q147*H147</f>
        <v>0.00075000000000000002</v>
      </c>
      <c r="S147" s="236">
        <v>0</v>
      </c>
      <c r="T147" s="23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8" t="s">
        <v>308</v>
      </c>
      <c r="AT147" s="238" t="s">
        <v>170</v>
      </c>
      <c r="AU147" s="238" t="s">
        <v>82</v>
      </c>
      <c r="AY147" s="18" t="s">
        <v>167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18" t="s">
        <v>80</v>
      </c>
      <c r="BK147" s="239">
        <f>ROUND(I147*H147,2)</f>
        <v>0</v>
      </c>
      <c r="BL147" s="18" t="s">
        <v>308</v>
      </c>
      <c r="BM147" s="238" t="s">
        <v>889</v>
      </c>
    </row>
    <row r="148" s="2" customFormat="1" ht="24.15" customHeight="1">
      <c r="A148" s="39"/>
      <c r="B148" s="40"/>
      <c r="C148" s="227" t="s">
        <v>354</v>
      </c>
      <c r="D148" s="227" t="s">
        <v>170</v>
      </c>
      <c r="E148" s="228" t="s">
        <v>1463</v>
      </c>
      <c r="F148" s="229" t="s">
        <v>1464</v>
      </c>
      <c r="G148" s="230" t="s">
        <v>219</v>
      </c>
      <c r="H148" s="231">
        <v>0.108</v>
      </c>
      <c r="I148" s="232"/>
      <c r="J148" s="233">
        <f>ROUND(I148*H148,2)</f>
        <v>0</v>
      </c>
      <c r="K148" s="229" t="s">
        <v>174</v>
      </c>
      <c r="L148" s="45"/>
      <c r="M148" s="234" t="s">
        <v>1</v>
      </c>
      <c r="N148" s="235" t="s">
        <v>38</v>
      </c>
      <c r="O148" s="92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8" t="s">
        <v>308</v>
      </c>
      <c r="AT148" s="238" t="s">
        <v>170</v>
      </c>
      <c r="AU148" s="238" t="s">
        <v>82</v>
      </c>
      <c r="AY148" s="18" t="s">
        <v>167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8" t="s">
        <v>80</v>
      </c>
      <c r="BK148" s="239">
        <f>ROUND(I148*H148,2)</f>
        <v>0</v>
      </c>
      <c r="BL148" s="18" t="s">
        <v>308</v>
      </c>
      <c r="BM148" s="238" t="s">
        <v>418</v>
      </c>
    </row>
    <row r="149" s="12" customFormat="1" ht="22.8" customHeight="1">
      <c r="A149" s="12"/>
      <c r="B149" s="211"/>
      <c r="C149" s="212"/>
      <c r="D149" s="213" t="s">
        <v>72</v>
      </c>
      <c r="E149" s="225" t="s">
        <v>1465</v>
      </c>
      <c r="F149" s="225" t="s">
        <v>1466</v>
      </c>
      <c r="G149" s="212"/>
      <c r="H149" s="212"/>
      <c r="I149" s="215"/>
      <c r="J149" s="226">
        <f>BK149</f>
        <v>0</v>
      </c>
      <c r="K149" s="212"/>
      <c r="L149" s="217"/>
      <c r="M149" s="218"/>
      <c r="N149" s="219"/>
      <c r="O149" s="219"/>
      <c r="P149" s="220">
        <f>SUM(P150:P152)</f>
        <v>0</v>
      </c>
      <c r="Q149" s="219"/>
      <c r="R149" s="220">
        <f>SUM(R150:R152)</f>
        <v>0.017150000000000002</v>
      </c>
      <c r="S149" s="219"/>
      <c r="T149" s="221">
        <f>SUM(T150:T152)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22" t="s">
        <v>82</v>
      </c>
      <c r="AT149" s="223" t="s">
        <v>72</v>
      </c>
      <c r="AU149" s="223" t="s">
        <v>80</v>
      </c>
      <c r="AY149" s="222" t="s">
        <v>167</v>
      </c>
      <c r="BK149" s="224">
        <f>SUM(BK150:BK152)</f>
        <v>0</v>
      </c>
    </row>
    <row r="150" s="2" customFormat="1" ht="33" customHeight="1">
      <c r="A150" s="39"/>
      <c r="B150" s="40"/>
      <c r="C150" s="227" t="s">
        <v>360</v>
      </c>
      <c r="D150" s="227" t="s">
        <v>170</v>
      </c>
      <c r="E150" s="228" t="s">
        <v>1467</v>
      </c>
      <c r="F150" s="229" t="s">
        <v>1468</v>
      </c>
      <c r="G150" s="230" t="s">
        <v>702</v>
      </c>
      <c r="H150" s="231">
        <v>1</v>
      </c>
      <c r="I150" s="232"/>
      <c r="J150" s="233">
        <f>ROUND(I150*H150,2)</f>
        <v>0</v>
      </c>
      <c r="K150" s="229" t="s">
        <v>174</v>
      </c>
      <c r="L150" s="45"/>
      <c r="M150" s="234" t="s">
        <v>1</v>
      </c>
      <c r="N150" s="235" t="s">
        <v>38</v>
      </c>
      <c r="O150" s="92"/>
      <c r="P150" s="236">
        <f>O150*H150</f>
        <v>0</v>
      </c>
      <c r="Q150" s="236">
        <v>0.016650000000000002</v>
      </c>
      <c r="R150" s="236">
        <f>Q150*H150</f>
        <v>0.016650000000000002</v>
      </c>
      <c r="S150" s="236">
        <v>0</v>
      </c>
      <c r="T150" s="237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8" t="s">
        <v>308</v>
      </c>
      <c r="AT150" s="238" t="s">
        <v>170</v>
      </c>
      <c r="AU150" s="238" t="s">
        <v>82</v>
      </c>
      <c r="AY150" s="18" t="s">
        <v>167</v>
      </c>
      <c r="BE150" s="239">
        <f>IF(N150="základní",J150,0)</f>
        <v>0</v>
      </c>
      <c r="BF150" s="239">
        <f>IF(N150="snížená",J150,0)</f>
        <v>0</v>
      </c>
      <c r="BG150" s="239">
        <f>IF(N150="zákl. přenesená",J150,0)</f>
        <v>0</v>
      </c>
      <c r="BH150" s="239">
        <f>IF(N150="sníž. přenesená",J150,0)</f>
        <v>0</v>
      </c>
      <c r="BI150" s="239">
        <f>IF(N150="nulová",J150,0)</f>
        <v>0</v>
      </c>
      <c r="BJ150" s="18" t="s">
        <v>80</v>
      </c>
      <c r="BK150" s="239">
        <f>ROUND(I150*H150,2)</f>
        <v>0</v>
      </c>
      <c r="BL150" s="18" t="s">
        <v>308</v>
      </c>
      <c r="BM150" s="238" t="s">
        <v>908</v>
      </c>
    </row>
    <row r="151" s="2" customFormat="1" ht="16.5" customHeight="1">
      <c r="A151" s="39"/>
      <c r="B151" s="40"/>
      <c r="C151" s="227" t="s">
        <v>365</v>
      </c>
      <c r="D151" s="227" t="s">
        <v>170</v>
      </c>
      <c r="E151" s="228" t="s">
        <v>1469</v>
      </c>
      <c r="F151" s="229" t="s">
        <v>1470</v>
      </c>
      <c r="G151" s="230" t="s">
        <v>702</v>
      </c>
      <c r="H151" s="231">
        <v>1</v>
      </c>
      <c r="I151" s="232"/>
      <c r="J151" s="233">
        <f>ROUND(I151*H151,2)</f>
        <v>0</v>
      </c>
      <c r="K151" s="229" t="s">
        <v>174</v>
      </c>
      <c r="L151" s="45"/>
      <c r="M151" s="234" t="s">
        <v>1</v>
      </c>
      <c r="N151" s="235" t="s">
        <v>38</v>
      </c>
      <c r="O151" s="92"/>
      <c r="P151" s="236">
        <f>O151*H151</f>
        <v>0</v>
      </c>
      <c r="Q151" s="236">
        <v>0.00050000000000000001</v>
      </c>
      <c r="R151" s="236">
        <f>Q151*H151</f>
        <v>0.00050000000000000001</v>
      </c>
      <c r="S151" s="236">
        <v>0</v>
      </c>
      <c r="T151" s="237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8" t="s">
        <v>308</v>
      </c>
      <c r="AT151" s="238" t="s">
        <v>170</v>
      </c>
      <c r="AU151" s="238" t="s">
        <v>82</v>
      </c>
      <c r="AY151" s="18" t="s">
        <v>167</v>
      </c>
      <c r="BE151" s="239">
        <f>IF(N151="základní",J151,0)</f>
        <v>0</v>
      </c>
      <c r="BF151" s="239">
        <f>IF(N151="snížená",J151,0)</f>
        <v>0</v>
      </c>
      <c r="BG151" s="239">
        <f>IF(N151="zákl. přenesená",J151,0)</f>
        <v>0</v>
      </c>
      <c r="BH151" s="239">
        <f>IF(N151="sníž. přenesená",J151,0)</f>
        <v>0</v>
      </c>
      <c r="BI151" s="239">
        <f>IF(N151="nulová",J151,0)</f>
        <v>0</v>
      </c>
      <c r="BJ151" s="18" t="s">
        <v>80</v>
      </c>
      <c r="BK151" s="239">
        <f>ROUND(I151*H151,2)</f>
        <v>0</v>
      </c>
      <c r="BL151" s="18" t="s">
        <v>308</v>
      </c>
      <c r="BM151" s="238" t="s">
        <v>925</v>
      </c>
    </row>
    <row r="152" s="2" customFormat="1" ht="24.15" customHeight="1">
      <c r="A152" s="39"/>
      <c r="B152" s="40"/>
      <c r="C152" s="227" t="s">
        <v>372</v>
      </c>
      <c r="D152" s="227" t="s">
        <v>170</v>
      </c>
      <c r="E152" s="228" t="s">
        <v>1471</v>
      </c>
      <c r="F152" s="229" t="s">
        <v>1472</v>
      </c>
      <c r="G152" s="230" t="s">
        <v>219</v>
      </c>
      <c r="H152" s="231">
        <v>0.017000000000000001</v>
      </c>
      <c r="I152" s="232"/>
      <c r="J152" s="233">
        <f>ROUND(I152*H152,2)</f>
        <v>0</v>
      </c>
      <c r="K152" s="229" t="s">
        <v>174</v>
      </c>
      <c r="L152" s="45"/>
      <c r="M152" s="295" t="s">
        <v>1</v>
      </c>
      <c r="N152" s="296" t="s">
        <v>38</v>
      </c>
      <c r="O152" s="297"/>
      <c r="P152" s="298">
        <f>O152*H152</f>
        <v>0</v>
      </c>
      <c r="Q152" s="298">
        <v>0</v>
      </c>
      <c r="R152" s="298">
        <f>Q152*H152</f>
        <v>0</v>
      </c>
      <c r="S152" s="298">
        <v>0</v>
      </c>
      <c r="T152" s="299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8" t="s">
        <v>308</v>
      </c>
      <c r="AT152" s="238" t="s">
        <v>170</v>
      </c>
      <c r="AU152" s="238" t="s">
        <v>82</v>
      </c>
      <c r="AY152" s="18" t="s">
        <v>167</v>
      </c>
      <c r="BE152" s="239">
        <f>IF(N152="základní",J152,0)</f>
        <v>0</v>
      </c>
      <c r="BF152" s="239">
        <f>IF(N152="snížená",J152,0)</f>
        <v>0</v>
      </c>
      <c r="BG152" s="239">
        <f>IF(N152="zákl. přenesená",J152,0)</f>
        <v>0</v>
      </c>
      <c r="BH152" s="239">
        <f>IF(N152="sníž. přenesená",J152,0)</f>
        <v>0</v>
      </c>
      <c r="BI152" s="239">
        <f>IF(N152="nulová",J152,0)</f>
        <v>0</v>
      </c>
      <c r="BJ152" s="18" t="s">
        <v>80</v>
      </c>
      <c r="BK152" s="239">
        <f>ROUND(I152*H152,2)</f>
        <v>0</v>
      </c>
      <c r="BL152" s="18" t="s">
        <v>308</v>
      </c>
      <c r="BM152" s="238" t="s">
        <v>935</v>
      </c>
    </row>
    <row r="153" s="2" customFormat="1" ht="6.96" customHeight="1">
      <c r="A153" s="39"/>
      <c r="B153" s="67"/>
      <c r="C153" s="68"/>
      <c r="D153" s="68"/>
      <c r="E153" s="68"/>
      <c r="F153" s="68"/>
      <c r="G153" s="68"/>
      <c r="H153" s="68"/>
      <c r="I153" s="68"/>
      <c r="J153" s="68"/>
      <c r="K153" s="68"/>
      <c r="L153" s="45"/>
      <c r="M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</row>
  </sheetData>
  <sheetProtection sheet="1" autoFilter="0" formatColumns="0" formatRows="0" objects="1" scenarios="1" spinCount="100000" saltValue="djsnMHUQ+FXQLjTtiw23rVrm4Gh6Ba4Ftn1b0ftExg3XzH63NUQsX/5ItpOkee5JvBGwWXdfO4sCKFSrYHJ/eg==" hashValue="2hfcXVo/fDm4cIMTAlBq+2/gs27tgFJq4XzQ+xQO9vh48WS9et9w/GXPOQpAzFKmL8IR3b7hNm7VDco7lq4tDA==" algorithmName="SHA-512" password="CC35"/>
  <autoFilter ref="C122:K15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DESKTOP-P90PJC4\uzivatel</dc:creator>
  <cp:lastModifiedBy>DESKTOP-P90PJC4\uzivatel</cp:lastModifiedBy>
  <dcterms:created xsi:type="dcterms:W3CDTF">2025-11-12T08:29:48Z</dcterms:created>
  <dcterms:modified xsi:type="dcterms:W3CDTF">2025-11-12T08:29:53Z</dcterms:modified>
</cp:coreProperties>
</file>