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Kupní smlouvy a smlouvy o dílo\2025\2025-32 Oprava spojovcího mostu\"/>
    </mc:Choice>
  </mc:AlternateContent>
  <xr:revisionPtr revIDLastSave="0" documentId="13_ncr:1_{087B3AC4-6F27-4302-AB31-FDF2A089F1ED}" xr6:coauthVersionLast="36" xr6:coauthVersionMax="36" xr10:uidLastSave="{00000000-0000-0000-0000-000000000000}"/>
  <bookViews>
    <workbookView xWindow="-120" yWindow="-120" windowWidth="57840" windowHeight="32040" activeTab="2" xr2:uid="{00000000-000D-0000-FFFF-FFFF00000000}"/>
  </bookViews>
  <sheets>
    <sheet name="Pokyny pro vyplnění" sheetId="11" r:id="rId1"/>
    <sheet name="VzorPolozky" sheetId="10" state="hidden" r:id="rId2"/>
    <sheet name="List1" sheetId="13" r:id="rId3"/>
    <sheet name="List2" sheetId="14" r:id="rId4"/>
    <sheet name="výkresy" sheetId="15" r:id="rId5"/>
  </sheets>
  <externalReferences>
    <externalReference r:id="rId6"/>
  </externalReferences>
  <definedNames>
    <definedName name="CenaCelkem">#REF!</definedName>
    <definedName name="CenaCelkemBezDPH">#REF!</definedName>
    <definedName name="CenaCelkemVypocet" localSheetId="2">List1!#REF!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azbaDPH3">List1!#REF!</definedName>
    <definedName name="SazbaDPH4">List1!#REF!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SniVypocet" localSheetId="2">List1!#REF!</definedName>
    <definedName name="ZakladDPHZakl">#REF!</definedName>
    <definedName name="ZakladDPHZaklVypocet" localSheetId="2">List1!#REF!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3" i="14" l="1"/>
  <c r="M13" i="14" s="1"/>
  <c r="I36" i="13"/>
  <c r="I35" i="13"/>
  <c r="AB136" i="14"/>
  <c r="S133" i="14"/>
  <c r="Q133" i="14"/>
  <c r="O133" i="14"/>
  <c r="K133" i="14"/>
  <c r="I133" i="14"/>
  <c r="G133" i="14"/>
  <c r="M133" i="14" s="1"/>
  <c r="S131" i="14"/>
  <c r="Q131" i="14"/>
  <c r="O131" i="14"/>
  <c r="M131" i="14"/>
  <c r="K131" i="14"/>
  <c r="I131" i="14"/>
  <c r="G131" i="14"/>
  <c r="S129" i="14"/>
  <c r="Q129" i="14"/>
  <c r="O129" i="14"/>
  <c r="M129" i="14"/>
  <c r="K129" i="14"/>
  <c r="I129" i="14"/>
  <c r="G129" i="14"/>
  <c r="S126" i="14"/>
  <c r="Q126" i="14"/>
  <c r="O126" i="14"/>
  <c r="K126" i="14"/>
  <c r="I126" i="14"/>
  <c r="G126" i="14"/>
  <c r="M126" i="14" s="1"/>
  <c r="S119" i="14"/>
  <c r="Q119" i="14"/>
  <c r="O119" i="14"/>
  <c r="K119" i="14"/>
  <c r="I119" i="14"/>
  <c r="G119" i="14"/>
  <c r="M119" i="14" s="1"/>
  <c r="S117" i="14"/>
  <c r="Q117" i="14"/>
  <c r="O117" i="14"/>
  <c r="K117" i="14"/>
  <c r="I117" i="14"/>
  <c r="G117" i="14"/>
  <c r="M117" i="14" s="1"/>
  <c r="S115" i="14"/>
  <c r="S102" i="14" s="1"/>
  <c r="Q115" i="14"/>
  <c r="O115" i="14"/>
  <c r="M115" i="14"/>
  <c r="K115" i="14"/>
  <c r="I115" i="14"/>
  <c r="G115" i="14"/>
  <c r="S113" i="14"/>
  <c r="Q113" i="14"/>
  <c r="O113" i="14"/>
  <c r="K113" i="14"/>
  <c r="I113" i="14"/>
  <c r="G113" i="14"/>
  <c r="M113" i="14" s="1"/>
  <c r="S111" i="14"/>
  <c r="Q111" i="14"/>
  <c r="O111" i="14"/>
  <c r="K111" i="14"/>
  <c r="I111" i="14"/>
  <c r="G111" i="14"/>
  <c r="M111" i="14" s="1"/>
  <c r="S109" i="14"/>
  <c r="Q109" i="14"/>
  <c r="O109" i="14"/>
  <c r="M109" i="14"/>
  <c r="K109" i="14"/>
  <c r="I109" i="14"/>
  <c r="G109" i="14"/>
  <c r="S107" i="14"/>
  <c r="Q107" i="14"/>
  <c r="O107" i="14"/>
  <c r="O102" i="14" s="1"/>
  <c r="K107" i="14"/>
  <c r="I107" i="14"/>
  <c r="G107" i="14"/>
  <c r="M107" i="14" s="1"/>
  <c r="S105" i="14"/>
  <c r="Q105" i="14"/>
  <c r="O105" i="14"/>
  <c r="K105" i="14"/>
  <c r="I105" i="14"/>
  <c r="G105" i="14"/>
  <c r="M105" i="14" s="1"/>
  <c r="S103" i="14"/>
  <c r="Q103" i="14"/>
  <c r="O103" i="14"/>
  <c r="K103" i="14"/>
  <c r="K102" i="14" s="1"/>
  <c r="I103" i="14"/>
  <c r="I102" i="14" s="1"/>
  <c r="G103" i="14"/>
  <c r="M103" i="14" s="1"/>
  <c r="Q102" i="14"/>
  <c r="G102" i="14"/>
  <c r="S100" i="14"/>
  <c r="Q100" i="14"/>
  <c r="O100" i="14"/>
  <c r="K100" i="14"/>
  <c r="I100" i="14"/>
  <c r="G100" i="14"/>
  <c r="M100" i="14" s="1"/>
  <c r="S98" i="14"/>
  <c r="S97" i="14" s="1"/>
  <c r="Q98" i="14"/>
  <c r="Q97" i="14" s="1"/>
  <c r="O98" i="14"/>
  <c r="M98" i="14"/>
  <c r="M97" i="14" s="1"/>
  <c r="K98" i="14"/>
  <c r="K97" i="14" s="1"/>
  <c r="I98" i="14"/>
  <c r="I97" i="14" s="1"/>
  <c r="G98" i="14"/>
  <c r="O97" i="14"/>
  <c r="G97" i="14"/>
  <c r="S95" i="14"/>
  <c r="Q95" i="14"/>
  <c r="O95" i="14"/>
  <c r="K95" i="14"/>
  <c r="I95" i="14"/>
  <c r="G95" i="14"/>
  <c r="M95" i="14" s="1"/>
  <c r="S91" i="14"/>
  <c r="Q91" i="14"/>
  <c r="O91" i="14"/>
  <c r="M91" i="14"/>
  <c r="K91" i="14"/>
  <c r="I91" i="14"/>
  <c r="G91" i="14"/>
  <c r="S87" i="14"/>
  <c r="Q87" i="14"/>
  <c r="O87" i="14"/>
  <c r="K87" i="14"/>
  <c r="I87" i="14"/>
  <c r="G87" i="14"/>
  <c r="M87" i="14" s="1"/>
  <c r="S83" i="14"/>
  <c r="Q83" i="14"/>
  <c r="O83" i="14"/>
  <c r="K83" i="14"/>
  <c r="I83" i="14"/>
  <c r="G83" i="14"/>
  <c r="M83" i="14" s="1"/>
  <c r="S78" i="14"/>
  <c r="Q78" i="14"/>
  <c r="O78" i="14"/>
  <c r="M78" i="14"/>
  <c r="K78" i="14"/>
  <c r="I78" i="14"/>
  <c r="G78" i="14"/>
  <c r="S76" i="14"/>
  <c r="Q76" i="14"/>
  <c r="O76" i="14"/>
  <c r="K76" i="14"/>
  <c r="I76" i="14"/>
  <c r="G76" i="14"/>
  <c r="M76" i="14" s="1"/>
  <c r="S74" i="14"/>
  <c r="Q74" i="14"/>
  <c r="O74" i="14"/>
  <c r="K74" i="14"/>
  <c r="I74" i="14"/>
  <c r="G74" i="14"/>
  <c r="M74" i="14" s="1"/>
  <c r="S72" i="14"/>
  <c r="Q72" i="14"/>
  <c r="O72" i="14"/>
  <c r="K72" i="14"/>
  <c r="I72" i="14"/>
  <c r="G72" i="14"/>
  <c r="M72" i="14" s="1"/>
  <c r="S70" i="14"/>
  <c r="Q70" i="14"/>
  <c r="O70" i="14"/>
  <c r="M70" i="14"/>
  <c r="K70" i="14"/>
  <c r="I70" i="14"/>
  <c r="G70" i="14"/>
  <c r="S68" i="14"/>
  <c r="S62" i="14" s="1"/>
  <c r="Q68" i="14"/>
  <c r="O68" i="14"/>
  <c r="K68" i="14"/>
  <c r="I68" i="14"/>
  <c r="G68" i="14"/>
  <c r="M68" i="14" s="1"/>
  <c r="S66" i="14"/>
  <c r="Q66" i="14"/>
  <c r="O66" i="14"/>
  <c r="K66" i="14"/>
  <c r="I66" i="14"/>
  <c r="G66" i="14"/>
  <c r="M66" i="14" s="1"/>
  <c r="S63" i="14"/>
  <c r="Q63" i="14"/>
  <c r="O63" i="14"/>
  <c r="O62" i="14" s="1"/>
  <c r="K63" i="14"/>
  <c r="K62" i="14" s="1"/>
  <c r="I63" i="14"/>
  <c r="I62" i="14" s="1"/>
  <c r="G63" i="14"/>
  <c r="M63" i="14" s="1"/>
  <c r="Q62" i="14"/>
  <c r="G62" i="14"/>
  <c r="I34" i="13" s="1"/>
  <c r="S60" i="14"/>
  <c r="S51" i="14" s="1"/>
  <c r="Q60" i="14"/>
  <c r="O60" i="14"/>
  <c r="K60" i="14"/>
  <c r="I60" i="14"/>
  <c r="G60" i="14"/>
  <c r="M60" i="14" s="1"/>
  <c r="S57" i="14"/>
  <c r="Q57" i="14"/>
  <c r="O57" i="14"/>
  <c r="K57" i="14"/>
  <c r="I57" i="14"/>
  <c r="G57" i="14"/>
  <c r="M57" i="14" s="1"/>
  <c r="S55" i="14"/>
  <c r="Q55" i="14"/>
  <c r="O55" i="14"/>
  <c r="K55" i="14"/>
  <c r="I55" i="14"/>
  <c r="G55" i="14"/>
  <c r="M55" i="14" s="1"/>
  <c r="S52" i="14"/>
  <c r="Q52" i="14"/>
  <c r="Q51" i="14" s="1"/>
  <c r="O52" i="14"/>
  <c r="O51" i="14" s="1"/>
  <c r="M52" i="14"/>
  <c r="K52" i="14"/>
  <c r="I52" i="14"/>
  <c r="I51" i="14" s="1"/>
  <c r="G52" i="14"/>
  <c r="K51" i="14"/>
  <c r="G51" i="14"/>
  <c r="I33" i="13" s="1"/>
  <c r="S47" i="14"/>
  <c r="Q47" i="14"/>
  <c r="O47" i="14"/>
  <c r="M47" i="14"/>
  <c r="K47" i="14"/>
  <c r="I47" i="14"/>
  <c r="G47" i="14"/>
  <c r="AX43" i="14"/>
  <c r="S42" i="14"/>
  <c r="Q42" i="14"/>
  <c r="O42" i="14"/>
  <c r="M42" i="14"/>
  <c r="K42" i="14"/>
  <c r="I42" i="14"/>
  <c r="I35" i="14" s="1"/>
  <c r="G42" i="14"/>
  <c r="S40" i="14"/>
  <c r="Q40" i="14"/>
  <c r="O40" i="14"/>
  <c r="K40" i="14"/>
  <c r="I40" i="14"/>
  <c r="G40" i="14"/>
  <c r="M40" i="14" s="1"/>
  <c r="S38" i="14"/>
  <c r="Q38" i="14"/>
  <c r="O38" i="14"/>
  <c r="K38" i="14"/>
  <c r="I38" i="14"/>
  <c r="G38" i="14"/>
  <c r="M38" i="14" s="1"/>
  <c r="S36" i="14"/>
  <c r="S35" i="14" s="1"/>
  <c r="Q36" i="14"/>
  <c r="O36" i="14"/>
  <c r="O35" i="14" s="1"/>
  <c r="K36" i="14"/>
  <c r="K35" i="14" s="1"/>
  <c r="I36" i="14"/>
  <c r="G36" i="14"/>
  <c r="M36" i="14" s="1"/>
  <c r="M35" i="14" s="1"/>
  <c r="Q35" i="14"/>
  <c r="G35" i="14"/>
  <c r="I32" i="13" s="1"/>
  <c r="S34" i="14"/>
  <c r="Q34" i="14"/>
  <c r="O34" i="14"/>
  <c r="K34" i="14"/>
  <c r="I34" i="14"/>
  <c r="G34" i="14"/>
  <c r="M34" i="14" s="1"/>
  <c r="S33" i="14"/>
  <c r="Q33" i="14"/>
  <c r="O33" i="14"/>
  <c r="M33" i="14"/>
  <c r="K33" i="14"/>
  <c r="I33" i="14"/>
  <c r="G33" i="14"/>
  <c r="S32" i="14"/>
  <c r="Q32" i="14"/>
  <c r="O32" i="14"/>
  <c r="K32" i="14"/>
  <c r="I32" i="14"/>
  <c r="G32" i="14"/>
  <c r="M32" i="14" s="1"/>
  <c r="S30" i="14"/>
  <c r="Q30" i="14"/>
  <c r="O30" i="14"/>
  <c r="M30" i="14"/>
  <c r="K30" i="14"/>
  <c r="I30" i="14"/>
  <c r="G30" i="14"/>
  <c r="S28" i="14"/>
  <c r="S27" i="14" s="1"/>
  <c r="Q28" i="14"/>
  <c r="O28" i="14"/>
  <c r="O27" i="14" s="1"/>
  <c r="K28" i="14"/>
  <c r="K27" i="14" s="1"/>
  <c r="I28" i="14"/>
  <c r="I27" i="14" s="1"/>
  <c r="G28" i="14"/>
  <c r="M28" i="14" s="1"/>
  <c r="Q27" i="14"/>
  <c r="G27" i="14"/>
  <c r="I31" i="13" s="1"/>
  <c r="S26" i="14"/>
  <c r="S25" i="14" s="1"/>
  <c r="Q26" i="14"/>
  <c r="O26" i="14"/>
  <c r="O25" i="14" s="1"/>
  <c r="K26" i="14"/>
  <c r="K25" i="14" s="1"/>
  <c r="I26" i="14"/>
  <c r="I25" i="14" s="1"/>
  <c r="G26" i="14"/>
  <c r="M26" i="14" s="1"/>
  <c r="M25" i="14" s="1"/>
  <c r="Q25" i="14"/>
  <c r="G25" i="14"/>
  <c r="I30" i="13" s="1"/>
  <c r="S23" i="14"/>
  <c r="Q23" i="14"/>
  <c r="O23" i="14"/>
  <c r="K23" i="14"/>
  <c r="I23" i="14"/>
  <c r="G23" i="14"/>
  <c r="M23" i="14" s="1"/>
  <c r="S21" i="14"/>
  <c r="Q21" i="14"/>
  <c r="O21" i="14"/>
  <c r="M21" i="14"/>
  <c r="K21" i="14"/>
  <c r="I21" i="14"/>
  <c r="G21" i="14"/>
  <c r="S19" i="14"/>
  <c r="Q19" i="14"/>
  <c r="O19" i="14"/>
  <c r="K19" i="14"/>
  <c r="I19" i="14"/>
  <c r="G19" i="14"/>
  <c r="M19" i="14" s="1"/>
  <c r="S17" i="14"/>
  <c r="Q17" i="14"/>
  <c r="O17" i="14"/>
  <c r="M17" i="14"/>
  <c r="K17" i="14"/>
  <c r="I17" i="14"/>
  <c r="G17" i="14"/>
  <c r="S15" i="14"/>
  <c r="Q15" i="14"/>
  <c r="O15" i="14"/>
  <c r="K15" i="14"/>
  <c r="I15" i="14"/>
  <c r="G15" i="14"/>
  <c r="M15" i="14" s="1"/>
  <c r="S14" i="14"/>
  <c r="Q14" i="14"/>
  <c r="O14" i="14"/>
  <c r="K14" i="14"/>
  <c r="I14" i="14"/>
  <c r="G14" i="14"/>
  <c r="M14" i="14" s="1"/>
  <c r="S13" i="14"/>
  <c r="Q13" i="14"/>
  <c r="O13" i="14"/>
  <c r="K13" i="14"/>
  <c r="I13" i="14"/>
  <c r="S12" i="14"/>
  <c r="Q12" i="14"/>
  <c r="O12" i="14"/>
  <c r="M12" i="14"/>
  <c r="K12" i="14"/>
  <c r="I12" i="14"/>
  <c r="G12" i="14"/>
  <c r="S10" i="14"/>
  <c r="Q10" i="14"/>
  <c r="O10" i="14"/>
  <c r="K10" i="14"/>
  <c r="K8" i="14" s="1"/>
  <c r="I10" i="14"/>
  <c r="G10" i="14"/>
  <c r="M10" i="14" s="1"/>
  <c r="S9" i="14"/>
  <c r="S8" i="14" s="1"/>
  <c r="Q9" i="14"/>
  <c r="Q8" i="14" s="1"/>
  <c r="O9" i="14"/>
  <c r="O8" i="14" s="1"/>
  <c r="K9" i="14"/>
  <c r="I9" i="14"/>
  <c r="I8" i="14" s="1"/>
  <c r="G9" i="14"/>
  <c r="M9" i="14" s="1"/>
  <c r="G8" i="14"/>
  <c r="I29" i="13" s="1"/>
  <c r="I20" i="13"/>
  <c r="I19" i="13"/>
  <c r="I18" i="13"/>
  <c r="I17" i="13" l="1"/>
  <c r="M62" i="14"/>
  <c r="M51" i="14"/>
  <c r="AC136" i="14"/>
  <c r="G136" i="14"/>
  <c r="M8" i="14"/>
  <c r="M102" i="14"/>
  <c r="M27" i="14"/>
  <c r="I37" i="13" l="1"/>
  <c r="I16" i="13"/>
  <c r="I21" i="13" s="1"/>
  <c r="J33" i="13" l="1"/>
  <c r="J29" i="13"/>
  <c r="J35" i="13"/>
  <c r="J36" i="13"/>
  <c r="J30" i="13"/>
  <c r="J31" i="13"/>
  <c r="J34" i="13"/>
  <c r="J32" i="13"/>
  <c r="J37" i="13" l="1"/>
  <c r="G2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B1DD89C6-CB51-4105-9D43-F2E4A9B1D5F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E10B386-B8A6-467F-83E5-640A2C1145C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3BF1A46C-788C-47C0-9759-B32B5BB9D67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48D88C4-C8B6-46CB-B287-18E05DB9FBA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66F18B18-3845-4A2C-9D84-8B4E00F6DAB8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E78959B5-95A5-4046-9219-20C15ECD3BCA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<sst xmlns="http://schemas.openxmlformats.org/spreadsheetml/2006/main" count="605" uniqueCount="278">
  <si>
    <t>%</t>
  </si>
  <si>
    <t>Cena celkem</t>
  </si>
  <si>
    <t>Název</t>
  </si>
  <si>
    <t xml:space="preserve">Položkový rozpočet </t>
  </si>
  <si>
    <t>S:</t>
  </si>
  <si>
    <t>O:</t>
  </si>
  <si>
    <t>R:</t>
  </si>
  <si>
    <t>Číslo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</si>
  <si>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</si>
  <si>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</si>
  <si>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</si>
  <si>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</si>
  <si>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</si>
  <si>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</si>
  <si>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</si>
  <si>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</si>
  <si>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</si>
  <si>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</si>
  <si>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</si>
  <si>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</si>
  <si>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</si>
  <si>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</si>
  <si>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</si>
  <si>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</si>
  <si>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</si>
  <si>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</si>
  <si>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</si>
  <si>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</si>
  <si>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</si>
  <si>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2500282</t>
  </si>
  <si>
    <t>Falcovaná krytina</t>
  </si>
  <si>
    <t>01</t>
  </si>
  <si>
    <t>Plochá střecha</t>
  </si>
  <si>
    <t>Objekt:</t>
  </si>
  <si>
    <t>Rozpočet:</t>
  </si>
  <si>
    <t>P25006</t>
  </si>
  <si>
    <t>Střední škola Slavkov – Austerlitz, příspěvková organizace</t>
  </si>
  <si>
    <t>Tyršova 479</t>
  </si>
  <si>
    <t>Slavkov u Brna</t>
  </si>
  <si>
    <t>68401</t>
  </si>
  <si>
    <t>49408381</t>
  </si>
  <si>
    <t>CZ49408381</t>
  </si>
  <si>
    <t>CZK</t>
  </si>
  <si>
    <t>Rekapitulace dílů</t>
  </si>
  <si>
    <t>Typ dílu</t>
  </si>
  <si>
    <t>94</t>
  </si>
  <si>
    <t>Lešení a stavební výtahy</t>
  </si>
  <si>
    <t>95</t>
  </si>
  <si>
    <t>Dokončovací konstrukce na pozemních stavbách</t>
  </si>
  <si>
    <t>F2040</t>
  </si>
  <si>
    <t>Zařízení staveniště</t>
  </si>
  <si>
    <t>712</t>
  </si>
  <si>
    <t>Povlakové krytiny</t>
  </si>
  <si>
    <t>713</t>
  </si>
  <si>
    <t>Izolace tepelné</t>
  </si>
  <si>
    <t>762</t>
  </si>
  <si>
    <t>Konstrukce tesařské</t>
  </si>
  <si>
    <t>762-4</t>
  </si>
  <si>
    <t>DHV - podstřešní folie</t>
  </si>
  <si>
    <t>764</t>
  </si>
  <si>
    <t>Konstrukce klempířské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</si>
  <si>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</si>
  <si>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</si>
  <si>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</si>
  <si>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</si>
  <si>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</si>
  <si>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</si>
  <si>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</si>
  <si>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</si>
  <si>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</si>
  <si>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</si>
  <si>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</si>
  <si>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</si>
  <si>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</si>
  <si>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</si>
  <si>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</si>
  <si>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</si>
  <si>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</si>
  <si>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</si>
  <si>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</si>
  <si>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</si>
  <si>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</si>
  <si>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</si>
  <si>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</si>
  <si>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</si>
  <si>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</si>
  <si>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</si>
  <si>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</si>
  <si>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</si>
  <si>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941941INT010</t>
  </si>
  <si>
    <t>Montáž lešení pohledového</t>
  </si>
  <si>
    <t>kpl</t>
  </si>
  <si>
    <t>Dalibor Horák s.r.o.</t>
  </si>
  <si>
    <t>Práce</t>
  </si>
  <si>
    <t>Zelená</t>
  </si>
  <si>
    <t>POL1_1</t>
  </si>
  <si>
    <t>941941INT02</t>
  </si>
  <si>
    <t>Pronájem lešení za den</t>
  </si>
  <si>
    <t>m2</t>
  </si>
  <si>
    <t>POL1_</t>
  </si>
  <si>
    <t>137,20000*30,00000</t>
  </si>
  <si>
    <t>VV</t>
  </si>
  <si>
    <t>941941INT030</t>
  </si>
  <si>
    <t>Demontáž lešení pohledového</t>
  </si>
  <si>
    <t>941941INT04</t>
  </si>
  <si>
    <t>Doprava lešení na místo stavby a zpět, + manipulace</t>
  </si>
  <si>
    <t>941941INT05</t>
  </si>
  <si>
    <t>Ruční přenášení materiálu z dopravy</t>
  </si>
  <si>
    <t>941941INT06</t>
  </si>
  <si>
    <t>Okopové zarážky, montáž + demontáž</t>
  </si>
  <si>
    <t>137,20000</t>
  </si>
  <si>
    <t>941941INT07</t>
  </si>
  <si>
    <t>Okopové zarážky, pronájem za den</t>
  </si>
  <si>
    <t>941941INT08</t>
  </si>
  <si>
    <t>Ochranné sítě z umělých vláken, montáž + demontáž</t>
  </si>
  <si>
    <t>941941INT09</t>
  </si>
  <si>
    <t>Ochranné sítě z umělých vláken, pronájem za den</t>
  </si>
  <si>
    <t>941941INT1002</t>
  </si>
  <si>
    <t>Dodávka a montáž podkladní geotextilie, montáž</t>
  </si>
  <si>
    <t>m</t>
  </si>
  <si>
    <t>20</t>
  </si>
  <si>
    <t>940-0012</t>
  </si>
  <si>
    <t>Stavební vrátek - střešní kolejnicový žebřík montáž, demontáž, motorový</t>
  </si>
  <si>
    <t>767914130R00</t>
  </si>
  <si>
    <t>Montáž oplocení z pletiva rámového na ocelové sloupky, o výšce přes 1,5 do 2 m</t>
  </si>
  <si>
    <t>12,5+3</t>
  </si>
  <si>
    <t>767914130R12</t>
  </si>
  <si>
    <t>Příplatek k oplocení za každý další měsíc používání</t>
  </si>
  <si>
    <t>Nedokončená</t>
  </si>
  <si>
    <t>005121 R</t>
  </si>
  <si>
    <t>Soubor</t>
  </si>
  <si>
    <t>VRN</t>
  </si>
  <si>
    <t>POL99_2</t>
  </si>
  <si>
    <t>005121030R</t>
  </si>
  <si>
    <t>Odstranění zařízení staveniště</t>
  </si>
  <si>
    <t>POL99_8</t>
  </si>
  <si>
    <t>005211080R</t>
  </si>
  <si>
    <t xml:space="preserve">Bezpečnostní a hygienická opatření na staveništi </t>
  </si>
  <si>
    <t>712341563T00</t>
  </si>
  <si>
    <t>Nalepení samolepící pásu na střechu do 10 st.,</t>
  </si>
  <si>
    <t>POL1_7</t>
  </si>
  <si>
    <t>POP</t>
  </si>
  <si>
    <t>pod tepelnou izolaci na TR : 26,84000</t>
  </si>
  <si>
    <t>711140101R00</t>
  </si>
  <si>
    <t>Odstranění izolace proti vodě - pásy přitavením vodorovné, 1 vrstva</t>
  </si>
  <si>
    <t>parotěs na bednění : 26,84000</t>
  </si>
  <si>
    <t>712211111V02</t>
  </si>
  <si>
    <t>Podkladní asfaltový izolační pás přibitím</t>
  </si>
  <si>
    <t>pod falcovku : 26,84000</t>
  </si>
  <si>
    <t>62852261.D1TyT</t>
  </si>
  <si>
    <t>Specifikace</t>
  </si>
  <si>
    <t>POL3_</t>
  </si>
  <si>
    <t>Asfaltový podkladový pás se samolepícími spoji určeny k pokládce na dřevěné bednění nebo OSB desky. Vhodný jako podkladní vrstva k AL falcovaným krytinám např. Prefalz, asfaltovým šindelům nebo pod přírodní břidlici.</t>
  </si>
  <si>
    <t xml:space="preserve">pod flacovku : </t>
  </si>
  <si>
    <t>Odkaz na mn. položky pořadí 19 : 26,84000</t>
  </si>
  <si>
    <t>Koeficient : 0,3</t>
  </si>
  <si>
    <t>62853187R</t>
  </si>
  <si>
    <t>Parozábrana asfaltová tl = 0,40 mm; funkce: parotěsná; asfalt: modifikovaný; nosná vložka: kombinace Al a PES se skelnou rohoží</t>
  </si>
  <si>
    <t xml:space="preserve">pod tepelnou izolaci : </t>
  </si>
  <si>
    <t>Odkaz na mn. položky pořadí 17 : 26,84000</t>
  </si>
  <si>
    <t>Koeficient : 0,25</t>
  </si>
  <si>
    <t>713300821R00</t>
  </si>
  <si>
    <t>Odstranění tepelné izolace těles pásy nebo foĺiemi  ploch rovných</t>
  </si>
  <si>
    <t>Důležitá</t>
  </si>
  <si>
    <t xml:space="preserve">vodorovná plocha střechy : </t>
  </si>
  <si>
    <t>čedičová rohož 3x40mm : 26,84000*3</t>
  </si>
  <si>
    <t>713141151T03</t>
  </si>
  <si>
    <t>Izolace tepelná střech kladená na sucho 1vrstvá, 20 - 100 m2</t>
  </si>
  <si>
    <t>2 x 60mm : 26,84000*2</t>
  </si>
  <si>
    <t>6315085921R</t>
  </si>
  <si>
    <t>Výrobek izolační pro budovy z minerální vlny (MW) tvar: rohož; tl = 60 mm; OH = 21 kg/m3; lambda = 0,033 W/(m.K)</t>
  </si>
  <si>
    <t>Odkaz na mn. položky pořadí 23 : 53,68000</t>
  </si>
  <si>
    <t>Koeficient : 0,1</t>
  </si>
  <si>
    <t>998713202R00</t>
  </si>
  <si>
    <t>Přesun hmot pro izolace tepelné v objektech výšky do 12 m</t>
  </si>
  <si>
    <t>Přesun hmot</t>
  </si>
  <si>
    <t>POL7_1002</t>
  </si>
  <si>
    <t>50 m vodorovně</t>
  </si>
  <si>
    <t>SPI</t>
  </si>
  <si>
    <t>762332110T00</t>
  </si>
  <si>
    <t>Montáž vázaných krovů pravidelných do 120 cm2</t>
  </si>
  <si>
    <t>krokve 80x60 : 12,2*2</t>
  </si>
  <si>
    <t>trámky - výměna pro bednění 45° 80x60 : 2,2*2</t>
  </si>
  <si>
    <t>762332120V01</t>
  </si>
  <si>
    <t>Montáž vázaných krovů pravidelných do 224 cm2</t>
  </si>
  <si>
    <t>krokev 80x160 : 12,2</t>
  </si>
  <si>
    <t>762341210R00</t>
  </si>
  <si>
    <t xml:space="preserve">Montáž bednění střech rovných o sklonu do 60° z prken hrubých na sraz tloušťky do 32 mm včetně vyřezání otvorů ,  </t>
  </si>
  <si>
    <t>bednění na krokve : 26,84000</t>
  </si>
  <si>
    <t>762341811R00</t>
  </si>
  <si>
    <t>Demontáž bednění a laťování bednění střech rovných, obloukových, o sklonu do 60 stupňů včetně všech nadstřešních konstrukcí z prken hrubých</t>
  </si>
  <si>
    <t>26,84000</t>
  </si>
  <si>
    <t>762134125T010</t>
  </si>
  <si>
    <t>Montáž bednění stěn, deskami, materál ve specifikaci</t>
  </si>
  <si>
    <t>překližka - bednění kraje střechy u pultu : 0,4*12,2</t>
  </si>
  <si>
    <t>762341210R001</t>
  </si>
  <si>
    <t>Montáž bednění střech rovných, prkna hrubá na sraz, pokládka 45°</t>
  </si>
  <si>
    <t>bednění na kontralatě 45° : 26,84000</t>
  </si>
  <si>
    <t>762342204R001</t>
  </si>
  <si>
    <t>Montáž laťování střech, svislé, vzdálenost 100 cm</t>
  </si>
  <si>
    <t>kontralatě : 26,84000/0,9</t>
  </si>
  <si>
    <t>60596003AaT</t>
  </si>
  <si>
    <t>Řezivo SM hranoly vč. impregnace</t>
  </si>
  <si>
    <t>m3</t>
  </si>
  <si>
    <t>POL3_7</t>
  </si>
  <si>
    <t>krokve 80x60 : 12,2*2*0,08*0,06</t>
  </si>
  <si>
    <t>krokev 80x160 : 12,2*0,08*0,16</t>
  </si>
  <si>
    <t>trámky - výměna pro bednění 45° 80x60 : 2,2*2*0,08*0,06</t>
  </si>
  <si>
    <t>Koeficient : 0,15</t>
  </si>
  <si>
    <t>60596004aT</t>
  </si>
  <si>
    <t>Řezivo na bednění desky 24 mm vč. impregnace</t>
  </si>
  <si>
    <t xml:space="preserve">bednění na krokve a kontralatě : </t>
  </si>
  <si>
    <t>Odkaz na mn. položky pořadí 28 : 26,84000*0,024</t>
  </si>
  <si>
    <t>60596008aT</t>
  </si>
  <si>
    <t>Řezivo střešní lať 40/60 vč. impregnace</t>
  </si>
  <si>
    <t xml:space="preserve">kontralatě : </t>
  </si>
  <si>
    <t>Odkaz na mn. položky pořadí 32 : 29,82222</t>
  </si>
  <si>
    <t>60624415T</t>
  </si>
  <si>
    <t>Překližka VST s hl. folií Topol tl. 21 mm</t>
  </si>
  <si>
    <t xml:space="preserve">překližka - bednění kraje střechy u pultu : </t>
  </si>
  <si>
    <t>Odkaz na mn. položky pořadí 30 : 4,88000</t>
  </si>
  <si>
    <t>998762202R00</t>
  </si>
  <si>
    <t>Přesun hmot pro konstrukce tesařské v objektech výšky do 12 m</t>
  </si>
  <si>
    <t>765901131V06</t>
  </si>
  <si>
    <t>DHV na bednění - větraná mezera : 26,84000</t>
  </si>
  <si>
    <t>765901311R00</t>
  </si>
  <si>
    <t>Fólie parotěsné, difúzní a vodotěsné Doplňky pro fólie páska těsnicí pod kontralatě š. 5 cm</t>
  </si>
  <si>
    <t>764311822R00</t>
  </si>
  <si>
    <t xml:space="preserve">Demontáž krytiny hladké střešní z tabulí 2 x 1 m, plochy přes 25 m, sklonu do 30° </t>
  </si>
  <si>
    <t>stávající krytina pz 0,6 mm : 26,84000</t>
  </si>
  <si>
    <t>764311321V02</t>
  </si>
  <si>
    <t>falcovaná krytina : 26,84000</t>
  </si>
  <si>
    <t>764323330V01</t>
  </si>
  <si>
    <t>Oplechování okapů Al, živičná krytina, rš 330 mm</t>
  </si>
  <si>
    <t>okapová hrana - falcovaná krytina : 12,2</t>
  </si>
  <si>
    <t>764352310T01</t>
  </si>
  <si>
    <t>Žlaby z Al plechu podokapní půlkruhové,rš 330 mm</t>
  </si>
  <si>
    <t>okap : 12,2</t>
  </si>
  <si>
    <t>764359316T01</t>
  </si>
  <si>
    <t>Kotlík kónický z Al plechu pro žlaby 333/100</t>
  </si>
  <si>
    <t>kus</t>
  </si>
  <si>
    <t>1</t>
  </si>
  <si>
    <t>764454303T01</t>
  </si>
  <si>
    <t>Odpadní trouby z Al plechu, kruhové, D 100 mm</t>
  </si>
  <si>
    <t>6</t>
  </si>
  <si>
    <t>764354204RT00</t>
  </si>
  <si>
    <t>maska pult : 12,2</t>
  </si>
  <si>
    <t>764354204RT01</t>
  </si>
  <si>
    <t>maska okap : 12,2</t>
  </si>
  <si>
    <t>764394220T01</t>
  </si>
  <si>
    <t>Podkladní pás z Pz plechu tl.1 mm, rš 200 mm</t>
  </si>
  <si>
    <t xml:space="preserve">maska okap : </t>
  </si>
  <si>
    <t>Odkaz na mn. položky pořadí 47 : 12,20000</t>
  </si>
  <si>
    <t xml:space="preserve">maska pult : </t>
  </si>
  <si>
    <t>Odkaz na mn. položky pořadí 46 : 12,20000*2</t>
  </si>
  <si>
    <t xml:space="preserve">okapnice : </t>
  </si>
  <si>
    <t>Odkaz na mn. položky pořadí 42 : 12,20000</t>
  </si>
  <si>
    <t>765313187T05</t>
  </si>
  <si>
    <t>pultová hrana : 12,2</t>
  </si>
  <si>
    <t>okapová hrana : 12,2</t>
  </si>
  <si>
    <t>781419708T.001</t>
  </si>
  <si>
    <t>Těsnění stojaté drážky falcované krytiny</t>
  </si>
  <si>
    <t>falcovaná krytina : 26,84000/0,57</t>
  </si>
  <si>
    <t>553926011RT</t>
  </si>
  <si>
    <t>Okapnice Al, pod podstřešní fólii, rš 250mm</t>
  </si>
  <si>
    <t>okapová hrana - okapnice DHV : 12,2</t>
  </si>
  <si>
    <t>998764202R00</t>
  </si>
  <si>
    <t>Přesun hmot pro konstrukce klempířské v objektech výšky do 12 m</t>
  </si>
  <si>
    <t>SUM</t>
  </si>
  <si>
    <t>END</t>
  </si>
  <si>
    <t>Asfaltový pás 3 mm</t>
  </si>
  <si>
    <t>Zakrytí střech podstřešní laminovanou superdifúzní kontaktní pojistnou hydroizolací pro šikmé střešní konstrukce s integrovanou lepící páskou, vč. dodávky materiálu</t>
  </si>
  <si>
    <t>Krytina hladká z Al, svitky š. 650 mm, do 30 st., ALU tl.0,7 mm barevný</t>
  </si>
  <si>
    <t>Maska hladká z Al plechu, rš 500 mm, ALU - barevný</t>
  </si>
  <si>
    <t>Maska hladká z Al plechu, rš 330 mm, ALU - barevný</t>
  </si>
  <si>
    <t>Větrací mřížka z děrovaného Al plechu, barevný rš. 80 mm</t>
  </si>
  <si>
    <t>Celkem bez DPH</t>
  </si>
  <si>
    <t>Slavkov u Brna, Tyršova 479, Oprava spojovacího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</si>
</sst>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4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5" xfId="0" applyBorder="1"/>
    <xf numFmtId="0" fontId="0" fillId="0" borderId="6" xfId="0" applyBorder="1" applyAlignment="1">
      <alignment horizontal="left" indent="1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left" vertical="center" indent="1"/>
    </xf>
    <xf numFmtId="0" fontId="0" fillId="0" borderId="13" xfId="0" applyBorder="1" applyAlignment="1">
      <alignment horizontal="left" vertical="top" indent="1"/>
    </xf>
    <xf numFmtId="0" fontId="7" fillId="0" borderId="14" xfId="0" applyFont="1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7" fillId="0" borderId="10" xfId="0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0" fillId="0" borderId="14" xfId="0" applyBorder="1" applyAlignment="1">
      <alignment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vertical="center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4" fontId="0" fillId="0" borderId="1" xfId="0" applyNumberFormat="1" applyBorder="1"/>
    <xf numFmtId="49" fontId="7" fillId="0" borderId="3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0" fontId="0" fillId="3" borderId="3" xfId="0" applyFill="1" applyBorder="1" applyAlignment="1">
      <alignment wrapText="1"/>
    </xf>
    <xf numFmtId="49" fontId="7" fillId="0" borderId="0" xfId="0" applyNumberFormat="1" applyFont="1" applyAlignment="1">
      <alignment horizontal="left" vertical="center"/>
    </xf>
    <xf numFmtId="49" fontId="7" fillId="4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3" borderId="7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/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/>
    </xf>
    <xf numFmtId="4" fontId="3" fillId="3" borderId="32" xfId="0" applyNumberFormat="1" applyFont="1" applyFill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3" fillId="3" borderId="32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29" xfId="0" applyNumberFormat="1" applyFont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17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0" fillId="5" borderId="11" xfId="0" applyFill="1" applyBorder="1"/>
    <xf numFmtId="0" fontId="0" fillId="5" borderId="17" xfId="0" applyFill="1" applyBorder="1"/>
    <xf numFmtId="0" fontId="0" fillId="5" borderId="17" xfId="0" applyFill="1" applyBorder="1" applyAlignment="1">
      <alignment horizontal="center"/>
    </xf>
    <xf numFmtId="49" fontId="0" fillId="5" borderId="17" xfId="0" applyNumberFormat="1" applyFill="1" applyBorder="1"/>
    <xf numFmtId="0" fontId="0" fillId="5" borderId="17" xfId="0" applyFill="1" applyBorder="1" applyAlignment="1">
      <alignment wrapText="1"/>
    </xf>
    <xf numFmtId="0" fontId="14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1" xfId="0" applyFont="1" applyFill="1" applyBorder="1" applyAlignment="1">
      <alignment vertical="top"/>
    </xf>
    <xf numFmtId="49" fontId="5" fillId="3" borderId="8" xfId="0" applyNumberFormat="1" applyFont="1" applyFill="1" applyBorder="1" applyAlignment="1">
      <alignment vertical="top"/>
    </xf>
    <xf numFmtId="0" fontId="5" fillId="3" borderId="8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49" fontId="14" fillId="0" borderId="0" xfId="0" applyNumberFormat="1" applyFont="1" applyBorder="1" applyAlignment="1">
      <alignment vertical="top"/>
    </xf>
    <xf numFmtId="165" fontId="14" fillId="0" borderId="0" xfId="0" applyNumberFormat="1" applyFont="1" applyBorder="1" applyAlignment="1">
      <alignment vertical="top" shrinkToFit="1"/>
    </xf>
    <xf numFmtId="4" fontId="14" fillId="0" borderId="0" xfId="0" applyNumberFormat="1" applyFont="1" applyBorder="1" applyAlignment="1">
      <alignment vertical="top" shrinkToFit="1"/>
    </xf>
    <xf numFmtId="165" fontId="15" fillId="0" borderId="0" xfId="0" applyNumberFormat="1" applyFont="1" applyBorder="1" applyAlignment="1">
      <alignment horizontal="center" vertical="top" wrapText="1" shrinkToFit="1"/>
    </xf>
    <xf numFmtId="165" fontId="15" fillId="0" borderId="0" xfId="0" applyNumberFormat="1" applyFont="1" applyBorder="1" applyAlignment="1">
      <alignment vertical="top" wrapText="1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3" xfId="0" applyFont="1" applyFill="1" applyBorder="1" applyAlignment="1">
      <alignment vertical="top"/>
    </xf>
    <xf numFmtId="49" fontId="5" fillId="3" borderId="14" xfId="0" applyNumberFormat="1" applyFont="1" applyFill="1" applyBorder="1" applyAlignment="1">
      <alignment vertical="top"/>
    </xf>
    <xf numFmtId="0" fontId="5" fillId="3" borderId="14" xfId="0" applyFont="1" applyFill="1" applyBorder="1" applyAlignment="1">
      <alignment horizontal="center" vertical="top" shrinkToFit="1"/>
    </xf>
    <xf numFmtId="165" fontId="5" fillId="3" borderId="14" xfId="0" applyNumberFormat="1" applyFont="1" applyFill="1" applyBorder="1" applyAlignment="1">
      <alignment vertical="top" shrinkToFit="1"/>
    </xf>
    <xf numFmtId="4" fontId="5" fillId="3" borderId="14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0" fontId="14" fillId="0" borderId="33" xfId="0" applyFont="1" applyBorder="1" applyAlignment="1">
      <alignment vertical="top"/>
    </xf>
    <xf numFmtId="49" fontId="14" fillId="0" borderId="34" xfId="0" applyNumberFormat="1" applyFont="1" applyBorder="1" applyAlignment="1">
      <alignment vertical="top"/>
    </xf>
    <xf numFmtId="0" fontId="14" fillId="0" borderId="34" xfId="0" applyFont="1" applyBorder="1" applyAlignment="1">
      <alignment horizontal="center" vertical="top" shrinkToFit="1"/>
    </xf>
    <xf numFmtId="165" fontId="14" fillId="0" borderId="34" xfId="0" applyNumberFormat="1" applyFont="1" applyBorder="1" applyAlignment="1">
      <alignment vertical="top" shrinkToFit="1"/>
    </xf>
    <xf numFmtId="4" fontId="14" fillId="4" borderId="34" xfId="0" applyNumberFormat="1" applyFont="1" applyFill="1" applyBorder="1" applyAlignment="1" applyProtection="1">
      <alignment vertical="top" shrinkToFit="1"/>
      <protection locked="0"/>
    </xf>
    <xf numFmtId="4" fontId="14" fillId="0" borderId="34" xfId="0" applyNumberFormat="1" applyFont="1" applyBorder="1" applyAlignment="1">
      <alignment vertical="top" shrinkToFit="1"/>
    </xf>
    <xf numFmtId="0" fontId="14" fillId="0" borderId="35" xfId="0" applyFont="1" applyBorder="1" applyAlignment="1">
      <alignment vertical="top"/>
    </xf>
    <xf numFmtId="49" fontId="14" fillId="0" borderId="36" xfId="0" applyNumberFormat="1" applyFont="1" applyBorder="1" applyAlignment="1">
      <alignment vertical="top"/>
    </xf>
    <xf numFmtId="0" fontId="14" fillId="0" borderId="36" xfId="0" applyFont="1" applyBorder="1" applyAlignment="1">
      <alignment horizontal="center" vertical="top" shrinkToFit="1"/>
    </xf>
    <xf numFmtId="165" fontId="14" fillId="0" borderId="36" xfId="0" applyNumberFormat="1" applyFont="1" applyBorder="1" applyAlignment="1">
      <alignment vertical="top" shrinkToFit="1"/>
    </xf>
    <xf numFmtId="4" fontId="14" fillId="4" borderId="36" xfId="0" applyNumberFormat="1" applyFont="1" applyFill="1" applyBorder="1" applyAlignment="1" applyProtection="1">
      <alignment vertical="top" shrinkToFit="1"/>
      <protection locked="0"/>
    </xf>
    <xf numFmtId="4" fontId="14" fillId="0" borderId="36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9" fontId="5" fillId="3" borderId="14" xfId="0" applyNumberFormat="1" applyFont="1" applyFill="1" applyBorder="1" applyAlignment="1">
      <alignment horizontal="left" vertical="top" wrapText="1"/>
    </xf>
    <xf numFmtId="49" fontId="14" fillId="0" borderId="36" xfId="0" applyNumberFormat="1" applyFont="1" applyBorder="1" applyAlignment="1">
      <alignment horizontal="left" vertical="top" wrapText="1"/>
    </xf>
    <xf numFmtId="49" fontId="14" fillId="0" borderId="34" xfId="0" applyNumberFormat="1" applyFont="1" applyBorder="1" applyAlignment="1">
      <alignment horizontal="left" vertical="top" wrapText="1"/>
    </xf>
    <xf numFmtId="165" fontId="15" fillId="0" borderId="0" xfId="0" quotePrefix="1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7" fillId="3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49" fontId="0" fillId="0" borderId="8" xfId="0" applyNumberFormat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right" vertical="center" indent="1"/>
    </xf>
    <xf numFmtId="4" fontId="11" fillId="0" borderId="18" xfId="0" applyNumberFormat="1" applyFont="1" applyBorder="1" applyAlignment="1">
      <alignment horizontal="right" vertical="center" indent="1"/>
    </xf>
    <xf numFmtId="4" fontId="11" fillId="0" borderId="12" xfId="0" applyNumberFormat="1" applyFont="1" applyBorder="1" applyAlignment="1">
      <alignment horizontal="right" vertical="center" indent="1"/>
    </xf>
    <xf numFmtId="49" fontId="6" fillId="3" borderId="14" xfId="0" applyNumberFormat="1" applyFont="1" applyFill="1" applyBorder="1" applyAlignment="1">
      <alignment horizontal="left" vertical="center"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3" xfId="0" applyNumberFormat="1" applyBorder="1" applyAlignment="1">
      <alignment horizontal="right" indent="1"/>
    </xf>
    <xf numFmtId="49" fontId="7" fillId="4" borderId="14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4" fontId="9" fillId="0" borderId="11" xfId="0" applyNumberFormat="1" applyFont="1" applyBorder="1" applyAlignment="1">
      <alignment horizontal="right" vertical="center" indent="1"/>
    </xf>
    <xf numFmtId="4" fontId="9" fillId="0" borderId="18" xfId="0" applyNumberFormat="1" applyFont="1" applyBorder="1" applyAlignment="1">
      <alignment horizontal="right" vertical="center" indent="1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7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 applyProtection="1">
      <alignment horizontal="left" vertical="center"/>
      <protection locked="0"/>
    </xf>
    <xf numFmtId="49" fontId="0" fillId="4" borderId="3" xfId="0" applyNumberFormat="1" applyFill="1" applyBorder="1" applyAlignment="1" applyProtection="1">
      <alignment horizontal="left" vertical="center"/>
      <protection locked="0"/>
    </xf>
    <xf numFmtId="49" fontId="7" fillId="0" borderId="14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49" fontId="7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9" fillId="0" borderId="12" xfId="0" applyNumberFormat="1" applyFont="1" applyBorder="1" applyAlignment="1">
      <alignment horizontal="right" vertical="center" indent="1"/>
    </xf>
    <xf numFmtId="4" fontId="10" fillId="3" borderId="4" xfId="0" applyNumberFormat="1" applyFont="1" applyFill="1" applyBorder="1" applyAlignment="1">
      <alignment horizontal="right" vertical="center"/>
    </xf>
    <xf numFmtId="49" fontId="3" fillId="0" borderId="27" xfId="0" applyNumberFormat="1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8" xfId="0" applyNumberFormat="1" applyBorder="1" applyAlignment="1">
      <alignment vertical="center" shrinkToFit="1"/>
    </xf>
    <xf numFmtId="49" fontId="0" fillId="0" borderId="18" xfId="0" applyNumberFormat="1" applyBorder="1" applyAlignment="1">
      <alignment vertical="center" shrinkToFit="1"/>
    </xf>
    <xf numFmtId="0" fontId="14" fillId="0" borderId="14" xfId="0" applyNumberFormat="1" applyFont="1" applyBorder="1" applyAlignment="1">
      <alignment horizontal="left" vertical="top" wrapText="1"/>
    </xf>
    <xf numFmtId="0" fontId="14" fillId="0" borderId="14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6" fillId="0" borderId="14" xfId="0" applyNumberFormat="1" applyFont="1" applyBorder="1" applyAlignment="1">
      <alignment horizontal="left" vertical="top" wrapText="1"/>
    </xf>
    <xf numFmtId="0" fontId="16" fillId="0" borderId="14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19050</xdr:rowOff>
    </xdr:from>
    <xdr:to>
      <xdr:col>40</xdr:col>
      <xdr:colOff>142875</xdr:colOff>
      <xdr:row>148</xdr:row>
      <xdr:rowOff>114300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821A87-6A63-4549-B4BD-B2B505BA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771650" y="1323975"/>
          <a:ext cx="20983575" cy="2452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150</xdr:row>
      <xdr:rowOff>42862</xdr:rowOff>
    </xdr:from>
    <xdr:to>
      <xdr:col>39</xdr:col>
      <xdr:colOff>338138</xdr:colOff>
      <xdr:row>251</xdr:row>
      <xdr:rowOff>61912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64EA23C-A1EE-49F0-9981-037BFED5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3912394" y="20504943"/>
          <a:ext cx="16373475" cy="2402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I25" sqref="I25"/>
    </sheetView>
  </sheetViews>
  <sheetFormatPr defaultRowHeight="12.75" x14ac:dyDescent="0.2"/>
  <sheetData>
    <row r="1" spans="1:7" x14ac:dyDescent="0.2">
      <c r="A1" s="14" t="s">
        <v>24</v>
      </c>
    </row>
    <row r="2" spans="1:7" ht="57.75" customHeight="1" x14ac:dyDescent="0.2">
      <c r="A2" s="138" t="s">
        <v>25</v>
      </c>
      <c r="B2" s="138"/>
      <c r="C2" s="138"/>
      <c r="D2" s="138"/>
      <c r="E2" s="138"/>
      <c r="F2" s="138"/>
      <c r="G2" s="138"/>
    </row>
  </sheetData>
  <sheetProtection algorithmName="SHA-512" hashValue="q2VLK08Ro1bC87EPgJxYAwa3aHuRxTbKAa0R5btb8UDXVK3nK90UYBrqejCIqkZK/C5J9wCNjCy1wVEO56N2jQ==" saltValue="BN/D9BRdBmCFZZyVJmJCK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73" t="s">
        <v>3</v>
      </c>
      <c r="B1" s="173"/>
      <c r="C1" s="174"/>
      <c r="D1" s="173"/>
      <c r="E1" s="173"/>
      <c r="F1" s="173"/>
      <c r="G1" s="173"/>
    </row>
    <row r="2" spans="1:7" ht="24.95" customHeight="1" x14ac:dyDescent="0.2">
      <c r="A2" s="32" t="s">
        <v>4</v>
      </c>
      <c r="B2" s="31"/>
      <c r="C2" s="175"/>
      <c r="D2" s="175"/>
      <c r="E2" s="175"/>
      <c r="F2" s="175"/>
      <c r="G2" s="176"/>
    </row>
    <row r="3" spans="1:7" ht="24.95" customHeight="1" x14ac:dyDescent="0.2">
      <c r="A3" s="32" t="s">
        <v>5</v>
      </c>
      <c r="B3" s="31"/>
      <c r="C3" s="175"/>
      <c r="D3" s="175"/>
      <c r="E3" s="175"/>
      <c r="F3" s="175"/>
      <c r="G3" s="176"/>
    </row>
    <row r="4" spans="1:7" ht="24.95" customHeight="1" x14ac:dyDescent="0.2">
      <c r="A4" s="32" t="s">
        <v>6</v>
      </c>
      <c r="B4" s="31"/>
      <c r="C4" s="175"/>
      <c r="D4" s="175"/>
      <c r="E4" s="175"/>
      <c r="F4" s="175"/>
      <c r="G4" s="176"/>
    </row>
    <row r="5" spans="1:7" x14ac:dyDescent="0.2">
      <c r="B5" s="4"/>
      <c r="C5" s="5"/>
      <c r="D5" s="6"/>
    </row>
  </sheetData>
  <sheetProtection algorithmName="SHA-512" hashValue="dTbhXZK/rs7YdP1tFWn3W2L/jAsVHY+NVbHwMcZS0cYTZWC7XUDILbux34ufmW60EncUuE7E9cRsLuE3oQajDw==" saltValue="msFgqw3lLGFF0ox//gk8V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2564-8975-4A56-9B5C-6BF377136A17}">
  <dimension ref="A1:O40"/>
  <sheetViews>
    <sheetView tabSelected="1" topLeftCell="B1" workbookViewId="0">
      <selection activeCell="N26" sqref="N2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34" customWidth="1"/>
    <col min="4" max="4" width="13" style="34" customWidth="1"/>
    <col min="5" max="5" width="9.7109375" style="34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29" t="s">
        <v>23</v>
      </c>
      <c r="B1" s="139" t="s">
        <v>27</v>
      </c>
      <c r="C1" s="140"/>
      <c r="D1" s="140"/>
      <c r="E1" s="140"/>
      <c r="F1" s="140"/>
      <c r="G1" s="140"/>
      <c r="H1" s="140"/>
      <c r="I1" s="140"/>
      <c r="J1" s="141"/>
    </row>
    <row r="2" spans="1:15" ht="36" customHeight="1" x14ac:dyDescent="0.2">
      <c r="A2" s="2"/>
      <c r="B2" s="49" t="s">
        <v>11</v>
      </c>
      <c r="C2" s="135"/>
      <c r="D2" s="50"/>
      <c r="E2" s="145" t="s">
        <v>277</v>
      </c>
      <c r="F2" s="146"/>
      <c r="G2" s="146"/>
      <c r="H2" s="146"/>
      <c r="I2" s="146"/>
      <c r="J2" s="147"/>
      <c r="O2" s="1"/>
    </row>
    <row r="3" spans="1:15" ht="27" customHeight="1" x14ac:dyDescent="0.2">
      <c r="A3" s="2"/>
      <c r="B3" s="51" t="s">
        <v>33</v>
      </c>
      <c r="C3" s="135"/>
      <c r="D3" s="134"/>
      <c r="E3" s="148" t="s">
        <v>32</v>
      </c>
      <c r="F3" s="149"/>
      <c r="G3" s="149"/>
      <c r="H3" s="149"/>
      <c r="I3" s="149"/>
      <c r="J3" s="150"/>
    </row>
    <row r="4" spans="1:15" ht="23.25" customHeight="1" x14ac:dyDescent="0.2">
      <c r="A4" s="47">
        <v>357510</v>
      </c>
      <c r="B4" s="52" t="s">
        <v>34</v>
      </c>
      <c r="C4" s="53"/>
      <c r="D4" s="132"/>
      <c r="E4" s="158" t="s">
        <v>30</v>
      </c>
      <c r="F4" s="159"/>
      <c r="G4" s="159"/>
      <c r="H4" s="159"/>
      <c r="I4" s="159"/>
      <c r="J4" s="160"/>
    </row>
    <row r="5" spans="1:15" ht="24" customHeight="1" x14ac:dyDescent="0.2">
      <c r="A5" s="2"/>
      <c r="B5" s="20" t="s">
        <v>28</v>
      </c>
      <c r="D5" s="163" t="s">
        <v>36</v>
      </c>
      <c r="E5" s="164"/>
      <c r="F5" s="164"/>
      <c r="G5" s="164"/>
      <c r="H5" s="12" t="s">
        <v>26</v>
      </c>
      <c r="I5" s="54" t="s">
        <v>40</v>
      </c>
      <c r="J5" s="8"/>
    </row>
    <row r="6" spans="1:15" ht="15.75" customHeight="1" x14ac:dyDescent="0.2">
      <c r="A6" s="2"/>
      <c r="B6" s="18"/>
      <c r="C6" s="37"/>
      <c r="D6" s="165" t="s">
        <v>37</v>
      </c>
      <c r="E6" s="166"/>
      <c r="F6" s="166"/>
      <c r="G6" s="166"/>
      <c r="H6" s="12" t="s">
        <v>21</v>
      </c>
      <c r="I6" s="54" t="s">
        <v>41</v>
      </c>
      <c r="J6" s="8"/>
    </row>
    <row r="7" spans="1:15" ht="15.75" customHeight="1" x14ac:dyDescent="0.2">
      <c r="A7" s="2"/>
      <c r="B7" s="19"/>
      <c r="C7" s="38"/>
      <c r="D7" s="48" t="s">
        <v>39</v>
      </c>
      <c r="E7" s="167" t="s">
        <v>38</v>
      </c>
      <c r="F7" s="168"/>
      <c r="G7" s="168"/>
      <c r="H7" s="17"/>
      <c r="I7" s="16"/>
      <c r="J7" s="21"/>
    </row>
    <row r="8" spans="1:15" ht="24" hidden="1" customHeight="1" x14ac:dyDescent="0.2">
      <c r="A8" s="2"/>
      <c r="B8" s="20" t="s">
        <v>9</v>
      </c>
      <c r="D8" s="33"/>
      <c r="H8" s="12" t="s">
        <v>26</v>
      </c>
      <c r="I8" s="15"/>
      <c r="J8" s="8"/>
    </row>
    <row r="9" spans="1:15" ht="15.75" hidden="1" customHeight="1" x14ac:dyDescent="0.2">
      <c r="A9" s="2"/>
      <c r="B9" s="2"/>
      <c r="D9" s="33"/>
      <c r="H9" s="12" t="s">
        <v>21</v>
      </c>
      <c r="I9" s="15"/>
      <c r="J9" s="8"/>
    </row>
    <row r="10" spans="1:15" ht="15.75" hidden="1" customHeight="1" x14ac:dyDescent="0.2">
      <c r="A10" s="2"/>
      <c r="B10" s="22"/>
      <c r="C10" s="38"/>
      <c r="D10" s="35"/>
      <c r="E10" s="133"/>
      <c r="F10" s="17"/>
      <c r="G10" s="11"/>
      <c r="H10" s="11"/>
      <c r="I10" s="23"/>
      <c r="J10" s="21"/>
    </row>
    <row r="11" spans="1:15" ht="24" customHeight="1" x14ac:dyDescent="0.2">
      <c r="A11" s="2"/>
      <c r="B11" s="20" t="s">
        <v>8</v>
      </c>
      <c r="D11" s="152"/>
      <c r="E11" s="152"/>
      <c r="F11" s="152"/>
      <c r="G11" s="152"/>
      <c r="H11" s="12" t="s">
        <v>26</v>
      </c>
      <c r="I11" s="131"/>
      <c r="J11" s="8"/>
    </row>
    <row r="12" spans="1:15" ht="15.75" customHeight="1" x14ac:dyDescent="0.2">
      <c r="A12" s="2"/>
      <c r="B12" s="18"/>
      <c r="C12" s="37"/>
      <c r="D12" s="157"/>
      <c r="E12" s="157"/>
      <c r="F12" s="157"/>
      <c r="G12" s="157"/>
      <c r="H12" s="12" t="s">
        <v>21</v>
      </c>
      <c r="I12" s="131"/>
      <c r="J12" s="8"/>
    </row>
    <row r="13" spans="1:15" ht="15.75" customHeight="1" x14ac:dyDescent="0.2">
      <c r="A13" s="2"/>
      <c r="B13" s="19"/>
      <c r="C13" s="38"/>
      <c r="D13" s="55"/>
      <c r="E13" s="161"/>
      <c r="F13" s="162"/>
      <c r="G13" s="162"/>
      <c r="H13" s="13"/>
      <c r="I13" s="16"/>
      <c r="J13" s="21"/>
    </row>
    <row r="14" spans="1:15" ht="24" customHeight="1" x14ac:dyDescent="0.2">
      <c r="A14" s="2"/>
      <c r="B14" s="25" t="s">
        <v>10</v>
      </c>
      <c r="C14" s="39"/>
      <c r="D14" s="40"/>
      <c r="E14" s="41"/>
      <c r="F14" s="26"/>
      <c r="G14" s="26"/>
      <c r="H14" s="27"/>
      <c r="I14" s="26"/>
      <c r="J14" s="28"/>
    </row>
    <row r="15" spans="1:15" ht="32.25" customHeight="1" x14ac:dyDescent="0.2">
      <c r="A15" s="2"/>
      <c r="B15" s="22" t="s">
        <v>20</v>
      </c>
      <c r="C15" s="42"/>
      <c r="D15" s="36"/>
      <c r="E15" s="151"/>
      <c r="F15" s="151"/>
      <c r="G15" s="153"/>
      <c r="H15" s="153"/>
      <c r="I15" s="153" t="s">
        <v>17</v>
      </c>
      <c r="J15" s="154"/>
    </row>
    <row r="16" spans="1:15" ht="23.25" customHeight="1" x14ac:dyDescent="0.2">
      <c r="A16" s="80" t="s">
        <v>12</v>
      </c>
      <c r="B16" s="24" t="s">
        <v>12</v>
      </c>
      <c r="C16" s="43"/>
      <c r="D16" s="44"/>
      <c r="E16" s="142"/>
      <c r="F16" s="143"/>
      <c r="G16" s="142"/>
      <c r="H16" s="143"/>
      <c r="I16" s="142">
        <f>SUMIF(F29:F36,A16,I29:I36)+SUMIF(F29:F36,"PSU",I29:I36)</f>
        <v>0</v>
      </c>
      <c r="J16" s="144"/>
    </row>
    <row r="17" spans="1:10" ht="23.25" customHeight="1" x14ac:dyDescent="0.2">
      <c r="A17" s="80" t="s">
        <v>13</v>
      </c>
      <c r="B17" s="24" t="s">
        <v>13</v>
      </c>
      <c r="C17" s="43"/>
      <c r="D17" s="44"/>
      <c r="E17" s="142"/>
      <c r="F17" s="143"/>
      <c r="G17" s="142"/>
      <c r="H17" s="143"/>
      <c r="I17" s="142">
        <f>SUMIF(F29:F36,A17,I29:I36)</f>
        <v>0</v>
      </c>
      <c r="J17" s="144"/>
    </row>
    <row r="18" spans="1:10" ht="23.25" customHeight="1" x14ac:dyDescent="0.2">
      <c r="A18" s="80" t="s">
        <v>14</v>
      </c>
      <c r="B18" s="24" t="s">
        <v>14</v>
      </c>
      <c r="C18" s="43"/>
      <c r="D18" s="44"/>
      <c r="E18" s="142"/>
      <c r="F18" s="143"/>
      <c r="G18" s="142"/>
      <c r="H18" s="143"/>
      <c r="I18" s="142">
        <f>SUMIF(F29:F36,A18,I29:I36)</f>
        <v>0</v>
      </c>
      <c r="J18" s="144"/>
    </row>
    <row r="19" spans="1:10" ht="23.25" customHeight="1" x14ac:dyDescent="0.2">
      <c r="A19" s="80" t="s">
        <v>61</v>
      </c>
      <c r="B19" s="24" t="s">
        <v>15</v>
      </c>
      <c r="C19" s="43"/>
      <c r="D19" s="44"/>
      <c r="E19" s="142"/>
      <c r="F19" s="143"/>
      <c r="G19" s="142"/>
      <c r="H19" s="143"/>
      <c r="I19" s="142">
        <f>SUMIF(F29:F36,A19,I29:I36)</f>
        <v>0</v>
      </c>
      <c r="J19" s="144"/>
    </row>
    <row r="20" spans="1:10" ht="23.25" customHeight="1" x14ac:dyDescent="0.2">
      <c r="A20" s="80" t="s">
        <v>62</v>
      </c>
      <c r="B20" s="24" t="s">
        <v>16</v>
      </c>
      <c r="C20" s="43"/>
      <c r="D20" s="44"/>
      <c r="E20" s="142"/>
      <c r="F20" s="143"/>
      <c r="G20" s="142"/>
      <c r="H20" s="143"/>
      <c r="I20" s="142">
        <f>SUMIF(F29:F36,A20,I29:I36)</f>
        <v>0</v>
      </c>
      <c r="J20" s="144"/>
    </row>
    <row r="21" spans="1:10" ht="23.25" customHeight="1" x14ac:dyDescent="0.2">
      <c r="A21" s="2"/>
      <c r="B21" s="30" t="s">
        <v>276</v>
      </c>
      <c r="C21" s="45"/>
      <c r="D21" s="46"/>
      <c r="E21" s="155"/>
      <c r="F21" s="156"/>
      <c r="G21" s="155"/>
      <c r="H21" s="156"/>
      <c r="I21" s="155">
        <f>SUM(I16:J20)</f>
        <v>0</v>
      </c>
      <c r="J21" s="169"/>
    </row>
    <row r="22" spans="1:10" ht="27.75" hidden="1" customHeight="1" x14ac:dyDescent="0.2">
      <c r="A22" s="2"/>
      <c r="B22" s="57" t="s">
        <v>22</v>
      </c>
      <c r="C22" s="58"/>
      <c r="D22" s="58"/>
      <c r="E22" s="58"/>
      <c r="F22" s="59"/>
      <c r="G22" s="170" t="e">
        <f>ZakladDPHSni+DPHSni+ZakladDPHZakl+DPHZakl+Zaokrouhleni</f>
        <v>#REF!</v>
      </c>
      <c r="H22" s="170"/>
      <c r="I22" s="170"/>
      <c r="J22" s="60" t="s">
        <v>42</v>
      </c>
    </row>
    <row r="23" spans="1:10" ht="12.75" customHeight="1" x14ac:dyDescent="0.2">
      <c r="A23" s="2"/>
      <c r="B23" s="2"/>
      <c r="J23" s="9"/>
    </row>
    <row r="26" spans="1:10" ht="15.75" x14ac:dyDescent="0.25">
      <c r="B26" s="61" t="s">
        <v>43</v>
      </c>
    </row>
    <row r="28" spans="1:10" ht="25.5" customHeight="1" x14ac:dyDescent="0.2">
      <c r="A28" s="63"/>
      <c r="B28" s="66" t="s">
        <v>7</v>
      </c>
      <c r="C28" s="66" t="s">
        <v>2</v>
      </c>
      <c r="D28" s="67"/>
      <c r="E28" s="67"/>
      <c r="F28" s="68" t="s">
        <v>44</v>
      </c>
      <c r="G28" s="68"/>
      <c r="H28" s="68"/>
      <c r="I28" s="68" t="s">
        <v>17</v>
      </c>
      <c r="J28" s="68" t="s">
        <v>0</v>
      </c>
    </row>
    <row r="29" spans="1:10" ht="36.75" customHeight="1" x14ac:dyDescent="0.2">
      <c r="A29" s="64"/>
      <c r="B29" s="69" t="s">
        <v>45</v>
      </c>
      <c r="C29" s="171" t="s">
        <v>46</v>
      </c>
      <c r="D29" s="172"/>
      <c r="E29" s="172"/>
      <c r="F29" s="78" t="s">
        <v>12</v>
      </c>
      <c r="G29" s="70"/>
      <c r="H29" s="70"/>
      <c r="I29" s="70">
        <f>List2!G8</f>
        <v>0</v>
      </c>
      <c r="J29" s="75" t="str">
        <f>IF(I37=0,"",I29/I37*100)</f>
        <v/>
      </c>
    </row>
    <row r="30" spans="1:10" ht="36.75" customHeight="1" x14ac:dyDescent="0.2">
      <c r="A30" s="64"/>
      <c r="B30" s="69" t="s">
        <v>47</v>
      </c>
      <c r="C30" s="171" t="s">
        <v>48</v>
      </c>
      <c r="D30" s="172"/>
      <c r="E30" s="172"/>
      <c r="F30" s="78" t="s">
        <v>12</v>
      </c>
      <c r="G30" s="70"/>
      <c r="H30" s="70"/>
      <c r="I30" s="70">
        <f>List2!G25</f>
        <v>0</v>
      </c>
      <c r="J30" s="75" t="str">
        <f>IF(I37=0,"",I30/I37*100)</f>
        <v/>
      </c>
    </row>
    <row r="31" spans="1:10" ht="36.75" customHeight="1" x14ac:dyDescent="0.2">
      <c r="A31" s="64"/>
      <c r="B31" s="69" t="s">
        <v>49</v>
      </c>
      <c r="C31" s="171" t="s">
        <v>50</v>
      </c>
      <c r="D31" s="172"/>
      <c r="E31" s="172"/>
      <c r="F31" s="78" t="s">
        <v>12</v>
      </c>
      <c r="G31" s="70"/>
      <c r="H31" s="70"/>
      <c r="I31" s="70">
        <f>List2!G27</f>
        <v>0</v>
      </c>
      <c r="J31" s="75" t="str">
        <f>IF(I37=0,"",I31/I37*100)</f>
        <v/>
      </c>
    </row>
    <row r="32" spans="1:10" ht="36.75" customHeight="1" x14ac:dyDescent="0.2">
      <c r="A32" s="64"/>
      <c r="B32" s="69" t="s">
        <v>51</v>
      </c>
      <c r="C32" s="171" t="s">
        <v>52</v>
      </c>
      <c r="D32" s="172"/>
      <c r="E32" s="172"/>
      <c r="F32" s="78" t="s">
        <v>13</v>
      </c>
      <c r="G32" s="70"/>
      <c r="H32" s="70"/>
      <c r="I32" s="70">
        <f>List2!G35</f>
        <v>0</v>
      </c>
      <c r="J32" s="75" t="str">
        <f>IF(I37=0,"",I32/I37*100)</f>
        <v/>
      </c>
    </row>
    <row r="33" spans="1:10" ht="36.75" customHeight="1" x14ac:dyDescent="0.2">
      <c r="A33" s="64"/>
      <c r="B33" s="69" t="s">
        <v>53</v>
      </c>
      <c r="C33" s="171" t="s">
        <v>54</v>
      </c>
      <c r="D33" s="172"/>
      <c r="E33" s="172"/>
      <c r="F33" s="78" t="s">
        <v>13</v>
      </c>
      <c r="G33" s="70"/>
      <c r="H33" s="70"/>
      <c r="I33" s="70">
        <f>List2!G51</f>
        <v>0</v>
      </c>
      <c r="J33" s="75" t="str">
        <f>IF(I37=0,"",I33/I37*100)</f>
        <v/>
      </c>
    </row>
    <row r="34" spans="1:10" ht="36.75" customHeight="1" x14ac:dyDescent="0.2">
      <c r="A34" s="64"/>
      <c r="B34" s="69" t="s">
        <v>55</v>
      </c>
      <c r="C34" s="171" t="s">
        <v>56</v>
      </c>
      <c r="D34" s="172"/>
      <c r="E34" s="172"/>
      <c r="F34" s="78" t="s">
        <v>13</v>
      </c>
      <c r="G34" s="70"/>
      <c r="H34" s="70"/>
      <c r="I34" s="70">
        <f>List2!G62</f>
        <v>0</v>
      </c>
      <c r="J34" s="75" t="str">
        <f>IF(I37=0,"",I34/I37*100)</f>
        <v/>
      </c>
    </row>
    <row r="35" spans="1:10" ht="36.75" customHeight="1" x14ac:dyDescent="0.2">
      <c r="A35" s="64"/>
      <c r="B35" s="69" t="s">
        <v>57</v>
      </c>
      <c r="C35" s="171" t="s">
        <v>58</v>
      </c>
      <c r="D35" s="172"/>
      <c r="E35" s="172"/>
      <c r="F35" s="78" t="s">
        <v>13</v>
      </c>
      <c r="G35" s="70"/>
      <c r="H35" s="70"/>
      <c r="I35" s="70">
        <f>List2!G97</f>
        <v>0</v>
      </c>
      <c r="J35" s="75" t="str">
        <f>IF(I37=0,"",I35/I37*100)</f>
        <v/>
      </c>
    </row>
    <row r="36" spans="1:10" ht="36.75" customHeight="1" x14ac:dyDescent="0.2">
      <c r="A36" s="64"/>
      <c r="B36" s="69" t="s">
        <v>59</v>
      </c>
      <c r="C36" s="171" t="s">
        <v>60</v>
      </c>
      <c r="D36" s="172"/>
      <c r="E36" s="172"/>
      <c r="F36" s="78" t="s">
        <v>13</v>
      </c>
      <c r="G36" s="70"/>
      <c r="H36" s="70"/>
      <c r="I36" s="70">
        <f>List2!G102</f>
        <v>0</v>
      </c>
      <c r="J36" s="75" t="str">
        <f>IF(I37=0,"",I36/I37*100)</f>
        <v/>
      </c>
    </row>
    <row r="37" spans="1:10" ht="25.5" customHeight="1" x14ac:dyDescent="0.2">
      <c r="A37" s="65"/>
      <c r="B37" s="71" t="s">
        <v>1</v>
      </c>
      <c r="C37" s="72"/>
      <c r="D37" s="73"/>
      <c r="E37" s="73"/>
      <c r="F37" s="79"/>
      <c r="G37" s="74"/>
      <c r="H37" s="74"/>
      <c r="I37" s="74">
        <f>SUM(I29:I36)</f>
        <v>0</v>
      </c>
      <c r="J37" s="76">
        <f>SUM(J29:J36)</f>
        <v>0</v>
      </c>
    </row>
    <row r="38" spans="1:10" x14ac:dyDescent="0.2">
      <c r="F38" s="56"/>
      <c r="G38" s="56"/>
      <c r="H38" s="56"/>
      <c r="I38" s="56"/>
      <c r="J38" s="77"/>
    </row>
    <row r="39" spans="1:10" x14ac:dyDescent="0.2">
      <c r="F39" s="56"/>
      <c r="G39" s="56"/>
      <c r="H39" s="56"/>
      <c r="I39" s="56"/>
      <c r="J39" s="77"/>
    </row>
    <row r="40" spans="1:10" x14ac:dyDescent="0.2">
      <c r="F40" s="56"/>
      <c r="G40" s="56"/>
      <c r="H40" s="56"/>
      <c r="I40" s="56"/>
      <c r="J40" s="77"/>
    </row>
  </sheetData>
  <sheetProtection algorithmName="SHA-512" hashValue="U+iH9m+lEb9hnQUJMX7NBeYHRXzzyl8VQuFVoFID8n28qd2pmkAan0Z4jvdS1+j8xmeYBqvpjQyiarQWvkitGw==" saltValue="Cerb+MOtECiBigyqvWfXKQ==" spinCount="100000" sheet="1" objects="1" scenarios="1"/>
  <mergeCells count="40">
    <mergeCell ref="C32:E32"/>
    <mergeCell ref="C33:E33"/>
    <mergeCell ref="C34:E34"/>
    <mergeCell ref="C35:E35"/>
    <mergeCell ref="C36:E36"/>
    <mergeCell ref="C29:E29"/>
    <mergeCell ref="C30:E30"/>
    <mergeCell ref="C31:E31"/>
    <mergeCell ref="G22:I22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B1:J1"/>
    <mergeCell ref="E2:J2"/>
    <mergeCell ref="E3:J3"/>
    <mergeCell ref="E4:J4"/>
    <mergeCell ref="D5:G5"/>
    <mergeCell ref="D6:G6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34E5-9EC3-428C-AF60-6D200FBC87BB}">
  <dimension ref="A1:BE4988"/>
  <sheetViews>
    <sheetView workbookViewId="0">
      <selection activeCell="C143" sqref="C143"/>
    </sheetView>
  </sheetViews>
  <sheetFormatPr defaultRowHeight="12.75" outlineLevelRow="3" x14ac:dyDescent="0.2"/>
  <cols>
    <col min="1" max="1" width="3.42578125" customWidth="1"/>
    <col min="2" max="2" width="12.5703125" style="62" customWidth="1"/>
    <col min="3" max="3" width="63.28515625" style="6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6" max="26" width="0" hidden="1" customWidth="1"/>
    <col min="28" max="38" width="0" hidden="1" customWidth="1"/>
    <col min="50" max="50" width="98.7109375" customWidth="1"/>
  </cols>
  <sheetData>
    <row r="1" spans="1:57" ht="15.75" customHeight="1" x14ac:dyDescent="0.25">
      <c r="A1" s="179" t="s">
        <v>63</v>
      </c>
      <c r="B1" s="179"/>
      <c r="C1" s="179"/>
      <c r="D1" s="179"/>
      <c r="E1" s="179"/>
      <c r="F1" s="179"/>
      <c r="G1" s="179"/>
      <c r="AD1" t="s">
        <v>64</v>
      </c>
    </row>
    <row r="2" spans="1:57" ht="24.95" customHeight="1" x14ac:dyDescent="0.2">
      <c r="A2" s="81" t="s">
        <v>4</v>
      </c>
      <c r="B2" s="136" t="s">
        <v>35</v>
      </c>
      <c r="C2" s="180" t="s">
        <v>277</v>
      </c>
      <c r="D2" s="181"/>
      <c r="E2" s="181"/>
      <c r="F2" s="181"/>
      <c r="G2" s="182"/>
      <c r="AD2" t="s">
        <v>65</v>
      </c>
    </row>
    <row r="3" spans="1:57" ht="24.95" customHeight="1" x14ac:dyDescent="0.2">
      <c r="A3" s="81" t="s">
        <v>5</v>
      </c>
      <c r="B3" s="136" t="s">
        <v>31</v>
      </c>
      <c r="C3" s="180" t="s">
        <v>32</v>
      </c>
      <c r="D3" s="181"/>
      <c r="E3" s="181"/>
      <c r="F3" s="181"/>
      <c r="G3" s="182"/>
      <c r="Z3" s="62" t="s">
        <v>65</v>
      </c>
      <c r="AD3" t="s">
        <v>66</v>
      </c>
    </row>
    <row r="4" spans="1:57" ht="24.95" customHeight="1" x14ac:dyDescent="0.2">
      <c r="A4" s="82" t="s">
        <v>6</v>
      </c>
      <c r="B4" s="137" t="s">
        <v>29</v>
      </c>
      <c r="C4" s="183" t="s">
        <v>30</v>
      </c>
      <c r="D4" s="184"/>
      <c r="E4" s="184"/>
      <c r="F4" s="184"/>
      <c r="G4" s="185"/>
      <c r="AD4" t="s">
        <v>67</v>
      </c>
    </row>
    <row r="5" spans="1:57" x14ac:dyDescent="0.2">
      <c r="D5" s="10"/>
    </row>
    <row r="6" spans="1:57" ht="38.25" x14ac:dyDescent="0.2">
      <c r="A6" s="84" t="s">
        <v>68</v>
      </c>
      <c r="B6" s="86" t="s">
        <v>69</v>
      </c>
      <c r="C6" s="86" t="s">
        <v>70</v>
      </c>
      <c r="D6" s="85" t="s">
        <v>71</v>
      </c>
      <c r="E6" s="84" t="s">
        <v>72</v>
      </c>
      <c r="F6" s="83" t="s">
        <v>73</v>
      </c>
      <c r="G6" s="84" t="s">
        <v>17</v>
      </c>
      <c r="H6" s="87" t="s">
        <v>18</v>
      </c>
      <c r="I6" s="87" t="s">
        <v>74</v>
      </c>
      <c r="J6" s="87" t="s">
        <v>19</v>
      </c>
      <c r="K6" s="87" t="s">
        <v>75</v>
      </c>
      <c r="L6" s="87" t="s">
        <v>76</v>
      </c>
      <c r="M6" s="87" t="s">
        <v>77</v>
      </c>
      <c r="N6" s="87" t="s">
        <v>78</v>
      </c>
      <c r="O6" s="87" t="s">
        <v>79</v>
      </c>
      <c r="P6" s="87" t="s">
        <v>80</v>
      </c>
      <c r="Q6" s="87" t="s">
        <v>81</v>
      </c>
      <c r="R6" s="87" t="s">
        <v>82</v>
      </c>
      <c r="S6" s="87" t="s">
        <v>83</v>
      </c>
      <c r="T6" s="87" t="s">
        <v>84</v>
      </c>
      <c r="U6" s="87" t="s">
        <v>85</v>
      </c>
      <c r="V6" s="87" t="s">
        <v>86</v>
      </c>
    </row>
    <row r="7" spans="1:57" hidden="1" x14ac:dyDescent="0.2">
      <c r="A7" s="3"/>
      <c r="B7" s="4"/>
      <c r="C7" s="4"/>
      <c r="D7" s="6"/>
      <c r="E7" s="89"/>
      <c r="F7" s="90"/>
      <c r="G7" s="90"/>
      <c r="H7" s="90"/>
      <c r="I7" s="90"/>
      <c r="J7" s="90"/>
      <c r="K7" s="90"/>
      <c r="L7" s="90"/>
      <c r="M7" s="90"/>
      <c r="N7" s="89"/>
      <c r="O7" s="89"/>
      <c r="P7" s="89"/>
      <c r="Q7" s="89"/>
      <c r="R7" s="90"/>
      <c r="S7" s="90"/>
      <c r="T7" s="90"/>
      <c r="U7" s="90"/>
      <c r="V7" s="90"/>
    </row>
    <row r="8" spans="1:57" x14ac:dyDescent="0.2">
      <c r="A8" s="104" t="s">
        <v>87</v>
      </c>
      <c r="B8" s="105" t="s">
        <v>45</v>
      </c>
      <c r="C8" s="123" t="s">
        <v>46</v>
      </c>
      <c r="D8" s="106"/>
      <c r="E8" s="107"/>
      <c r="F8" s="108"/>
      <c r="G8" s="108">
        <f>SUMIF(AD9:AD24,"&lt;&gt;NOR",G9:G24)</f>
        <v>0</v>
      </c>
      <c r="H8" s="108"/>
      <c r="I8" s="108">
        <f>SUM(I9:I24)</f>
        <v>0</v>
      </c>
      <c r="J8" s="108"/>
      <c r="K8" s="108">
        <f>SUM(K9:K24)</f>
        <v>45025.890000000007</v>
      </c>
      <c r="L8" s="108"/>
      <c r="M8" s="108">
        <f>SUM(M9:M24)</f>
        <v>0</v>
      </c>
      <c r="N8" s="107"/>
      <c r="O8" s="107">
        <f>SUM(O9:O24)</f>
        <v>0</v>
      </c>
      <c r="P8" s="107"/>
      <c r="Q8" s="107">
        <f>SUM(Q9:Q24)</f>
        <v>0</v>
      </c>
      <c r="R8" s="103"/>
      <c r="S8" s="103">
        <f>SUM(S9:S24)</f>
        <v>25.900000000000002</v>
      </c>
      <c r="T8" s="103"/>
      <c r="U8" s="103"/>
      <c r="V8" s="103"/>
      <c r="AD8" t="s">
        <v>88</v>
      </c>
    </row>
    <row r="9" spans="1:57" outlineLevel="1" x14ac:dyDescent="0.2">
      <c r="A9" s="116">
        <v>1</v>
      </c>
      <c r="B9" s="117" t="s">
        <v>89</v>
      </c>
      <c r="C9" s="124" t="s">
        <v>90</v>
      </c>
      <c r="D9" s="118" t="s">
        <v>91</v>
      </c>
      <c r="E9" s="119">
        <v>1</v>
      </c>
      <c r="F9" s="120"/>
      <c r="G9" s="121">
        <f>ROUND(E9*F9,2)</f>
        <v>0</v>
      </c>
      <c r="H9" s="120">
        <v>0</v>
      </c>
      <c r="I9" s="121">
        <f>ROUND(E9*H9,2)</f>
        <v>0</v>
      </c>
      <c r="J9" s="120">
        <v>11388.8</v>
      </c>
      <c r="K9" s="121">
        <f>ROUND(E9*J9,2)</f>
        <v>11388.8</v>
      </c>
      <c r="L9" s="121">
        <v>21</v>
      </c>
      <c r="M9" s="121">
        <f>G9*(1+L9/100)</f>
        <v>0</v>
      </c>
      <c r="N9" s="119">
        <v>0</v>
      </c>
      <c r="O9" s="119">
        <f>ROUND(E9*N9,2)</f>
        <v>0</v>
      </c>
      <c r="P9" s="119">
        <v>0</v>
      </c>
      <c r="Q9" s="119">
        <f>ROUND(E9*P9,2)</f>
        <v>0</v>
      </c>
      <c r="R9" s="98">
        <v>0.14000000000000001</v>
      </c>
      <c r="S9" s="98">
        <f>ROUND(E9*R9,2)</f>
        <v>0.14000000000000001</v>
      </c>
      <c r="T9" s="98" t="s">
        <v>92</v>
      </c>
      <c r="U9" s="98" t="s">
        <v>93</v>
      </c>
      <c r="V9" s="98" t="s">
        <v>94</v>
      </c>
      <c r="W9" s="88"/>
      <c r="X9" s="88"/>
      <c r="Y9" s="88"/>
      <c r="Z9" s="88"/>
      <c r="AA9" s="88"/>
      <c r="AB9" s="88"/>
      <c r="AC9" s="88"/>
      <c r="AD9" s="88" t="s">
        <v>95</v>
      </c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outlineLevel="1" x14ac:dyDescent="0.2">
      <c r="A10" s="110">
        <v>2</v>
      </c>
      <c r="B10" s="111" t="s">
        <v>96</v>
      </c>
      <c r="C10" s="125" t="s">
        <v>97</v>
      </c>
      <c r="D10" s="112" t="s">
        <v>98</v>
      </c>
      <c r="E10" s="113">
        <v>4116</v>
      </c>
      <c r="F10" s="114"/>
      <c r="G10" s="115">
        <f>ROUND(E10*F10,2)</f>
        <v>0</v>
      </c>
      <c r="H10" s="114">
        <v>0</v>
      </c>
      <c r="I10" s="115">
        <f>ROUND(E10*H10,2)</f>
        <v>0</v>
      </c>
      <c r="J10" s="114">
        <v>1.37</v>
      </c>
      <c r="K10" s="115">
        <f>ROUND(E10*J10,2)</f>
        <v>5638.92</v>
      </c>
      <c r="L10" s="115">
        <v>21</v>
      </c>
      <c r="M10" s="115">
        <f>G10*(1+L10/100)</f>
        <v>0</v>
      </c>
      <c r="N10" s="113">
        <v>0</v>
      </c>
      <c r="O10" s="113">
        <f>ROUND(E10*N10,2)</f>
        <v>0</v>
      </c>
      <c r="P10" s="113">
        <v>0</v>
      </c>
      <c r="Q10" s="113">
        <f>ROUND(E10*P10,2)</f>
        <v>0</v>
      </c>
      <c r="R10" s="98">
        <v>0</v>
      </c>
      <c r="S10" s="98">
        <f>ROUND(E10*R10,2)</f>
        <v>0</v>
      </c>
      <c r="T10" s="98" t="s">
        <v>92</v>
      </c>
      <c r="U10" s="98" t="s">
        <v>93</v>
      </c>
      <c r="V10" s="98" t="s">
        <v>94</v>
      </c>
      <c r="W10" s="88"/>
      <c r="X10" s="88"/>
      <c r="Y10" s="88"/>
      <c r="Z10" s="88"/>
      <c r="AA10" s="88"/>
      <c r="AB10" s="88"/>
      <c r="AC10" s="88"/>
      <c r="AD10" s="88" t="s">
        <v>99</v>
      </c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outlineLevel="2" x14ac:dyDescent="0.2">
      <c r="A11" s="95"/>
      <c r="B11" s="96"/>
      <c r="C11" s="126" t="s">
        <v>100</v>
      </c>
      <c r="D11" s="99"/>
      <c r="E11" s="100">
        <v>4116</v>
      </c>
      <c r="F11" s="98"/>
      <c r="G11" s="98"/>
      <c r="H11" s="98"/>
      <c r="I11" s="98"/>
      <c r="J11" s="98"/>
      <c r="K11" s="98"/>
      <c r="L11" s="98"/>
      <c r="M11" s="98"/>
      <c r="N11" s="97"/>
      <c r="O11" s="97"/>
      <c r="P11" s="97"/>
      <c r="Q11" s="97"/>
      <c r="R11" s="98"/>
      <c r="S11" s="98"/>
      <c r="T11" s="98"/>
      <c r="U11" s="98"/>
      <c r="V11" s="98"/>
      <c r="W11" s="88"/>
      <c r="X11" s="88"/>
      <c r="Y11" s="88"/>
      <c r="Z11" s="88"/>
      <c r="AA11" s="88"/>
      <c r="AB11" s="88"/>
      <c r="AC11" s="88"/>
      <c r="AD11" s="88" t="s">
        <v>101</v>
      </c>
      <c r="AE11" s="88">
        <v>0</v>
      </c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outlineLevel="1" x14ac:dyDescent="0.2">
      <c r="A12" s="116">
        <v>3</v>
      </c>
      <c r="B12" s="117" t="s">
        <v>102</v>
      </c>
      <c r="C12" s="124" t="s">
        <v>103</v>
      </c>
      <c r="D12" s="118" t="s">
        <v>91</v>
      </c>
      <c r="E12" s="119">
        <v>1</v>
      </c>
      <c r="F12" s="120"/>
      <c r="G12" s="121">
        <f>ROUND(E12*F12,2)</f>
        <v>0</v>
      </c>
      <c r="H12" s="120">
        <v>0</v>
      </c>
      <c r="I12" s="121">
        <f>ROUND(E12*H12,2)</f>
        <v>0</v>
      </c>
      <c r="J12" s="120">
        <v>9111.0400000000009</v>
      </c>
      <c r="K12" s="121">
        <f>ROUND(E12*J12,2)</f>
        <v>9111.0400000000009</v>
      </c>
      <c r="L12" s="121">
        <v>21</v>
      </c>
      <c r="M12" s="121">
        <f>G12*(1+L12/100)</f>
        <v>0</v>
      </c>
      <c r="N12" s="119">
        <v>0</v>
      </c>
      <c r="O12" s="119">
        <f>ROUND(E12*N12,2)</f>
        <v>0</v>
      </c>
      <c r="P12" s="119">
        <v>0</v>
      </c>
      <c r="Q12" s="119">
        <f>ROUND(E12*P12,2)</f>
        <v>0</v>
      </c>
      <c r="R12" s="98">
        <v>0.12</v>
      </c>
      <c r="S12" s="98">
        <f>ROUND(E12*R12,2)</f>
        <v>0.12</v>
      </c>
      <c r="T12" s="98" t="s">
        <v>92</v>
      </c>
      <c r="U12" s="98" t="s">
        <v>93</v>
      </c>
      <c r="V12" s="98" t="s">
        <v>94</v>
      </c>
      <c r="W12" s="88"/>
      <c r="X12" s="88"/>
      <c r="Y12" s="88"/>
      <c r="Z12" s="88"/>
      <c r="AA12" s="88"/>
      <c r="AB12" s="88"/>
      <c r="AC12" s="88"/>
      <c r="AD12" s="88" t="s">
        <v>95</v>
      </c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</row>
    <row r="13" spans="1:57" outlineLevel="1" x14ac:dyDescent="0.2">
      <c r="A13" s="116">
        <v>4</v>
      </c>
      <c r="B13" s="117" t="s">
        <v>104</v>
      </c>
      <c r="C13" s="124" t="s">
        <v>105</v>
      </c>
      <c r="D13" s="118" t="s">
        <v>91</v>
      </c>
      <c r="E13" s="119">
        <v>1</v>
      </c>
      <c r="F13" s="120"/>
      <c r="G13" s="121">
        <f>ROUND(E13*F13,2)</f>
        <v>0</v>
      </c>
      <c r="H13" s="120">
        <v>0</v>
      </c>
      <c r="I13" s="121">
        <f>ROUND(E13*H13,2)</f>
        <v>0</v>
      </c>
      <c r="J13" s="120">
        <v>6149.95</v>
      </c>
      <c r="K13" s="121">
        <f>ROUND(E13*J13,2)</f>
        <v>6149.95</v>
      </c>
      <c r="L13" s="121">
        <v>21</v>
      </c>
      <c r="M13" s="121">
        <f>G13*(1+L13/100)</f>
        <v>0</v>
      </c>
      <c r="N13" s="119">
        <v>0</v>
      </c>
      <c r="O13" s="119">
        <f>ROUND(E13*N13,2)</f>
        <v>0</v>
      </c>
      <c r="P13" s="119">
        <v>0</v>
      </c>
      <c r="Q13" s="119">
        <f>ROUND(E13*P13,2)</f>
        <v>0</v>
      </c>
      <c r="R13" s="98">
        <v>0.12</v>
      </c>
      <c r="S13" s="98">
        <f>ROUND(E13*R13,2)</f>
        <v>0.12</v>
      </c>
      <c r="T13" s="98" t="s">
        <v>92</v>
      </c>
      <c r="U13" s="98" t="s">
        <v>93</v>
      </c>
      <c r="V13" s="98" t="s">
        <v>94</v>
      </c>
      <c r="W13" s="88"/>
      <c r="X13" s="88"/>
      <c r="Y13" s="88"/>
      <c r="Z13" s="88"/>
      <c r="AA13" s="88"/>
      <c r="AB13" s="88"/>
      <c r="AC13" s="88"/>
      <c r="AD13" s="88" t="s">
        <v>95</v>
      </c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</row>
    <row r="14" spans="1:57" outlineLevel="1" x14ac:dyDescent="0.2">
      <c r="A14" s="116">
        <v>5</v>
      </c>
      <c r="B14" s="117" t="s">
        <v>106</v>
      </c>
      <c r="C14" s="124" t="s">
        <v>107</v>
      </c>
      <c r="D14" s="118" t="s">
        <v>91</v>
      </c>
      <c r="E14" s="119">
        <v>1</v>
      </c>
      <c r="F14" s="120"/>
      <c r="G14" s="121">
        <f>ROUND(E14*F14,2)</f>
        <v>0</v>
      </c>
      <c r="H14" s="120">
        <v>0</v>
      </c>
      <c r="I14" s="121">
        <f>ROUND(E14*H14,2)</f>
        <v>0</v>
      </c>
      <c r="J14" s="120">
        <v>6833.28</v>
      </c>
      <c r="K14" s="121">
        <f>ROUND(E14*J14,2)</f>
        <v>6833.28</v>
      </c>
      <c r="L14" s="121">
        <v>21</v>
      </c>
      <c r="M14" s="121">
        <f>G14*(1+L14/100)</f>
        <v>0</v>
      </c>
      <c r="N14" s="119">
        <v>0</v>
      </c>
      <c r="O14" s="119">
        <f>ROUND(E14*N14,2)</f>
        <v>0</v>
      </c>
      <c r="P14" s="119">
        <v>0</v>
      </c>
      <c r="Q14" s="119">
        <f>ROUND(E14*P14,2)</f>
        <v>0</v>
      </c>
      <c r="R14" s="98">
        <v>0.12</v>
      </c>
      <c r="S14" s="98">
        <f>ROUND(E14*R14,2)</f>
        <v>0.12</v>
      </c>
      <c r="T14" s="98" t="s">
        <v>92</v>
      </c>
      <c r="U14" s="98" t="s">
        <v>93</v>
      </c>
      <c r="V14" s="98" t="s">
        <v>94</v>
      </c>
      <c r="W14" s="88"/>
      <c r="X14" s="88"/>
      <c r="Y14" s="88"/>
      <c r="Z14" s="88"/>
      <c r="AA14" s="88"/>
      <c r="AB14" s="88"/>
      <c r="AC14" s="88"/>
      <c r="AD14" s="88" t="s">
        <v>95</v>
      </c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1:57" outlineLevel="1" x14ac:dyDescent="0.2">
      <c r="A15" s="110">
        <v>6</v>
      </c>
      <c r="B15" s="111" t="s">
        <v>108</v>
      </c>
      <c r="C15" s="125" t="s">
        <v>109</v>
      </c>
      <c r="D15" s="112" t="s">
        <v>98</v>
      </c>
      <c r="E15" s="113">
        <v>137.19999999999999</v>
      </c>
      <c r="F15" s="114"/>
      <c r="G15" s="115">
        <f>ROUND(E15*F15,2)</f>
        <v>0</v>
      </c>
      <c r="H15" s="114">
        <v>0</v>
      </c>
      <c r="I15" s="115">
        <f>ROUND(E15*H15,2)</f>
        <v>0</v>
      </c>
      <c r="J15" s="114">
        <v>7.97</v>
      </c>
      <c r="K15" s="115">
        <f>ROUND(E15*J15,2)</f>
        <v>1093.48</v>
      </c>
      <c r="L15" s="115">
        <v>21</v>
      </c>
      <c r="M15" s="115">
        <f>G15*(1+L15/100)</f>
        <v>0</v>
      </c>
      <c r="N15" s="113">
        <v>0</v>
      </c>
      <c r="O15" s="113">
        <f>ROUND(E15*N15,2)</f>
        <v>0</v>
      </c>
      <c r="P15" s="113">
        <v>0</v>
      </c>
      <c r="Q15" s="113">
        <f>ROUND(E15*P15,2)</f>
        <v>0</v>
      </c>
      <c r="R15" s="98">
        <v>0.14000000000000001</v>
      </c>
      <c r="S15" s="98">
        <f>ROUND(E15*R15,2)</f>
        <v>19.21</v>
      </c>
      <c r="T15" s="98" t="s">
        <v>92</v>
      </c>
      <c r="U15" s="98" t="s">
        <v>93</v>
      </c>
      <c r="V15" s="98" t="s">
        <v>94</v>
      </c>
      <c r="W15" s="88"/>
      <c r="X15" s="88"/>
      <c r="Y15" s="88"/>
      <c r="Z15" s="88"/>
      <c r="AA15" s="88"/>
      <c r="AB15" s="88"/>
      <c r="AC15" s="88"/>
      <c r="AD15" s="88" t="s">
        <v>95</v>
      </c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1:57" outlineLevel="2" x14ac:dyDescent="0.2">
      <c r="A16" s="95"/>
      <c r="B16" s="96"/>
      <c r="C16" s="126" t="s">
        <v>110</v>
      </c>
      <c r="D16" s="99"/>
      <c r="E16" s="100">
        <v>137.19999999999999</v>
      </c>
      <c r="F16" s="98"/>
      <c r="G16" s="98"/>
      <c r="H16" s="98"/>
      <c r="I16" s="98"/>
      <c r="J16" s="98"/>
      <c r="K16" s="98"/>
      <c r="L16" s="98"/>
      <c r="M16" s="98"/>
      <c r="N16" s="97"/>
      <c r="O16" s="97"/>
      <c r="P16" s="97"/>
      <c r="Q16" s="97"/>
      <c r="R16" s="98"/>
      <c r="S16" s="98"/>
      <c r="T16" s="98"/>
      <c r="U16" s="98"/>
      <c r="V16" s="98"/>
      <c r="W16" s="88"/>
      <c r="X16" s="88"/>
      <c r="Y16" s="88"/>
      <c r="Z16" s="88"/>
      <c r="AA16" s="88"/>
      <c r="AB16" s="88"/>
      <c r="AC16" s="88"/>
      <c r="AD16" s="88" t="s">
        <v>101</v>
      </c>
      <c r="AE16" s="88">
        <v>0</v>
      </c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</row>
    <row r="17" spans="1:57" outlineLevel="1" x14ac:dyDescent="0.2">
      <c r="A17" s="110">
        <v>7</v>
      </c>
      <c r="B17" s="111" t="s">
        <v>111</v>
      </c>
      <c r="C17" s="125" t="s">
        <v>112</v>
      </c>
      <c r="D17" s="112" t="s">
        <v>98</v>
      </c>
      <c r="E17" s="113">
        <v>4116</v>
      </c>
      <c r="F17" s="114"/>
      <c r="G17" s="115">
        <f>ROUND(E17*F17,2)</f>
        <v>0</v>
      </c>
      <c r="H17" s="114">
        <v>0</v>
      </c>
      <c r="I17" s="115">
        <f>ROUND(E17*H17,2)</f>
        <v>0</v>
      </c>
      <c r="J17" s="114">
        <v>0.11</v>
      </c>
      <c r="K17" s="115">
        <f>ROUND(E17*J17,2)</f>
        <v>452.76</v>
      </c>
      <c r="L17" s="115">
        <v>21</v>
      </c>
      <c r="M17" s="115">
        <f>G17*(1+L17/100)</f>
        <v>0</v>
      </c>
      <c r="N17" s="113">
        <v>0</v>
      </c>
      <c r="O17" s="113">
        <f>ROUND(E17*N17,2)</f>
        <v>0</v>
      </c>
      <c r="P17" s="113">
        <v>0</v>
      </c>
      <c r="Q17" s="113">
        <f>ROUND(E17*P17,2)</f>
        <v>0</v>
      </c>
      <c r="R17" s="98">
        <v>0</v>
      </c>
      <c r="S17" s="98">
        <f>ROUND(E17*R17,2)</f>
        <v>0</v>
      </c>
      <c r="T17" s="98" t="s">
        <v>92</v>
      </c>
      <c r="U17" s="98" t="s">
        <v>93</v>
      </c>
      <c r="V17" s="98" t="s">
        <v>94</v>
      </c>
      <c r="W17" s="88"/>
      <c r="X17" s="88"/>
      <c r="Y17" s="88"/>
      <c r="Z17" s="88"/>
      <c r="AA17" s="88"/>
      <c r="AB17" s="88"/>
      <c r="AC17" s="88"/>
      <c r="AD17" s="88" t="s">
        <v>99</v>
      </c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</row>
    <row r="18" spans="1:57" outlineLevel="2" x14ac:dyDescent="0.2">
      <c r="A18" s="95"/>
      <c r="B18" s="96"/>
      <c r="C18" s="126" t="s">
        <v>100</v>
      </c>
      <c r="D18" s="99"/>
      <c r="E18" s="100">
        <v>4116</v>
      </c>
      <c r="F18" s="98"/>
      <c r="G18" s="98"/>
      <c r="H18" s="98"/>
      <c r="I18" s="98"/>
      <c r="J18" s="98"/>
      <c r="K18" s="98"/>
      <c r="L18" s="98"/>
      <c r="M18" s="98"/>
      <c r="N18" s="97"/>
      <c r="O18" s="97"/>
      <c r="P18" s="97"/>
      <c r="Q18" s="97"/>
      <c r="R18" s="98"/>
      <c r="S18" s="98"/>
      <c r="T18" s="98"/>
      <c r="U18" s="98"/>
      <c r="V18" s="98"/>
      <c r="W18" s="88"/>
      <c r="X18" s="88"/>
      <c r="Y18" s="88"/>
      <c r="Z18" s="88"/>
      <c r="AA18" s="88"/>
      <c r="AB18" s="88"/>
      <c r="AC18" s="88"/>
      <c r="AD18" s="88" t="s">
        <v>101</v>
      </c>
      <c r="AE18" s="88">
        <v>0</v>
      </c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</row>
    <row r="19" spans="1:57" outlineLevel="1" x14ac:dyDescent="0.2">
      <c r="A19" s="110">
        <v>8</v>
      </c>
      <c r="B19" s="111" t="s">
        <v>113</v>
      </c>
      <c r="C19" s="125" t="s">
        <v>114</v>
      </c>
      <c r="D19" s="112" t="s">
        <v>98</v>
      </c>
      <c r="E19" s="113">
        <v>137.19999999999999</v>
      </c>
      <c r="F19" s="114"/>
      <c r="G19" s="115">
        <f>ROUND(E19*F19,2)</f>
        <v>0</v>
      </c>
      <c r="H19" s="114">
        <v>0</v>
      </c>
      <c r="I19" s="115">
        <f>ROUND(E19*H19,2)</f>
        <v>0</v>
      </c>
      <c r="J19" s="114">
        <v>18.22</v>
      </c>
      <c r="K19" s="115">
        <f>ROUND(E19*J19,2)</f>
        <v>2499.7800000000002</v>
      </c>
      <c r="L19" s="115">
        <v>21</v>
      </c>
      <c r="M19" s="115">
        <f>G19*(1+L19/100)</f>
        <v>0</v>
      </c>
      <c r="N19" s="113">
        <v>0</v>
      </c>
      <c r="O19" s="113">
        <f>ROUND(E19*N19,2)</f>
        <v>0</v>
      </c>
      <c r="P19" s="113">
        <v>0</v>
      </c>
      <c r="Q19" s="113">
        <f>ROUND(E19*P19,2)</f>
        <v>0</v>
      </c>
      <c r="R19" s="98">
        <v>2.47E-2</v>
      </c>
      <c r="S19" s="98">
        <f>ROUND(E19*R19,2)</f>
        <v>3.39</v>
      </c>
      <c r="T19" s="98" t="s">
        <v>92</v>
      </c>
      <c r="U19" s="98" t="s">
        <v>93</v>
      </c>
      <c r="V19" s="98" t="s">
        <v>94</v>
      </c>
      <c r="W19" s="88"/>
      <c r="X19" s="88"/>
      <c r="Y19" s="88"/>
      <c r="Z19" s="88"/>
      <c r="AA19" s="88"/>
      <c r="AB19" s="88"/>
      <c r="AC19" s="88"/>
      <c r="AD19" s="88" t="s">
        <v>99</v>
      </c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</row>
    <row r="20" spans="1:57" outlineLevel="2" x14ac:dyDescent="0.2">
      <c r="A20" s="95"/>
      <c r="B20" s="96"/>
      <c r="C20" s="126" t="s">
        <v>110</v>
      </c>
      <c r="D20" s="99"/>
      <c r="E20" s="100">
        <v>137.19999999999999</v>
      </c>
      <c r="F20" s="98"/>
      <c r="G20" s="98"/>
      <c r="H20" s="98"/>
      <c r="I20" s="98"/>
      <c r="J20" s="98"/>
      <c r="K20" s="98"/>
      <c r="L20" s="98"/>
      <c r="M20" s="98"/>
      <c r="N20" s="97"/>
      <c r="O20" s="97"/>
      <c r="P20" s="97"/>
      <c r="Q20" s="97"/>
      <c r="R20" s="98"/>
      <c r="S20" s="98"/>
      <c r="T20" s="98"/>
      <c r="U20" s="98"/>
      <c r="V20" s="98"/>
      <c r="W20" s="88"/>
      <c r="X20" s="88"/>
      <c r="Y20" s="88"/>
      <c r="Z20" s="88"/>
      <c r="AA20" s="88"/>
      <c r="AB20" s="88"/>
      <c r="AC20" s="88"/>
      <c r="AD20" s="88" t="s">
        <v>101</v>
      </c>
      <c r="AE20" s="88">
        <v>0</v>
      </c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outlineLevel="1" x14ac:dyDescent="0.2">
      <c r="A21" s="110">
        <v>9</v>
      </c>
      <c r="B21" s="111" t="s">
        <v>115</v>
      </c>
      <c r="C21" s="125" t="s">
        <v>116</v>
      </c>
      <c r="D21" s="112" t="s">
        <v>98</v>
      </c>
      <c r="E21" s="113">
        <v>4116</v>
      </c>
      <c r="F21" s="114"/>
      <c r="G21" s="115">
        <f>ROUND(E21*F21,2)</f>
        <v>0</v>
      </c>
      <c r="H21" s="114">
        <v>0</v>
      </c>
      <c r="I21" s="115">
        <f>ROUND(E21*H21,2)</f>
        <v>0</v>
      </c>
      <c r="J21" s="114">
        <v>0.23</v>
      </c>
      <c r="K21" s="115">
        <f>ROUND(E21*J21,2)</f>
        <v>946.68</v>
      </c>
      <c r="L21" s="115">
        <v>21</v>
      </c>
      <c r="M21" s="115">
        <f>G21*(1+L21/100)</f>
        <v>0</v>
      </c>
      <c r="N21" s="113">
        <v>0</v>
      </c>
      <c r="O21" s="113">
        <f>ROUND(E21*N21,2)</f>
        <v>0</v>
      </c>
      <c r="P21" s="113">
        <v>0</v>
      </c>
      <c r="Q21" s="113">
        <f>ROUND(E21*P21,2)</f>
        <v>0</v>
      </c>
      <c r="R21" s="98">
        <v>0</v>
      </c>
      <c r="S21" s="98">
        <f>ROUND(E21*R21,2)</f>
        <v>0</v>
      </c>
      <c r="T21" s="98" t="s">
        <v>92</v>
      </c>
      <c r="U21" s="98" t="s">
        <v>93</v>
      </c>
      <c r="V21" s="98" t="s">
        <v>94</v>
      </c>
      <c r="W21" s="88"/>
      <c r="X21" s="88"/>
      <c r="Y21" s="88"/>
      <c r="Z21" s="88"/>
      <c r="AA21" s="88"/>
      <c r="AB21" s="88"/>
      <c r="AC21" s="88"/>
      <c r="AD21" s="88" t="s">
        <v>99</v>
      </c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outlineLevel="2" x14ac:dyDescent="0.2">
      <c r="A22" s="95"/>
      <c r="B22" s="96"/>
      <c r="C22" s="126" t="s">
        <v>100</v>
      </c>
      <c r="D22" s="99"/>
      <c r="E22" s="100">
        <v>4116</v>
      </c>
      <c r="F22" s="98"/>
      <c r="G22" s="98"/>
      <c r="H22" s="98"/>
      <c r="I22" s="98"/>
      <c r="J22" s="98"/>
      <c r="K22" s="98"/>
      <c r="L22" s="98"/>
      <c r="M22" s="98"/>
      <c r="N22" s="97"/>
      <c r="O22" s="97"/>
      <c r="P22" s="97"/>
      <c r="Q22" s="97"/>
      <c r="R22" s="98"/>
      <c r="S22" s="98"/>
      <c r="T22" s="98"/>
      <c r="U22" s="98"/>
      <c r="V22" s="98"/>
      <c r="W22" s="88"/>
      <c r="X22" s="88"/>
      <c r="Y22" s="88"/>
      <c r="Z22" s="88"/>
      <c r="AA22" s="88"/>
      <c r="AB22" s="88"/>
      <c r="AC22" s="88"/>
      <c r="AD22" s="88" t="s">
        <v>101</v>
      </c>
      <c r="AE22" s="88">
        <v>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outlineLevel="1" x14ac:dyDescent="0.2">
      <c r="A23" s="110">
        <v>10</v>
      </c>
      <c r="B23" s="111" t="s">
        <v>117</v>
      </c>
      <c r="C23" s="125" t="s">
        <v>118</v>
      </c>
      <c r="D23" s="112" t="s">
        <v>119</v>
      </c>
      <c r="E23" s="113">
        <v>20</v>
      </c>
      <c r="F23" s="114"/>
      <c r="G23" s="115">
        <f>ROUND(E23*F23,2)</f>
        <v>0</v>
      </c>
      <c r="H23" s="114">
        <v>0</v>
      </c>
      <c r="I23" s="115">
        <f>ROUND(E23*H23,2)</f>
        <v>0</v>
      </c>
      <c r="J23" s="114">
        <v>45.56</v>
      </c>
      <c r="K23" s="115">
        <f>ROUND(E23*J23,2)</f>
        <v>911.2</v>
      </c>
      <c r="L23" s="115">
        <v>21</v>
      </c>
      <c r="M23" s="115">
        <f>G23*(1+L23/100)</f>
        <v>0</v>
      </c>
      <c r="N23" s="113">
        <v>0</v>
      </c>
      <c r="O23" s="113">
        <f>ROUND(E23*N23,2)</f>
        <v>0</v>
      </c>
      <c r="P23" s="113">
        <v>0</v>
      </c>
      <c r="Q23" s="113">
        <f>ROUND(E23*P23,2)</f>
        <v>0</v>
      </c>
      <c r="R23" s="98">
        <v>0.14000000000000001</v>
      </c>
      <c r="S23" s="98">
        <f>ROUND(E23*R23,2)</f>
        <v>2.8</v>
      </c>
      <c r="T23" s="98" t="s">
        <v>92</v>
      </c>
      <c r="U23" s="98" t="s">
        <v>93</v>
      </c>
      <c r="V23" s="98" t="s">
        <v>94</v>
      </c>
      <c r="W23" s="88"/>
      <c r="X23" s="88"/>
      <c r="Y23" s="88"/>
      <c r="Z23" s="88"/>
      <c r="AA23" s="88"/>
      <c r="AB23" s="88"/>
      <c r="AC23" s="88"/>
      <c r="AD23" s="88" t="s">
        <v>95</v>
      </c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7" outlineLevel="2" x14ac:dyDescent="0.2">
      <c r="A24" s="95"/>
      <c r="B24" s="96"/>
      <c r="C24" s="126" t="s">
        <v>120</v>
      </c>
      <c r="D24" s="99"/>
      <c r="E24" s="100">
        <v>20</v>
      </c>
      <c r="F24" s="98"/>
      <c r="G24" s="98"/>
      <c r="H24" s="98"/>
      <c r="I24" s="98"/>
      <c r="J24" s="98"/>
      <c r="K24" s="98"/>
      <c r="L24" s="98"/>
      <c r="M24" s="98"/>
      <c r="N24" s="97"/>
      <c r="O24" s="97"/>
      <c r="P24" s="97"/>
      <c r="Q24" s="97"/>
      <c r="R24" s="98"/>
      <c r="S24" s="98"/>
      <c r="T24" s="98"/>
      <c r="U24" s="98"/>
      <c r="V24" s="98"/>
      <c r="W24" s="88"/>
      <c r="X24" s="88"/>
      <c r="Y24" s="88"/>
      <c r="Z24" s="88"/>
      <c r="AA24" s="88"/>
      <c r="AB24" s="88"/>
      <c r="AC24" s="88"/>
      <c r="AD24" s="88" t="s">
        <v>101</v>
      </c>
      <c r="AE24" s="88">
        <v>0</v>
      </c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</row>
    <row r="25" spans="1:57" x14ac:dyDescent="0.2">
      <c r="A25" s="104" t="s">
        <v>87</v>
      </c>
      <c r="B25" s="105" t="s">
        <v>47</v>
      </c>
      <c r="C25" s="123" t="s">
        <v>48</v>
      </c>
      <c r="D25" s="106"/>
      <c r="E25" s="107"/>
      <c r="F25" s="108"/>
      <c r="G25" s="108">
        <f>SUMIF(AD26:AD26,"&lt;&gt;NOR",G26:G26)</f>
        <v>0</v>
      </c>
      <c r="H25" s="108"/>
      <c r="I25" s="108">
        <f>SUM(I26:I26)</f>
        <v>0</v>
      </c>
      <c r="J25" s="108"/>
      <c r="K25" s="108">
        <f>SUM(K26:K26)</f>
        <v>9731.32</v>
      </c>
      <c r="L25" s="108"/>
      <c r="M25" s="108">
        <f>SUM(M26:M26)</f>
        <v>0</v>
      </c>
      <c r="N25" s="107"/>
      <c r="O25" s="107">
        <f>SUM(O26:O26)</f>
        <v>0</v>
      </c>
      <c r="P25" s="107"/>
      <c r="Q25" s="107">
        <f>SUM(Q26:Q26)</f>
        <v>0</v>
      </c>
      <c r="R25" s="103"/>
      <c r="S25" s="103">
        <f>SUM(S26:S26)</f>
        <v>8</v>
      </c>
      <c r="T25" s="103"/>
      <c r="U25" s="103"/>
      <c r="V25" s="103"/>
      <c r="AD25" t="s">
        <v>88</v>
      </c>
    </row>
    <row r="26" spans="1:57" outlineLevel="1" x14ac:dyDescent="0.2">
      <c r="A26" s="116">
        <v>11</v>
      </c>
      <c r="B26" s="117" t="s">
        <v>121</v>
      </c>
      <c r="C26" s="124" t="s">
        <v>122</v>
      </c>
      <c r="D26" s="118" t="s">
        <v>91</v>
      </c>
      <c r="E26" s="119">
        <v>1</v>
      </c>
      <c r="F26" s="120"/>
      <c r="G26" s="121">
        <f>ROUND(E26*F26,2)</f>
        <v>0</v>
      </c>
      <c r="H26" s="120">
        <v>0</v>
      </c>
      <c r="I26" s="121">
        <f>ROUND(E26*H26,2)</f>
        <v>0</v>
      </c>
      <c r="J26" s="120">
        <v>9731.32</v>
      </c>
      <c r="K26" s="121">
        <f>ROUND(E26*J26,2)</f>
        <v>9731.32</v>
      </c>
      <c r="L26" s="121">
        <v>21</v>
      </c>
      <c r="M26" s="121">
        <f>G26*(1+L26/100)</f>
        <v>0</v>
      </c>
      <c r="N26" s="119">
        <v>0</v>
      </c>
      <c r="O26" s="119">
        <f>ROUND(E26*N26,2)</f>
        <v>0</v>
      </c>
      <c r="P26" s="119">
        <v>0</v>
      </c>
      <c r="Q26" s="119">
        <f>ROUND(E26*P26,2)</f>
        <v>0</v>
      </c>
      <c r="R26" s="98">
        <v>8</v>
      </c>
      <c r="S26" s="98">
        <f>ROUND(E26*R26,2)</f>
        <v>8</v>
      </c>
      <c r="T26" s="98"/>
      <c r="U26" s="98" t="s">
        <v>93</v>
      </c>
      <c r="V26" s="98" t="s">
        <v>94</v>
      </c>
      <c r="W26" s="88"/>
      <c r="X26" s="88"/>
      <c r="Y26" s="88"/>
      <c r="Z26" s="88"/>
      <c r="AA26" s="88"/>
      <c r="AB26" s="88"/>
      <c r="AC26" s="88"/>
      <c r="AD26" s="88" t="s">
        <v>99</v>
      </c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</row>
    <row r="27" spans="1:57" x14ac:dyDescent="0.2">
      <c r="A27" s="104" t="s">
        <v>87</v>
      </c>
      <c r="B27" s="105" t="s">
        <v>49</v>
      </c>
      <c r="C27" s="123" t="s">
        <v>50</v>
      </c>
      <c r="D27" s="106"/>
      <c r="E27" s="107"/>
      <c r="F27" s="108"/>
      <c r="G27" s="108">
        <f>SUMIF(AD28:AD34,"&lt;&gt;NOR",G28:G34)</f>
        <v>0</v>
      </c>
      <c r="H27" s="108"/>
      <c r="I27" s="108">
        <f>SUM(I28:I34)</f>
        <v>0</v>
      </c>
      <c r="J27" s="108"/>
      <c r="K27" s="108">
        <f>SUM(K28:K34)</f>
        <v>17927.739999999998</v>
      </c>
      <c r="L27" s="108"/>
      <c r="M27" s="108">
        <f>SUM(M28:M34)</f>
        <v>0</v>
      </c>
      <c r="N27" s="107"/>
      <c r="O27" s="107">
        <f>SUM(O28:O34)</f>
        <v>0</v>
      </c>
      <c r="P27" s="107"/>
      <c r="Q27" s="107">
        <f>SUM(Q28:Q34)</f>
        <v>0</v>
      </c>
      <c r="R27" s="103"/>
      <c r="S27" s="103">
        <f>SUM(S28:S34)</f>
        <v>0.59</v>
      </c>
      <c r="T27" s="103"/>
      <c r="U27" s="103"/>
      <c r="V27" s="103"/>
      <c r="AD27" t="s">
        <v>88</v>
      </c>
    </row>
    <row r="28" spans="1:57" outlineLevel="1" x14ac:dyDescent="0.2">
      <c r="A28" s="110">
        <v>12</v>
      </c>
      <c r="B28" s="111" t="s">
        <v>123</v>
      </c>
      <c r="C28" s="125" t="s">
        <v>124</v>
      </c>
      <c r="D28" s="112" t="s">
        <v>119</v>
      </c>
      <c r="E28" s="113">
        <v>15.5</v>
      </c>
      <c r="F28" s="114"/>
      <c r="G28" s="115">
        <f>ROUND(E28*F28,2)</f>
        <v>0</v>
      </c>
      <c r="H28" s="114">
        <v>0</v>
      </c>
      <c r="I28" s="115">
        <f>ROUND(E28*H28,2)</f>
        <v>0</v>
      </c>
      <c r="J28" s="114">
        <v>17.079999999999998</v>
      </c>
      <c r="K28" s="115">
        <f>ROUND(E28*J28,2)</f>
        <v>264.74</v>
      </c>
      <c r="L28" s="115">
        <v>21</v>
      </c>
      <c r="M28" s="115">
        <f>G28*(1+L28/100)</f>
        <v>0</v>
      </c>
      <c r="N28" s="113">
        <v>0</v>
      </c>
      <c r="O28" s="113">
        <f>ROUND(E28*N28,2)</f>
        <v>0</v>
      </c>
      <c r="P28" s="113">
        <v>0</v>
      </c>
      <c r="Q28" s="113">
        <f>ROUND(E28*P28,2)</f>
        <v>0</v>
      </c>
      <c r="R28" s="98">
        <v>3.8179999999999999E-2</v>
      </c>
      <c r="S28" s="98">
        <f>ROUND(E28*R28,2)</f>
        <v>0.59</v>
      </c>
      <c r="T28" s="98"/>
      <c r="U28" s="98" t="s">
        <v>93</v>
      </c>
      <c r="V28" s="98" t="s">
        <v>94</v>
      </c>
      <c r="W28" s="88"/>
      <c r="X28" s="88"/>
      <c r="Y28" s="88"/>
      <c r="Z28" s="88"/>
      <c r="AA28" s="88"/>
      <c r="AB28" s="88"/>
      <c r="AC28" s="88"/>
      <c r="AD28" s="88" t="s">
        <v>99</v>
      </c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</row>
    <row r="29" spans="1:57" outlineLevel="2" x14ac:dyDescent="0.2">
      <c r="A29" s="95"/>
      <c r="B29" s="96"/>
      <c r="C29" s="126" t="s">
        <v>125</v>
      </c>
      <c r="D29" s="99"/>
      <c r="E29" s="100">
        <v>15.5</v>
      </c>
      <c r="F29" s="98"/>
      <c r="G29" s="98"/>
      <c r="H29" s="98"/>
      <c r="I29" s="98"/>
      <c r="J29" s="98"/>
      <c r="K29" s="98"/>
      <c r="L29" s="98"/>
      <c r="M29" s="98"/>
      <c r="N29" s="97"/>
      <c r="O29" s="97"/>
      <c r="P29" s="97"/>
      <c r="Q29" s="97"/>
      <c r="R29" s="98"/>
      <c r="S29" s="98"/>
      <c r="T29" s="98"/>
      <c r="U29" s="98"/>
      <c r="V29" s="98"/>
      <c r="W29" s="88"/>
      <c r="X29" s="88"/>
      <c r="Y29" s="88"/>
      <c r="Z29" s="88"/>
      <c r="AA29" s="88"/>
      <c r="AB29" s="88"/>
      <c r="AC29" s="88"/>
      <c r="AD29" s="88" t="s">
        <v>101</v>
      </c>
      <c r="AE29" s="88">
        <v>0</v>
      </c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</row>
    <row r="30" spans="1:57" outlineLevel="1" x14ac:dyDescent="0.2">
      <c r="A30" s="110">
        <v>13</v>
      </c>
      <c r="B30" s="111" t="s">
        <v>126</v>
      </c>
      <c r="C30" s="125" t="s">
        <v>127</v>
      </c>
      <c r="D30" s="112" t="s">
        <v>119</v>
      </c>
      <c r="E30" s="113">
        <v>15.5</v>
      </c>
      <c r="F30" s="114"/>
      <c r="G30" s="115">
        <f>ROUND(E30*F30,2)</f>
        <v>0</v>
      </c>
      <c r="H30" s="114">
        <v>0</v>
      </c>
      <c r="I30" s="115">
        <f>ROUND(E30*H30,2)</f>
        <v>0</v>
      </c>
      <c r="J30" s="114">
        <v>34.17</v>
      </c>
      <c r="K30" s="115">
        <f>ROUND(E30*J30,2)</f>
        <v>529.64</v>
      </c>
      <c r="L30" s="115">
        <v>21</v>
      </c>
      <c r="M30" s="115">
        <f>G30*(1+L30/100)</f>
        <v>0</v>
      </c>
      <c r="N30" s="113">
        <v>0</v>
      </c>
      <c r="O30" s="113">
        <f>ROUND(E30*N30,2)</f>
        <v>0</v>
      </c>
      <c r="P30" s="113">
        <v>0</v>
      </c>
      <c r="Q30" s="113">
        <f>ROUND(E30*P30,2)</f>
        <v>0</v>
      </c>
      <c r="R30" s="98">
        <v>0</v>
      </c>
      <c r="S30" s="98">
        <f>ROUND(E30*R30,2)</f>
        <v>0</v>
      </c>
      <c r="T30" s="98"/>
      <c r="U30" s="98" t="s">
        <v>93</v>
      </c>
      <c r="V30" s="98" t="s">
        <v>128</v>
      </c>
      <c r="W30" s="88"/>
      <c r="X30" s="88"/>
      <c r="Y30" s="88"/>
      <c r="Z30" s="88"/>
      <c r="AA30" s="88"/>
      <c r="AB30" s="88"/>
      <c r="AC30" s="88"/>
      <c r="AD30" s="88" t="s">
        <v>99</v>
      </c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</row>
    <row r="31" spans="1:57" outlineLevel="2" x14ac:dyDescent="0.2">
      <c r="A31" s="95"/>
      <c r="B31" s="96"/>
      <c r="C31" s="126" t="s">
        <v>125</v>
      </c>
      <c r="D31" s="99"/>
      <c r="E31" s="100">
        <v>15.5</v>
      </c>
      <c r="F31" s="98"/>
      <c r="G31" s="98"/>
      <c r="H31" s="98"/>
      <c r="I31" s="98"/>
      <c r="J31" s="98"/>
      <c r="K31" s="98"/>
      <c r="L31" s="98"/>
      <c r="M31" s="98"/>
      <c r="N31" s="97"/>
      <c r="O31" s="97"/>
      <c r="P31" s="97"/>
      <c r="Q31" s="97"/>
      <c r="R31" s="98"/>
      <c r="S31" s="98"/>
      <c r="T31" s="98"/>
      <c r="U31" s="98"/>
      <c r="V31" s="98"/>
      <c r="W31" s="88"/>
      <c r="X31" s="88"/>
      <c r="Y31" s="88"/>
      <c r="Z31" s="88"/>
      <c r="AA31" s="88"/>
      <c r="AB31" s="88"/>
      <c r="AC31" s="88"/>
      <c r="AD31" s="88" t="s">
        <v>101</v>
      </c>
      <c r="AE31" s="88">
        <v>0</v>
      </c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</row>
    <row r="32" spans="1:57" outlineLevel="1" x14ac:dyDescent="0.2">
      <c r="A32" s="116">
        <v>14</v>
      </c>
      <c r="B32" s="117" t="s">
        <v>129</v>
      </c>
      <c r="C32" s="124" t="s">
        <v>50</v>
      </c>
      <c r="D32" s="118" t="s">
        <v>130</v>
      </c>
      <c r="E32" s="119">
        <v>1</v>
      </c>
      <c r="F32" s="120"/>
      <c r="G32" s="121">
        <f>ROUND(E32*F32,2)</f>
        <v>0</v>
      </c>
      <c r="H32" s="120">
        <v>0</v>
      </c>
      <c r="I32" s="121">
        <f>ROUND(E32*H32,2)</f>
        <v>0</v>
      </c>
      <c r="J32" s="120">
        <v>10403</v>
      </c>
      <c r="K32" s="121">
        <f>ROUND(E32*J32,2)</f>
        <v>10403</v>
      </c>
      <c r="L32" s="121">
        <v>21</v>
      </c>
      <c r="M32" s="121">
        <f>G32*(1+L32/100)</f>
        <v>0</v>
      </c>
      <c r="N32" s="119">
        <v>0</v>
      </c>
      <c r="O32" s="119">
        <f>ROUND(E32*N32,2)</f>
        <v>0</v>
      </c>
      <c r="P32" s="119">
        <v>0</v>
      </c>
      <c r="Q32" s="119">
        <f>ROUND(E32*P32,2)</f>
        <v>0</v>
      </c>
      <c r="R32" s="98">
        <v>0</v>
      </c>
      <c r="S32" s="98">
        <f>ROUND(E32*R32,2)</f>
        <v>0</v>
      </c>
      <c r="T32" s="98"/>
      <c r="U32" s="98" t="s">
        <v>131</v>
      </c>
      <c r="V32" s="98" t="s">
        <v>128</v>
      </c>
      <c r="W32" s="88"/>
      <c r="X32" s="88"/>
      <c r="Y32" s="88"/>
      <c r="Z32" s="88"/>
      <c r="AA32" s="88"/>
      <c r="AB32" s="88"/>
      <c r="AC32" s="88"/>
      <c r="AD32" s="88" t="s">
        <v>132</v>
      </c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outlineLevel="1" x14ac:dyDescent="0.2">
      <c r="A33" s="116">
        <v>15</v>
      </c>
      <c r="B33" s="117" t="s">
        <v>133</v>
      </c>
      <c r="C33" s="124" t="s">
        <v>134</v>
      </c>
      <c r="D33" s="118" t="s">
        <v>130</v>
      </c>
      <c r="E33" s="119">
        <v>1</v>
      </c>
      <c r="F33" s="120"/>
      <c r="G33" s="121">
        <f>ROUND(E33*F33,2)</f>
        <v>0</v>
      </c>
      <c r="H33" s="120">
        <v>0</v>
      </c>
      <c r="I33" s="121">
        <f>ROUND(E33*H33,2)</f>
        <v>0</v>
      </c>
      <c r="J33" s="120">
        <v>1528.86</v>
      </c>
      <c r="K33" s="121">
        <f>ROUND(E33*J33,2)</f>
        <v>1528.86</v>
      </c>
      <c r="L33" s="121">
        <v>21</v>
      </c>
      <c r="M33" s="121">
        <f>G33*(1+L33/100)</f>
        <v>0</v>
      </c>
      <c r="N33" s="119">
        <v>0</v>
      </c>
      <c r="O33" s="119">
        <f>ROUND(E33*N33,2)</f>
        <v>0</v>
      </c>
      <c r="P33" s="119">
        <v>0</v>
      </c>
      <c r="Q33" s="119">
        <f>ROUND(E33*P33,2)</f>
        <v>0</v>
      </c>
      <c r="R33" s="98">
        <v>0</v>
      </c>
      <c r="S33" s="98">
        <f>ROUND(E33*R33,2)</f>
        <v>0</v>
      </c>
      <c r="T33" s="98"/>
      <c r="U33" s="98" t="s">
        <v>131</v>
      </c>
      <c r="V33" s="98" t="s">
        <v>128</v>
      </c>
      <c r="W33" s="88"/>
      <c r="X33" s="88"/>
      <c r="Y33" s="88"/>
      <c r="Z33" s="88"/>
      <c r="AA33" s="88"/>
      <c r="AB33" s="88"/>
      <c r="AC33" s="88"/>
      <c r="AD33" s="88" t="s">
        <v>135</v>
      </c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outlineLevel="1" x14ac:dyDescent="0.2">
      <c r="A34" s="116">
        <v>16</v>
      </c>
      <c r="B34" s="117" t="s">
        <v>136</v>
      </c>
      <c r="C34" s="124" t="s">
        <v>137</v>
      </c>
      <c r="D34" s="118" t="s">
        <v>130</v>
      </c>
      <c r="E34" s="119">
        <v>1</v>
      </c>
      <c r="F34" s="120"/>
      <c r="G34" s="121">
        <f>ROUND(E34*F34,2)</f>
        <v>0</v>
      </c>
      <c r="H34" s="120">
        <v>0</v>
      </c>
      <c r="I34" s="121">
        <f>ROUND(E34*H34,2)</f>
        <v>0</v>
      </c>
      <c r="J34" s="120">
        <v>5201.5</v>
      </c>
      <c r="K34" s="121">
        <f>ROUND(E34*J34,2)</f>
        <v>5201.5</v>
      </c>
      <c r="L34" s="121">
        <v>21</v>
      </c>
      <c r="M34" s="121">
        <f>G34*(1+L34/100)</f>
        <v>0</v>
      </c>
      <c r="N34" s="119">
        <v>0</v>
      </c>
      <c r="O34" s="119">
        <f>ROUND(E34*N34,2)</f>
        <v>0</v>
      </c>
      <c r="P34" s="119">
        <v>0</v>
      </c>
      <c r="Q34" s="119">
        <f>ROUND(E34*P34,2)</f>
        <v>0</v>
      </c>
      <c r="R34" s="98">
        <v>0</v>
      </c>
      <c r="S34" s="98">
        <f>ROUND(E34*R34,2)</f>
        <v>0</v>
      </c>
      <c r="T34" s="98"/>
      <c r="U34" s="98" t="s">
        <v>131</v>
      </c>
      <c r="V34" s="98" t="s">
        <v>94</v>
      </c>
      <c r="W34" s="88"/>
      <c r="X34" s="88"/>
      <c r="Y34" s="88"/>
      <c r="Z34" s="88"/>
      <c r="AA34" s="88"/>
      <c r="AB34" s="88"/>
      <c r="AC34" s="88"/>
      <c r="AD34" s="88" t="s">
        <v>135</v>
      </c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">
      <c r="A35" s="104" t="s">
        <v>87</v>
      </c>
      <c r="B35" s="105" t="s">
        <v>51</v>
      </c>
      <c r="C35" s="123" t="s">
        <v>52</v>
      </c>
      <c r="D35" s="106"/>
      <c r="E35" s="107"/>
      <c r="F35" s="108"/>
      <c r="G35" s="108">
        <f>SUMIF(AD36:AD50,"&lt;&gt;NOR",G36:G50)</f>
        <v>0</v>
      </c>
      <c r="H35" s="108"/>
      <c r="I35" s="108">
        <f>SUM(I36:I50)</f>
        <v>12563.02</v>
      </c>
      <c r="J35" s="108"/>
      <c r="K35" s="108">
        <f>SUM(K36:K50)</f>
        <v>10720.16</v>
      </c>
      <c r="L35" s="108"/>
      <c r="M35" s="108">
        <f>SUM(M36:M50)</f>
        <v>0</v>
      </c>
      <c r="N35" s="107"/>
      <c r="O35" s="107">
        <f>SUM(O36:O50)</f>
        <v>0.15</v>
      </c>
      <c r="P35" s="107"/>
      <c r="Q35" s="107">
        <f>SUM(Q36:Q50)</f>
        <v>0.13</v>
      </c>
      <c r="R35" s="103"/>
      <c r="S35" s="103">
        <f>SUM(S36:S50)</f>
        <v>8.7999999999999989</v>
      </c>
      <c r="T35" s="103"/>
      <c r="U35" s="103"/>
      <c r="V35" s="103"/>
      <c r="AD35" t="s">
        <v>88</v>
      </c>
    </row>
    <row r="36" spans="1:57" outlineLevel="1" x14ac:dyDescent="0.2">
      <c r="A36" s="110">
        <v>17</v>
      </c>
      <c r="B36" s="111" t="s">
        <v>138</v>
      </c>
      <c r="C36" s="125" t="s">
        <v>139</v>
      </c>
      <c r="D36" s="112" t="s">
        <v>98</v>
      </c>
      <c r="E36" s="113">
        <v>26.84</v>
      </c>
      <c r="F36" s="114"/>
      <c r="G36" s="115">
        <f>ROUND(E36*F36,2)</f>
        <v>0</v>
      </c>
      <c r="H36" s="114">
        <v>0</v>
      </c>
      <c r="I36" s="115">
        <f>ROUND(E36*H36,2)</f>
        <v>0</v>
      </c>
      <c r="J36" s="114">
        <v>227.32</v>
      </c>
      <c r="K36" s="115">
        <f>ROUND(E36*J36,2)</f>
        <v>6101.27</v>
      </c>
      <c r="L36" s="115">
        <v>21</v>
      </c>
      <c r="M36" s="115">
        <f>G36*(1+L36/100)</f>
        <v>0</v>
      </c>
      <c r="N36" s="113">
        <v>0</v>
      </c>
      <c r="O36" s="113">
        <f>ROUND(E36*N36,2)</f>
        <v>0</v>
      </c>
      <c r="P36" s="113">
        <v>0</v>
      </c>
      <c r="Q36" s="113">
        <f>ROUND(E36*P36,2)</f>
        <v>0</v>
      </c>
      <c r="R36" s="98">
        <v>0.18687999999999999</v>
      </c>
      <c r="S36" s="98">
        <f>ROUND(E36*R36,2)</f>
        <v>5.0199999999999996</v>
      </c>
      <c r="T36" s="98"/>
      <c r="U36" s="98" t="s">
        <v>93</v>
      </c>
      <c r="V36" s="98" t="s">
        <v>94</v>
      </c>
      <c r="W36" s="88"/>
      <c r="X36" s="88"/>
      <c r="Y36" s="88"/>
      <c r="Z36" s="88"/>
      <c r="AA36" s="88"/>
      <c r="AB36" s="88"/>
      <c r="AC36" s="88"/>
      <c r="AD36" s="88" t="s">
        <v>140</v>
      </c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</row>
    <row r="37" spans="1:57" outlineLevel="2" x14ac:dyDescent="0.2">
      <c r="A37" s="95"/>
      <c r="B37" s="96"/>
      <c r="C37" s="126" t="s">
        <v>142</v>
      </c>
      <c r="D37" s="99"/>
      <c r="E37" s="100">
        <v>26.84</v>
      </c>
      <c r="F37" s="98"/>
      <c r="G37" s="98"/>
      <c r="H37" s="98"/>
      <c r="I37" s="98"/>
      <c r="J37" s="98"/>
      <c r="K37" s="98"/>
      <c r="L37" s="98"/>
      <c r="M37" s="98"/>
      <c r="N37" s="97"/>
      <c r="O37" s="97"/>
      <c r="P37" s="97"/>
      <c r="Q37" s="97"/>
      <c r="R37" s="98"/>
      <c r="S37" s="98"/>
      <c r="T37" s="98"/>
      <c r="U37" s="98"/>
      <c r="V37" s="98"/>
      <c r="W37" s="88"/>
      <c r="X37" s="88"/>
      <c r="Y37" s="88"/>
      <c r="Z37" s="88"/>
      <c r="AA37" s="88"/>
      <c r="AB37" s="88"/>
      <c r="AC37" s="88"/>
      <c r="AD37" s="88" t="s">
        <v>101</v>
      </c>
      <c r="AE37" s="88">
        <v>0</v>
      </c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</row>
    <row r="38" spans="1:57" outlineLevel="1" x14ac:dyDescent="0.2">
      <c r="A38" s="110">
        <v>18</v>
      </c>
      <c r="B38" s="111" t="s">
        <v>143</v>
      </c>
      <c r="C38" s="125" t="s">
        <v>144</v>
      </c>
      <c r="D38" s="112" t="s">
        <v>98</v>
      </c>
      <c r="E38" s="113">
        <v>26.84</v>
      </c>
      <c r="F38" s="114"/>
      <c r="G38" s="115">
        <f>ROUND(E38*F38,2)</f>
        <v>0</v>
      </c>
      <c r="H38" s="114">
        <v>0</v>
      </c>
      <c r="I38" s="115">
        <f>ROUND(E38*H38,2)</f>
        <v>0</v>
      </c>
      <c r="J38" s="114">
        <v>49.87</v>
      </c>
      <c r="K38" s="115">
        <f>ROUND(E38*J38,2)</f>
        <v>1338.51</v>
      </c>
      <c r="L38" s="115">
        <v>21</v>
      </c>
      <c r="M38" s="115">
        <f>G38*(1+L38/100)</f>
        <v>0</v>
      </c>
      <c r="N38" s="113">
        <v>0</v>
      </c>
      <c r="O38" s="113">
        <f>ROUND(E38*N38,2)</f>
        <v>0</v>
      </c>
      <c r="P38" s="113">
        <v>4.8700000000000002E-3</v>
      </c>
      <c r="Q38" s="113">
        <f>ROUND(E38*P38,2)</f>
        <v>0.13</v>
      </c>
      <c r="R38" s="98">
        <v>4.1000000000000002E-2</v>
      </c>
      <c r="S38" s="98">
        <f>ROUND(E38*R38,2)</f>
        <v>1.1000000000000001</v>
      </c>
      <c r="T38" s="98"/>
      <c r="U38" s="98" t="s">
        <v>93</v>
      </c>
      <c r="V38" s="98" t="s">
        <v>94</v>
      </c>
      <c r="W38" s="88"/>
      <c r="X38" s="88"/>
      <c r="Y38" s="88"/>
      <c r="Z38" s="88"/>
      <c r="AA38" s="88"/>
      <c r="AB38" s="88"/>
      <c r="AC38" s="88"/>
      <c r="AD38" s="88" t="s">
        <v>99</v>
      </c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outlineLevel="2" x14ac:dyDescent="0.2">
      <c r="A39" s="95"/>
      <c r="B39" s="96"/>
      <c r="C39" s="126" t="s">
        <v>145</v>
      </c>
      <c r="D39" s="99"/>
      <c r="E39" s="100">
        <v>26.84</v>
      </c>
      <c r="F39" s="98"/>
      <c r="G39" s="98"/>
      <c r="H39" s="98"/>
      <c r="I39" s="98"/>
      <c r="J39" s="98"/>
      <c r="K39" s="98"/>
      <c r="L39" s="98"/>
      <c r="M39" s="98"/>
      <c r="N39" s="97"/>
      <c r="O39" s="97"/>
      <c r="P39" s="97"/>
      <c r="Q39" s="97"/>
      <c r="R39" s="98"/>
      <c r="S39" s="98"/>
      <c r="T39" s="98"/>
      <c r="U39" s="98"/>
      <c r="V39" s="98"/>
      <c r="W39" s="88"/>
      <c r="X39" s="88"/>
      <c r="Y39" s="88"/>
      <c r="Z39" s="88"/>
      <c r="AA39" s="88"/>
      <c r="AB39" s="88"/>
      <c r="AC39" s="88"/>
      <c r="AD39" s="88" t="s">
        <v>101</v>
      </c>
      <c r="AE39" s="88">
        <v>0</v>
      </c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outlineLevel="1" x14ac:dyDescent="0.2">
      <c r="A40" s="110">
        <v>19</v>
      </c>
      <c r="B40" s="111" t="s">
        <v>146</v>
      </c>
      <c r="C40" s="125" t="s">
        <v>147</v>
      </c>
      <c r="D40" s="112" t="s">
        <v>98</v>
      </c>
      <c r="E40" s="113">
        <v>26.84</v>
      </c>
      <c r="F40" s="114"/>
      <c r="G40" s="115">
        <f>ROUND(E40*F40,2)</f>
        <v>0</v>
      </c>
      <c r="H40" s="114">
        <v>5.76</v>
      </c>
      <c r="I40" s="115">
        <f>ROUND(E40*H40,2)</f>
        <v>154.6</v>
      </c>
      <c r="J40" s="114">
        <v>122.22</v>
      </c>
      <c r="K40" s="115">
        <f>ROUND(E40*J40,2)</f>
        <v>3280.38</v>
      </c>
      <c r="L40" s="115">
        <v>21</v>
      </c>
      <c r="M40" s="115">
        <f>G40*(1+L40/100)</f>
        <v>0</v>
      </c>
      <c r="N40" s="113">
        <v>2.2000000000000001E-4</v>
      </c>
      <c r="O40" s="113">
        <f>ROUND(E40*N40,2)</f>
        <v>0.01</v>
      </c>
      <c r="P40" s="113">
        <v>0</v>
      </c>
      <c r="Q40" s="113">
        <f>ROUND(E40*P40,2)</f>
        <v>0</v>
      </c>
      <c r="R40" s="98">
        <v>0.1</v>
      </c>
      <c r="S40" s="98">
        <f>ROUND(E40*R40,2)</f>
        <v>2.68</v>
      </c>
      <c r="T40" s="98"/>
      <c r="U40" s="98" t="s">
        <v>93</v>
      </c>
      <c r="V40" s="98" t="s">
        <v>94</v>
      </c>
      <c r="W40" s="88"/>
      <c r="X40" s="88"/>
      <c r="Y40" s="88"/>
      <c r="Z40" s="88"/>
      <c r="AA40" s="88"/>
      <c r="AB40" s="88"/>
      <c r="AC40" s="88"/>
      <c r="AD40" s="88" t="s">
        <v>99</v>
      </c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outlineLevel="2" x14ac:dyDescent="0.2">
      <c r="A41" s="95"/>
      <c r="B41" s="96"/>
      <c r="C41" s="126" t="s">
        <v>148</v>
      </c>
      <c r="D41" s="99"/>
      <c r="E41" s="100">
        <v>26.84</v>
      </c>
      <c r="F41" s="98"/>
      <c r="G41" s="98"/>
      <c r="H41" s="98"/>
      <c r="I41" s="98"/>
      <c r="J41" s="98"/>
      <c r="K41" s="98"/>
      <c r="L41" s="98"/>
      <c r="M41" s="98"/>
      <c r="N41" s="97"/>
      <c r="O41" s="97"/>
      <c r="P41" s="97"/>
      <c r="Q41" s="97"/>
      <c r="R41" s="98"/>
      <c r="S41" s="98"/>
      <c r="T41" s="98"/>
      <c r="U41" s="98"/>
      <c r="V41" s="98"/>
      <c r="W41" s="88"/>
      <c r="X41" s="88"/>
      <c r="Y41" s="88"/>
      <c r="Z41" s="88"/>
      <c r="AA41" s="88"/>
      <c r="AB41" s="88"/>
      <c r="AC41" s="88"/>
      <c r="AD41" s="88" t="s">
        <v>101</v>
      </c>
      <c r="AE41" s="88">
        <v>0</v>
      </c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</row>
    <row r="42" spans="1:57" outlineLevel="1" x14ac:dyDescent="0.2">
      <c r="A42" s="110">
        <v>20</v>
      </c>
      <c r="B42" s="111" t="s">
        <v>149</v>
      </c>
      <c r="C42" s="125" t="s">
        <v>270</v>
      </c>
      <c r="D42" s="112" t="s">
        <v>98</v>
      </c>
      <c r="E42" s="113">
        <v>34.892000000000003</v>
      </c>
      <c r="F42" s="114"/>
      <c r="G42" s="115">
        <f>ROUND(E42*F42,2)</f>
        <v>0</v>
      </c>
      <c r="H42" s="114">
        <v>204.97</v>
      </c>
      <c r="I42" s="115">
        <f>ROUND(E42*H42,2)</f>
        <v>7151.81</v>
      </c>
      <c r="J42" s="114">
        <v>0</v>
      </c>
      <c r="K42" s="115">
        <f>ROUND(E42*J42,2)</f>
        <v>0</v>
      </c>
      <c r="L42" s="115">
        <v>21</v>
      </c>
      <c r="M42" s="115">
        <f>G42*(1+L42/100)</f>
        <v>0</v>
      </c>
      <c r="N42" s="113">
        <v>3.5000000000000001E-3</v>
      </c>
      <c r="O42" s="113">
        <f>ROUND(E42*N42,2)</f>
        <v>0.12</v>
      </c>
      <c r="P42" s="113">
        <v>0</v>
      </c>
      <c r="Q42" s="113">
        <f>ROUND(E42*P42,2)</f>
        <v>0</v>
      </c>
      <c r="R42" s="98">
        <v>0</v>
      </c>
      <c r="S42" s="98">
        <f>ROUND(E42*R42,2)</f>
        <v>0</v>
      </c>
      <c r="T42" s="98"/>
      <c r="U42" s="98" t="s">
        <v>150</v>
      </c>
      <c r="V42" s="98" t="s">
        <v>94</v>
      </c>
      <c r="W42" s="88"/>
      <c r="X42" s="88"/>
      <c r="Y42" s="88"/>
      <c r="Z42" s="88"/>
      <c r="AA42" s="88"/>
      <c r="AB42" s="88"/>
      <c r="AC42" s="88"/>
      <c r="AD42" s="88" t="s">
        <v>151</v>
      </c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</row>
    <row r="43" spans="1:57" ht="22.5" outlineLevel="2" x14ac:dyDescent="0.2">
      <c r="A43" s="95"/>
      <c r="B43" s="96"/>
      <c r="C43" s="186" t="s">
        <v>152</v>
      </c>
      <c r="D43" s="187"/>
      <c r="E43" s="187"/>
      <c r="F43" s="187"/>
      <c r="G43" s="187"/>
      <c r="H43" s="98"/>
      <c r="I43" s="98"/>
      <c r="J43" s="98"/>
      <c r="K43" s="98"/>
      <c r="L43" s="98"/>
      <c r="M43" s="98"/>
      <c r="N43" s="97"/>
      <c r="O43" s="97"/>
      <c r="P43" s="97"/>
      <c r="Q43" s="97"/>
      <c r="R43" s="98"/>
      <c r="S43" s="98"/>
      <c r="T43" s="98"/>
      <c r="U43" s="98"/>
      <c r="V43" s="98"/>
      <c r="W43" s="88"/>
      <c r="X43" s="88"/>
      <c r="Y43" s="88"/>
      <c r="Z43" s="88"/>
      <c r="AA43" s="88"/>
      <c r="AB43" s="88"/>
      <c r="AC43" s="88"/>
      <c r="AD43" s="88" t="s">
        <v>141</v>
      </c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122" t="str">
        <f>C43</f>
        <v>Asfaltový podkladový pás se samolepícími spoji určeny k pokládce na dřevěné bednění nebo OSB desky. Vhodný jako podkladní vrstva k AL falcovaným krytinám např. Prefalz, asfaltovým šindelům nebo pod přírodní břidlici.</v>
      </c>
      <c r="AY43" s="88"/>
      <c r="AZ43" s="88"/>
      <c r="BA43" s="88"/>
      <c r="BB43" s="88"/>
      <c r="BC43" s="88"/>
      <c r="BD43" s="88"/>
      <c r="BE43" s="88"/>
    </row>
    <row r="44" spans="1:57" outlineLevel="2" x14ac:dyDescent="0.2">
      <c r="A44" s="95"/>
      <c r="B44" s="96"/>
      <c r="C44" s="126" t="s">
        <v>153</v>
      </c>
      <c r="D44" s="99"/>
      <c r="E44" s="100"/>
      <c r="F44" s="98"/>
      <c r="G44" s="98"/>
      <c r="H44" s="98"/>
      <c r="I44" s="98"/>
      <c r="J44" s="98"/>
      <c r="K44" s="98"/>
      <c r="L44" s="98"/>
      <c r="M44" s="98"/>
      <c r="N44" s="97"/>
      <c r="O44" s="97"/>
      <c r="P44" s="97"/>
      <c r="Q44" s="97"/>
      <c r="R44" s="98"/>
      <c r="S44" s="98"/>
      <c r="T44" s="98"/>
      <c r="U44" s="98"/>
      <c r="V44" s="98"/>
      <c r="W44" s="88"/>
      <c r="X44" s="88"/>
      <c r="Y44" s="88"/>
      <c r="Z44" s="88"/>
      <c r="AA44" s="88"/>
      <c r="AB44" s="88"/>
      <c r="AC44" s="88"/>
      <c r="AD44" s="88" t="s">
        <v>101</v>
      </c>
      <c r="AE44" s="88">
        <v>0</v>
      </c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outlineLevel="3" x14ac:dyDescent="0.2">
      <c r="A45" s="95"/>
      <c r="B45" s="96"/>
      <c r="C45" s="126" t="s">
        <v>154</v>
      </c>
      <c r="D45" s="99"/>
      <c r="E45" s="100">
        <v>26.84</v>
      </c>
      <c r="F45" s="98"/>
      <c r="G45" s="98"/>
      <c r="H45" s="98"/>
      <c r="I45" s="98"/>
      <c r="J45" s="98"/>
      <c r="K45" s="98"/>
      <c r="L45" s="98"/>
      <c r="M45" s="98"/>
      <c r="N45" s="97"/>
      <c r="O45" s="97"/>
      <c r="P45" s="97"/>
      <c r="Q45" s="97"/>
      <c r="R45" s="98"/>
      <c r="S45" s="98"/>
      <c r="T45" s="98"/>
      <c r="U45" s="98"/>
      <c r="V45" s="98"/>
      <c r="W45" s="88"/>
      <c r="X45" s="88"/>
      <c r="Y45" s="88"/>
      <c r="Z45" s="88"/>
      <c r="AA45" s="88"/>
      <c r="AB45" s="88"/>
      <c r="AC45" s="88"/>
      <c r="AD45" s="88" t="s">
        <v>101</v>
      </c>
      <c r="AE45" s="88">
        <v>5</v>
      </c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outlineLevel="3" x14ac:dyDescent="0.2">
      <c r="A46" s="95"/>
      <c r="B46" s="96"/>
      <c r="C46" s="127" t="s">
        <v>155</v>
      </c>
      <c r="D46" s="101"/>
      <c r="E46" s="102">
        <v>8.0519999999999996</v>
      </c>
      <c r="F46" s="98"/>
      <c r="G46" s="98"/>
      <c r="H46" s="98"/>
      <c r="I46" s="98"/>
      <c r="J46" s="98"/>
      <c r="K46" s="98"/>
      <c r="L46" s="98"/>
      <c r="M46" s="98"/>
      <c r="N46" s="97"/>
      <c r="O46" s="97"/>
      <c r="P46" s="97"/>
      <c r="Q46" s="97"/>
      <c r="R46" s="98"/>
      <c r="S46" s="98"/>
      <c r="T46" s="98"/>
      <c r="U46" s="98"/>
      <c r="V46" s="98"/>
      <c r="W46" s="88"/>
      <c r="X46" s="88"/>
      <c r="Y46" s="88"/>
      <c r="Z46" s="88"/>
      <c r="AA46" s="88"/>
      <c r="AB46" s="88"/>
      <c r="AC46" s="88"/>
      <c r="AD46" s="88" t="s">
        <v>101</v>
      </c>
      <c r="AE46" s="88">
        <v>4</v>
      </c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</row>
    <row r="47" spans="1:57" ht="22.5" outlineLevel="1" x14ac:dyDescent="0.2">
      <c r="A47" s="110">
        <v>21</v>
      </c>
      <c r="B47" s="111" t="s">
        <v>156</v>
      </c>
      <c r="C47" s="125" t="s">
        <v>157</v>
      </c>
      <c r="D47" s="112" t="s">
        <v>98</v>
      </c>
      <c r="E47" s="113">
        <v>33.549999999999997</v>
      </c>
      <c r="F47" s="114"/>
      <c r="G47" s="115">
        <f>ROUND(E47*F47,2)</f>
        <v>0</v>
      </c>
      <c r="H47" s="114">
        <v>156.68</v>
      </c>
      <c r="I47" s="115">
        <f>ROUND(E47*H47,2)</f>
        <v>5256.61</v>
      </c>
      <c r="J47" s="114">
        <v>0</v>
      </c>
      <c r="K47" s="115">
        <f>ROUND(E47*J47,2)</f>
        <v>0</v>
      </c>
      <c r="L47" s="115">
        <v>21</v>
      </c>
      <c r="M47" s="115">
        <f>G47*(1+L47/100)</f>
        <v>0</v>
      </c>
      <c r="N47" s="113">
        <v>5.0000000000000001E-4</v>
      </c>
      <c r="O47" s="113">
        <f>ROUND(E47*N47,2)</f>
        <v>0.02</v>
      </c>
      <c r="P47" s="113">
        <v>0</v>
      </c>
      <c r="Q47" s="113">
        <f>ROUND(E47*P47,2)</f>
        <v>0</v>
      </c>
      <c r="R47" s="98">
        <v>0</v>
      </c>
      <c r="S47" s="98">
        <f>ROUND(E47*R47,2)</f>
        <v>0</v>
      </c>
      <c r="T47" s="98"/>
      <c r="U47" s="98" t="s">
        <v>150</v>
      </c>
      <c r="V47" s="98" t="s">
        <v>94</v>
      </c>
      <c r="W47" s="88"/>
      <c r="X47" s="88"/>
      <c r="Y47" s="88"/>
      <c r="Z47" s="88"/>
      <c r="AA47" s="88"/>
      <c r="AB47" s="88"/>
      <c r="AC47" s="88"/>
      <c r="AD47" s="88" t="s">
        <v>151</v>
      </c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</row>
    <row r="48" spans="1:57" outlineLevel="2" x14ac:dyDescent="0.2">
      <c r="A48" s="95"/>
      <c r="B48" s="96"/>
      <c r="C48" s="126" t="s">
        <v>158</v>
      </c>
      <c r="D48" s="99"/>
      <c r="E48" s="100"/>
      <c r="F48" s="98"/>
      <c r="G48" s="98"/>
      <c r="H48" s="98"/>
      <c r="I48" s="98"/>
      <c r="J48" s="98"/>
      <c r="K48" s="98"/>
      <c r="L48" s="98"/>
      <c r="M48" s="98"/>
      <c r="N48" s="97"/>
      <c r="O48" s="97"/>
      <c r="P48" s="97"/>
      <c r="Q48" s="97"/>
      <c r="R48" s="98"/>
      <c r="S48" s="98"/>
      <c r="T48" s="98"/>
      <c r="U48" s="98"/>
      <c r="V48" s="98"/>
      <c r="W48" s="88"/>
      <c r="X48" s="88"/>
      <c r="Y48" s="88"/>
      <c r="Z48" s="88"/>
      <c r="AA48" s="88"/>
      <c r="AB48" s="88"/>
      <c r="AC48" s="88"/>
      <c r="AD48" s="88" t="s">
        <v>101</v>
      </c>
      <c r="AE48" s="88">
        <v>0</v>
      </c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</row>
    <row r="49" spans="1:57" outlineLevel="3" x14ac:dyDescent="0.2">
      <c r="A49" s="95"/>
      <c r="B49" s="96"/>
      <c r="C49" s="126" t="s">
        <v>159</v>
      </c>
      <c r="D49" s="99"/>
      <c r="E49" s="100">
        <v>26.84</v>
      </c>
      <c r="F49" s="98"/>
      <c r="G49" s="98"/>
      <c r="H49" s="98"/>
      <c r="I49" s="98"/>
      <c r="J49" s="98"/>
      <c r="K49" s="98"/>
      <c r="L49" s="98"/>
      <c r="M49" s="98"/>
      <c r="N49" s="97"/>
      <c r="O49" s="97"/>
      <c r="P49" s="97"/>
      <c r="Q49" s="97"/>
      <c r="R49" s="98"/>
      <c r="S49" s="98"/>
      <c r="T49" s="98"/>
      <c r="U49" s="98"/>
      <c r="V49" s="98"/>
      <c r="W49" s="88"/>
      <c r="X49" s="88"/>
      <c r="Y49" s="88"/>
      <c r="Z49" s="88"/>
      <c r="AA49" s="88"/>
      <c r="AB49" s="88"/>
      <c r="AC49" s="88"/>
      <c r="AD49" s="88" t="s">
        <v>101</v>
      </c>
      <c r="AE49" s="88">
        <v>5</v>
      </c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</row>
    <row r="50" spans="1:57" outlineLevel="3" x14ac:dyDescent="0.2">
      <c r="A50" s="95"/>
      <c r="B50" s="96"/>
      <c r="C50" s="127" t="s">
        <v>160</v>
      </c>
      <c r="D50" s="101"/>
      <c r="E50" s="102">
        <v>6.71</v>
      </c>
      <c r="F50" s="98"/>
      <c r="G50" s="98"/>
      <c r="H50" s="98"/>
      <c r="I50" s="98"/>
      <c r="J50" s="98"/>
      <c r="K50" s="98"/>
      <c r="L50" s="98"/>
      <c r="M50" s="98"/>
      <c r="N50" s="97"/>
      <c r="O50" s="97"/>
      <c r="P50" s="97"/>
      <c r="Q50" s="97"/>
      <c r="R50" s="98"/>
      <c r="S50" s="98"/>
      <c r="T50" s="98"/>
      <c r="U50" s="98"/>
      <c r="V50" s="98"/>
      <c r="W50" s="88"/>
      <c r="X50" s="88"/>
      <c r="Y50" s="88"/>
      <c r="Z50" s="88"/>
      <c r="AA50" s="88"/>
      <c r="AB50" s="88"/>
      <c r="AC50" s="88"/>
      <c r="AD50" s="88" t="s">
        <v>101</v>
      </c>
      <c r="AE50" s="88">
        <v>4</v>
      </c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</row>
    <row r="51" spans="1:57" x14ac:dyDescent="0.2">
      <c r="A51" s="104" t="s">
        <v>87</v>
      </c>
      <c r="B51" s="105" t="s">
        <v>53</v>
      </c>
      <c r="C51" s="123" t="s">
        <v>54</v>
      </c>
      <c r="D51" s="106"/>
      <c r="E51" s="107"/>
      <c r="F51" s="108"/>
      <c r="G51" s="108">
        <f>SUMIF(AD52:AD61,"&lt;&gt;NOR",G52:G61)</f>
        <v>0</v>
      </c>
      <c r="H51" s="108"/>
      <c r="I51" s="108">
        <f>SUM(I52:I61)</f>
        <v>6556.95</v>
      </c>
      <c r="J51" s="108"/>
      <c r="K51" s="108">
        <f>SUM(K52:K61)</f>
        <v>30503.119999999999</v>
      </c>
      <c r="L51" s="108"/>
      <c r="M51" s="108">
        <f>SUM(M52:M61)</f>
        <v>0</v>
      </c>
      <c r="N51" s="107"/>
      <c r="O51" s="107">
        <f>SUM(O52:O61)</f>
        <v>7.0000000000000007E-2</v>
      </c>
      <c r="P51" s="107"/>
      <c r="Q51" s="107">
        <f>SUM(Q52:Q61)</f>
        <v>0.18</v>
      </c>
      <c r="R51" s="103"/>
      <c r="S51" s="103">
        <f>SUM(S52:S61)</f>
        <v>25.060000000000002</v>
      </c>
      <c r="T51" s="103"/>
      <c r="U51" s="103"/>
      <c r="V51" s="103"/>
      <c r="AD51" t="s">
        <v>88</v>
      </c>
    </row>
    <row r="52" spans="1:57" outlineLevel="1" x14ac:dyDescent="0.2">
      <c r="A52" s="110">
        <v>22</v>
      </c>
      <c r="B52" s="111" t="s">
        <v>161</v>
      </c>
      <c r="C52" s="125" t="s">
        <v>162</v>
      </c>
      <c r="D52" s="112" t="s">
        <v>98</v>
      </c>
      <c r="E52" s="113">
        <v>80.52</v>
      </c>
      <c r="F52" s="114"/>
      <c r="G52" s="115">
        <f>ROUND(E52*F52,2)</f>
        <v>0</v>
      </c>
      <c r="H52" s="114">
        <v>0</v>
      </c>
      <c r="I52" s="115">
        <f>ROUND(E52*H52,2)</f>
        <v>0</v>
      </c>
      <c r="J52" s="114">
        <v>243.28</v>
      </c>
      <c r="K52" s="115">
        <f>ROUND(E52*J52,2)</f>
        <v>19588.91</v>
      </c>
      <c r="L52" s="115">
        <v>21</v>
      </c>
      <c r="M52" s="115">
        <f>G52*(1+L52/100)</f>
        <v>0</v>
      </c>
      <c r="N52" s="113">
        <v>0</v>
      </c>
      <c r="O52" s="113">
        <f>ROUND(E52*N52,2)</f>
        <v>0</v>
      </c>
      <c r="P52" s="113">
        <v>2.2000000000000001E-3</v>
      </c>
      <c r="Q52" s="113">
        <f>ROUND(E52*P52,2)</f>
        <v>0.18</v>
      </c>
      <c r="R52" s="98">
        <v>0.2</v>
      </c>
      <c r="S52" s="98">
        <f>ROUND(E52*R52,2)</f>
        <v>16.100000000000001</v>
      </c>
      <c r="T52" s="98"/>
      <c r="U52" s="98" t="s">
        <v>93</v>
      </c>
      <c r="V52" s="98" t="s">
        <v>163</v>
      </c>
      <c r="W52" s="88"/>
      <c r="X52" s="88"/>
      <c r="Y52" s="88"/>
      <c r="Z52" s="88"/>
      <c r="AA52" s="88"/>
      <c r="AB52" s="88"/>
      <c r="AC52" s="88"/>
      <c r="AD52" s="88" t="s">
        <v>99</v>
      </c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</row>
    <row r="53" spans="1:57" outlineLevel="2" x14ac:dyDescent="0.2">
      <c r="A53" s="95"/>
      <c r="B53" s="96"/>
      <c r="C53" s="126" t="s">
        <v>164</v>
      </c>
      <c r="D53" s="99"/>
      <c r="E53" s="100"/>
      <c r="F53" s="98"/>
      <c r="G53" s="98"/>
      <c r="H53" s="98"/>
      <c r="I53" s="98"/>
      <c r="J53" s="98"/>
      <c r="K53" s="98"/>
      <c r="L53" s="98"/>
      <c r="M53" s="98"/>
      <c r="N53" s="97"/>
      <c r="O53" s="97"/>
      <c r="P53" s="97"/>
      <c r="Q53" s="97"/>
      <c r="R53" s="98"/>
      <c r="S53" s="98"/>
      <c r="T53" s="98"/>
      <c r="U53" s="98"/>
      <c r="V53" s="98"/>
      <c r="W53" s="88"/>
      <c r="X53" s="88"/>
      <c r="Y53" s="88"/>
      <c r="Z53" s="88"/>
      <c r="AA53" s="88"/>
      <c r="AB53" s="88"/>
      <c r="AC53" s="88"/>
      <c r="AD53" s="88" t="s">
        <v>101</v>
      </c>
      <c r="AE53" s="88">
        <v>0</v>
      </c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</row>
    <row r="54" spans="1:57" outlineLevel="3" x14ac:dyDescent="0.2">
      <c r="A54" s="95"/>
      <c r="B54" s="96"/>
      <c r="C54" s="126" t="s">
        <v>165</v>
      </c>
      <c r="D54" s="99"/>
      <c r="E54" s="100">
        <v>80.52</v>
      </c>
      <c r="F54" s="98"/>
      <c r="G54" s="98"/>
      <c r="H54" s="98"/>
      <c r="I54" s="98"/>
      <c r="J54" s="98"/>
      <c r="K54" s="98"/>
      <c r="L54" s="98"/>
      <c r="M54" s="98"/>
      <c r="N54" s="97"/>
      <c r="O54" s="97"/>
      <c r="P54" s="97"/>
      <c r="Q54" s="97"/>
      <c r="R54" s="98"/>
      <c r="S54" s="98"/>
      <c r="T54" s="98"/>
      <c r="U54" s="98"/>
      <c r="V54" s="98"/>
      <c r="W54" s="88"/>
      <c r="X54" s="88"/>
      <c r="Y54" s="88"/>
      <c r="Z54" s="88"/>
      <c r="AA54" s="88"/>
      <c r="AB54" s="88"/>
      <c r="AC54" s="88"/>
      <c r="AD54" s="88" t="s">
        <v>101</v>
      </c>
      <c r="AE54" s="88">
        <v>0</v>
      </c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</row>
    <row r="55" spans="1:57" outlineLevel="1" x14ac:dyDescent="0.2">
      <c r="A55" s="110">
        <v>23</v>
      </c>
      <c r="B55" s="111" t="s">
        <v>166</v>
      </c>
      <c r="C55" s="125" t="s">
        <v>167</v>
      </c>
      <c r="D55" s="112" t="s">
        <v>98</v>
      </c>
      <c r="E55" s="113">
        <v>53.68</v>
      </c>
      <c r="F55" s="114"/>
      <c r="G55" s="115">
        <f>ROUND(E55*F55,2)</f>
        <v>0</v>
      </c>
      <c r="H55" s="114">
        <v>4.0199999999999996</v>
      </c>
      <c r="I55" s="115">
        <f>ROUND(E55*H55,2)</f>
        <v>215.79</v>
      </c>
      <c r="J55" s="114">
        <v>89.36</v>
      </c>
      <c r="K55" s="115">
        <f>ROUND(E55*J55,2)</f>
        <v>4796.84</v>
      </c>
      <c r="L55" s="115">
        <v>21</v>
      </c>
      <c r="M55" s="115">
        <f>G55*(1+L55/100)</f>
        <v>0</v>
      </c>
      <c r="N55" s="113">
        <v>4.0000000000000003E-5</v>
      </c>
      <c r="O55" s="113">
        <f>ROUND(E55*N55,2)</f>
        <v>0</v>
      </c>
      <c r="P55" s="113">
        <v>0</v>
      </c>
      <c r="Q55" s="113">
        <f>ROUND(E55*P55,2)</f>
        <v>0</v>
      </c>
      <c r="R55" s="98">
        <v>7.3130000000000001E-2</v>
      </c>
      <c r="S55" s="98">
        <f>ROUND(E55*R55,2)</f>
        <v>3.93</v>
      </c>
      <c r="T55" s="98"/>
      <c r="U55" s="98" t="s">
        <v>93</v>
      </c>
      <c r="V55" s="98" t="s">
        <v>94</v>
      </c>
      <c r="W55" s="88"/>
      <c r="X55" s="88"/>
      <c r="Y55" s="88"/>
      <c r="Z55" s="88"/>
      <c r="AA55" s="88"/>
      <c r="AB55" s="88"/>
      <c r="AC55" s="88"/>
      <c r="AD55" s="88" t="s">
        <v>140</v>
      </c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</row>
    <row r="56" spans="1:57" outlineLevel="2" x14ac:dyDescent="0.2">
      <c r="A56" s="95"/>
      <c r="B56" s="96"/>
      <c r="C56" s="126" t="s">
        <v>168</v>
      </c>
      <c r="D56" s="99"/>
      <c r="E56" s="100">
        <v>53.68</v>
      </c>
      <c r="F56" s="98"/>
      <c r="G56" s="98"/>
      <c r="H56" s="98"/>
      <c r="I56" s="98"/>
      <c r="J56" s="98"/>
      <c r="K56" s="98"/>
      <c r="L56" s="98"/>
      <c r="M56" s="98"/>
      <c r="N56" s="97"/>
      <c r="O56" s="97"/>
      <c r="P56" s="97"/>
      <c r="Q56" s="97"/>
      <c r="R56" s="98"/>
      <c r="S56" s="98"/>
      <c r="T56" s="98"/>
      <c r="U56" s="98"/>
      <c r="V56" s="98"/>
      <c r="W56" s="88"/>
      <c r="X56" s="88"/>
      <c r="Y56" s="88"/>
      <c r="Z56" s="88"/>
      <c r="AA56" s="88"/>
      <c r="AB56" s="88"/>
      <c r="AC56" s="88"/>
      <c r="AD56" s="88" t="s">
        <v>101</v>
      </c>
      <c r="AE56" s="88">
        <v>0</v>
      </c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</row>
    <row r="57" spans="1:57" ht="22.5" outlineLevel="1" x14ac:dyDescent="0.2">
      <c r="A57" s="110">
        <v>24</v>
      </c>
      <c r="B57" s="111" t="s">
        <v>169</v>
      </c>
      <c r="C57" s="125" t="s">
        <v>170</v>
      </c>
      <c r="D57" s="112" t="s">
        <v>98</v>
      </c>
      <c r="E57" s="113">
        <v>59.048000000000002</v>
      </c>
      <c r="F57" s="114"/>
      <c r="G57" s="115">
        <f>ROUND(E57*F57,2)</f>
        <v>0</v>
      </c>
      <c r="H57" s="114">
        <v>107.39</v>
      </c>
      <c r="I57" s="115">
        <f>ROUND(E57*H57,2)</f>
        <v>6341.16</v>
      </c>
      <c r="J57" s="114">
        <v>0</v>
      </c>
      <c r="K57" s="115">
        <f>ROUND(E57*J57,2)</f>
        <v>0</v>
      </c>
      <c r="L57" s="115">
        <v>21</v>
      </c>
      <c r="M57" s="115">
        <f>G57*(1+L57/100)</f>
        <v>0</v>
      </c>
      <c r="N57" s="113">
        <v>1.2600000000000001E-3</v>
      </c>
      <c r="O57" s="113">
        <f>ROUND(E57*N57,2)</f>
        <v>7.0000000000000007E-2</v>
      </c>
      <c r="P57" s="113">
        <v>0</v>
      </c>
      <c r="Q57" s="113">
        <f>ROUND(E57*P57,2)</f>
        <v>0</v>
      </c>
      <c r="R57" s="98">
        <v>0</v>
      </c>
      <c r="S57" s="98">
        <f>ROUND(E57*R57,2)</f>
        <v>0</v>
      </c>
      <c r="T57" s="98"/>
      <c r="U57" s="98" t="s">
        <v>150</v>
      </c>
      <c r="V57" s="98" t="s">
        <v>94</v>
      </c>
      <c r="W57" s="88"/>
      <c r="X57" s="88"/>
      <c r="Y57" s="88"/>
      <c r="Z57" s="88"/>
      <c r="AA57" s="88"/>
      <c r="AB57" s="88"/>
      <c r="AC57" s="88"/>
      <c r="AD57" s="88" t="s">
        <v>151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</row>
    <row r="58" spans="1:57" outlineLevel="2" x14ac:dyDescent="0.2">
      <c r="A58" s="95"/>
      <c r="B58" s="96"/>
      <c r="C58" s="126" t="s">
        <v>171</v>
      </c>
      <c r="D58" s="99"/>
      <c r="E58" s="100">
        <v>53.68</v>
      </c>
      <c r="F58" s="98"/>
      <c r="G58" s="98"/>
      <c r="H58" s="98"/>
      <c r="I58" s="98"/>
      <c r="J58" s="98"/>
      <c r="K58" s="98"/>
      <c r="L58" s="98"/>
      <c r="M58" s="98"/>
      <c r="N58" s="97"/>
      <c r="O58" s="97"/>
      <c r="P58" s="97"/>
      <c r="Q58" s="97"/>
      <c r="R58" s="98"/>
      <c r="S58" s="98"/>
      <c r="T58" s="98"/>
      <c r="U58" s="98"/>
      <c r="V58" s="98"/>
      <c r="W58" s="88"/>
      <c r="X58" s="88"/>
      <c r="Y58" s="88"/>
      <c r="Z58" s="88"/>
      <c r="AA58" s="88"/>
      <c r="AB58" s="88"/>
      <c r="AC58" s="88"/>
      <c r="AD58" s="88" t="s">
        <v>101</v>
      </c>
      <c r="AE58" s="88">
        <v>5</v>
      </c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</row>
    <row r="59" spans="1:57" outlineLevel="3" x14ac:dyDescent="0.2">
      <c r="A59" s="95"/>
      <c r="B59" s="96"/>
      <c r="C59" s="127" t="s">
        <v>172</v>
      </c>
      <c r="D59" s="101"/>
      <c r="E59" s="102">
        <v>5.3680000000000003</v>
      </c>
      <c r="F59" s="98"/>
      <c r="G59" s="98"/>
      <c r="H59" s="98"/>
      <c r="I59" s="98"/>
      <c r="J59" s="98"/>
      <c r="K59" s="98"/>
      <c r="L59" s="98"/>
      <c r="M59" s="98"/>
      <c r="N59" s="97"/>
      <c r="O59" s="97"/>
      <c r="P59" s="97"/>
      <c r="Q59" s="97"/>
      <c r="R59" s="98"/>
      <c r="S59" s="98"/>
      <c r="T59" s="98"/>
      <c r="U59" s="98"/>
      <c r="V59" s="98"/>
      <c r="W59" s="88"/>
      <c r="X59" s="88"/>
      <c r="Y59" s="88"/>
      <c r="Z59" s="88"/>
      <c r="AA59" s="88"/>
      <c r="AB59" s="88"/>
      <c r="AC59" s="88"/>
      <c r="AD59" s="88" t="s">
        <v>101</v>
      </c>
      <c r="AE59" s="88">
        <v>4</v>
      </c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</row>
    <row r="60" spans="1:57" outlineLevel="1" x14ac:dyDescent="0.2">
      <c r="A60" s="110">
        <v>25</v>
      </c>
      <c r="B60" s="111" t="s">
        <v>173</v>
      </c>
      <c r="C60" s="125" t="s">
        <v>174</v>
      </c>
      <c r="D60" s="112" t="s">
        <v>0</v>
      </c>
      <c r="E60" s="113">
        <v>309.4271</v>
      </c>
      <c r="F60" s="114"/>
      <c r="G60" s="115">
        <f>ROUND(E60*F60,2)</f>
        <v>0</v>
      </c>
      <c r="H60" s="114">
        <v>0</v>
      </c>
      <c r="I60" s="115">
        <f>ROUND(E60*H60,2)</f>
        <v>0</v>
      </c>
      <c r="J60" s="114">
        <v>19.77</v>
      </c>
      <c r="K60" s="115">
        <f>ROUND(E60*J60,2)</f>
        <v>6117.37</v>
      </c>
      <c r="L60" s="115">
        <v>21</v>
      </c>
      <c r="M60" s="115">
        <f>G60*(1+L60/100)</f>
        <v>0</v>
      </c>
      <c r="N60" s="113">
        <v>0</v>
      </c>
      <c r="O60" s="113">
        <f>ROUND(E60*N60,2)</f>
        <v>0</v>
      </c>
      <c r="P60" s="113">
        <v>0</v>
      </c>
      <c r="Q60" s="113">
        <f>ROUND(E60*P60,2)</f>
        <v>0</v>
      </c>
      <c r="R60" s="98">
        <v>1.6250000000000001E-2</v>
      </c>
      <c r="S60" s="98">
        <f>ROUND(E60*R60,2)</f>
        <v>5.03</v>
      </c>
      <c r="T60" s="98"/>
      <c r="U60" s="98" t="s">
        <v>175</v>
      </c>
      <c r="V60" s="98" t="s">
        <v>94</v>
      </c>
      <c r="W60" s="88"/>
      <c r="X60" s="88"/>
      <c r="Y60" s="88"/>
      <c r="Z60" s="88"/>
      <c r="AA60" s="88"/>
      <c r="AB60" s="88"/>
      <c r="AC60" s="88"/>
      <c r="AD60" s="88" t="s">
        <v>176</v>
      </c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</row>
    <row r="61" spans="1:57" outlineLevel="2" x14ac:dyDescent="0.2">
      <c r="A61" s="95"/>
      <c r="B61" s="96"/>
      <c r="C61" s="177" t="s">
        <v>177</v>
      </c>
      <c r="D61" s="178"/>
      <c r="E61" s="178"/>
      <c r="F61" s="178"/>
      <c r="G61" s="178"/>
      <c r="H61" s="98"/>
      <c r="I61" s="98"/>
      <c r="J61" s="98"/>
      <c r="K61" s="98"/>
      <c r="L61" s="98"/>
      <c r="M61" s="98"/>
      <c r="N61" s="97"/>
      <c r="O61" s="97"/>
      <c r="P61" s="97"/>
      <c r="Q61" s="97"/>
      <c r="R61" s="98"/>
      <c r="S61" s="98"/>
      <c r="T61" s="98"/>
      <c r="U61" s="98"/>
      <c r="V61" s="98"/>
      <c r="W61" s="88"/>
      <c r="X61" s="88"/>
      <c r="Y61" s="88"/>
      <c r="Z61" s="88"/>
      <c r="AA61" s="88"/>
      <c r="AB61" s="88"/>
      <c r="AC61" s="88"/>
      <c r="AD61" s="88" t="s">
        <v>178</v>
      </c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7" x14ac:dyDescent="0.2">
      <c r="A62" s="104" t="s">
        <v>87</v>
      </c>
      <c r="B62" s="105" t="s">
        <v>55</v>
      </c>
      <c r="C62" s="123" t="s">
        <v>56</v>
      </c>
      <c r="D62" s="106"/>
      <c r="E62" s="107"/>
      <c r="F62" s="108"/>
      <c r="G62" s="108">
        <f>SUMIF(AD63:AD96,"&lt;&gt;NOR",G63:G96)</f>
        <v>0</v>
      </c>
      <c r="H62" s="108"/>
      <c r="I62" s="108">
        <f>SUM(I63:I96)</f>
        <v>11521.84</v>
      </c>
      <c r="J62" s="108"/>
      <c r="K62" s="108">
        <f>SUM(K63:K96)</f>
        <v>61350.429999999993</v>
      </c>
      <c r="L62" s="108"/>
      <c r="M62" s="108">
        <f>SUM(M63:M96)</f>
        <v>0</v>
      </c>
      <c r="N62" s="107"/>
      <c r="O62" s="107">
        <f>SUM(O63:O96)</f>
        <v>0.9700000000000002</v>
      </c>
      <c r="P62" s="107"/>
      <c r="Q62" s="107">
        <f>SUM(Q63:Q96)</f>
        <v>0.4</v>
      </c>
      <c r="R62" s="103"/>
      <c r="S62" s="103">
        <f>SUM(S63:S96)</f>
        <v>50.36999999999999</v>
      </c>
      <c r="T62" s="103"/>
      <c r="U62" s="103"/>
      <c r="V62" s="103"/>
      <c r="AD62" t="s">
        <v>88</v>
      </c>
    </row>
    <row r="63" spans="1:57" outlineLevel="1" x14ac:dyDescent="0.2">
      <c r="A63" s="110">
        <v>26</v>
      </c>
      <c r="B63" s="111" t="s">
        <v>179</v>
      </c>
      <c r="C63" s="125" t="s">
        <v>180</v>
      </c>
      <c r="D63" s="112" t="s">
        <v>119</v>
      </c>
      <c r="E63" s="113">
        <v>28.8</v>
      </c>
      <c r="F63" s="114"/>
      <c r="G63" s="115">
        <f>ROUND(E63*F63,2)</f>
        <v>0</v>
      </c>
      <c r="H63" s="114">
        <v>0</v>
      </c>
      <c r="I63" s="115">
        <f>ROUND(E63*H63,2)</f>
        <v>0</v>
      </c>
      <c r="J63" s="114">
        <v>419.37</v>
      </c>
      <c r="K63" s="115">
        <f>ROUND(E63*J63,2)</f>
        <v>12077.86</v>
      </c>
      <c r="L63" s="115">
        <v>21</v>
      </c>
      <c r="M63" s="115">
        <f>G63*(1+L63/100)</f>
        <v>0</v>
      </c>
      <c r="N63" s="113">
        <v>9.8999999999999999E-4</v>
      </c>
      <c r="O63" s="113">
        <f>ROUND(E63*N63,2)</f>
        <v>0.03</v>
      </c>
      <c r="P63" s="113">
        <v>0</v>
      </c>
      <c r="Q63" s="113">
        <f>ROUND(E63*P63,2)</f>
        <v>0</v>
      </c>
      <c r="R63" s="98">
        <v>0.34476000000000001</v>
      </c>
      <c r="S63" s="98">
        <f>ROUND(E63*R63,2)</f>
        <v>9.93</v>
      </c>
      <c r="T63" s="98"/>
      <c r="U63" s="98" t="s">
        <v>93</v>
      </c>
      <c r="V63" s="98" t="s">
        <v>94</v>
      </c>
      <c r="W63" s="88"/>
      <c r="X63" s="88"/>
      <c r="Y63" s="88"/>
      <c r="Z63" s="88"/>
      <c r="AA63" s="88"/>
      <c r="AB63" s="88"/>
      <c r="AC63" s="88"/>
      <c r="AD63" s="88" t="s">
        <v>140</v>
      </c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</row>
    <row r="64" spans="1:57" outlineLevel="2" x14ac:dyDescent="0.2">
      <c r="A64" s="95"/>
      <c r="B64" s="96"/>
      <c r="C64" s="126" t="s">
        <v>181</v>
      </c>
      <c r="D64" s="99"/>
      <c r="E64" s="100">
        <v>24.4</v>
      </c>
      <c r="F64" s="98"/>
      <c r="G64" s="98"/>
      <c r="H64" s="98"/>
      <c r="I64" s="98"/>
      <c r="J64" s="98"/>
      <c r="K64" s="98"/>
      <c r="L64" s="98"/>
      <c r="M64" s="98"/>
      <c r="N64" s="97"/>
      <c r="O64" s="97"/>
      <c r="P64" s="97"/>
      <c r="Q64" s="97"/>
      <c r="R64" s="98"/>
      <c r="S64" s="98"/>
      <c r="T64" s="98"/>
      <c r="U64" s="98"/>
      <c r="V64" s="98"/>
      <c r="W64" s="88"/>
      <c r="X64" s="88"/>
      <c r="Y64" s="88"/>
      <c r="Z64" s="88"/>
      <c r="AA64" s="88"/>
      <c r="AB64" s="88"/>
      <c r="AC64" s="88"/>
      <c r="AD64" s="88" t="s">
        <v>101</v>
      </c>
      <c r="AE64" s="88">
        <v>0</v>
      </c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</row>
    <row r="65" spans="1:57" outlineLevel="3" x14ac:dyDescent="0.2">
      <c r="A65" s="95"/>
      <c r="B65" s="96"/>
      <c r="C65" s="126" t="s">
        <v>182</v>
      </c>
      <c r="D65" s="99"/>
      <c r="E65" s="100">
        <v>4.4000000000000004</v>
      </c>
      <c r="F65" s="98"/>
      <c r="G65" s="98"/>
      <c r="H65" s="98"/>
      <c r="I65" s="98"/>
      <c r="J65" s="98"/>
      <c r="K65" s="98"/>
      <c r="L65" s="98"/>
      <c r="M65" s="98"/>
      <c r="N65" s="97"/>
      <c r="O65" s="97"/>
      <c r="P65" s="97"/>
      <c r="Q65" s="97"/>
      <c r="R65" s="98"/>
      <c r="S65" s="98"/>
      <c r="T65" s="98"/>
      <c r="U65" s="98"/>
      <c r="V65" s="98"/>
      <c r="W65" s="88"/>
      <c r="X65" s="88"/>
      <c r="Y65" s="88"/>
      <c r="Z65" s="88"/>
      <c r="AA65" s="88"/>
      <c r="AB65" s="88"/>
      <c r="AC65" s="88"/>
      <c r="AD65" s="88" t="s">
        <v>101</v>
      </c>
      <c r="AE65" s="88">
        <v>0</v>
      </c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</row>
    <row r="66" spans="1:57" outlineLevel="1" x14ac:dyDescent="0.2">
      <c r="A66" s="110">
        <v>27</v>
      </c>
      <c r="B66" s="111" t="s">
        <v>183</v>
      </c>
      <c r="C66" s="125" t="s">
        <v>184</v>
      </c>
      <c r="D66" s="112" t="s">
        <v>119</v>
      </c>
      <c r="E66" s="113">
        <v>12.2</v>
      </c>
      <c r="F66" s="114"/>
      <c r="G66" s="115">
        <f>ROUND(E66*F66,2)</f>
        <v>0</v>
      </c>
      <c r="H66" s="114">
        <v>0</v>
      </c>
      <c r="I66" s="115">
        <f>ROUND(E66*H66,2)</f>
        <v>0</v>
      </c>
      <c r="J66" s="114">
        <v>504.06</v>
      </c>
      <c r="K66" s="115">
        <f>ROUND(E66*J66,2)</f>
        <v>6149.53</v>
      </c>
      <c r="L66" s="115">
        <v>21</v>
      </c>
      <c r="M66" s="115">
        <f>G66*(1+L66/100)</f>
        <v>0</v>
      </c>
      <c r="N66" s="113">
        <v>9.8999999999999999E-4</v>
      </c>
      <c r="O66" s="113">
        <f>ROUND(E66*N66,2)</f>
        <v>0.01</v>
      </c>
      <c r="P66" s="113">
        <v>0</v>
      </c>
      <c r="Q66" s="113">
        <f>ROUND(E66*P66,2)</f>
        <v>0</v>
      </c>
      <c r="R66" s="98">
        <v>0.41438000000000003</v>
      </c>
      <c r="S66" s="98">
        <f>ROUND(E66*R66,2)</f>
        <v>5.0599999999999996</v>
      </c>
      <c r="T66" s="98"/>
      <c r="U66" s="98" t="s">
        <v>93</v>
      </c>
      <c r="V66" s="98" t="s">
        <v>94</v>
      </c>
      <c r="W66" s="88"/>
      <c r="X66" s="88"/>
      <c r="Y66" s="88"/>
      <c r="Z66" s="88"/>
      <c r="AA66" s="88"/>
      <c r="AB66" s="88"/>
      <c r="AC66" s="88"/>
      <c r="AD66" s="88" t="s">
        <v>140</v>
      </c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</row>
    <row r="67" spans="1:57" outlineLevel="2" x14ac:dyDescent="0.2">
      <c r="A67" s="95"/>
      <c r="B67" s="96"/>
      <c r="C67" s="126" t="s">
        <v>185</v>
      </c>
      <c r="D67" s="99"/>
      <c r="E67" s="100">
        <v>12.2</v>
      </c>
      <c r="F67" s="98"/>
      <c r="G67" s="98"/>
      <c r="H67" s="98"/>
      <c r="I67" s="98"/>
      <c r="J67" s="98"/>
      <c r="K67" s="98"/>
      <c r="L67" s="98"/>
      <c r="M67" s="98"/>
      <c r="N67" s="97"/>
      <c r="O67" s="97"/>
      <c r="P67" s="97"/>
      <c r="Q67" s="97"/>
      <c r="R67" s="98"/>
      <c r="S67" s="98"/>
      <c r="T67" s="98"/>
      <c r="U67" s="98"/>
      <c r="V67" s="98"/>
      <c r="W67" s="88"/>
      <c r="X67" s="88"/>
      <c r="Y67" s="88"/>
      <c r="Z67" s="88"/>
      <c r="AA67" s="88"/>
      <c r="AB67" s="88"/>
      <c r="AC67" s="88"/>
      <c r="AD67" s="88" t="s">
        <v>101</v>
      </c>
      <c r="AE67" s="88">
        <v>0</v>
      </c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</row>
    <row r="68" spans="1:57" ht="22.5" outlineLevel="1" x14ac:dyDescent="0.2">
      <c r="A68" s="110">
        <v>28</v>
      </c>
      <c r="B68" s="111" t="s">
        <v>186</v>
      </c>
      <c r="C68" s="125" t="s">
        <v>187</v>
      </c>
      <c r="D68" s="112" t="s">
        <v>98</v>
      </c>
      <c r="E68" s="113">
        <v>26.84</v>
      </c>
      <c r="F68" s="114"/>
      <c r="G68" s="115">
        <f>ROUND(E68*F68,2)</f>
        <v>0</v>
      </c>
      <c r="H68" s="114">
        <v>0</v>
      </c>
      <c r="I68" s="115">
        <f>ROUND(E68*H68,2)</f>
        <v>0</v>
      </c>
      <c r="J68" s="114">
        <v>266.86</v>
      </c>
      <c r="K68" s="115">
        <f>ROUND(E68*J68,2)</f>
        <v>7162.52</v>
      </c>
      <c r="L68" s="115">
        <v>21</v>
      </c>
      <c r="M68" s="115">
        <f>G68*(1+L68/100)</f>
        <v>0</v>
      </c>
      <c r="N68" s="113">
        <v>0</v>
      </c>
      <c r="O68" s="113">
        <f>ROUND(E68*N68,2)</f>
        <v>0</v>
      </c>
      <c r="P68" s="113">
        <v>0</v>
      </c>
      <c r="Q68" s="113">
        <f>ROUND(E68*P68,2)</f>
        <v>0</v>
      </c>
      <c r="R68" s="98">
        <v>0.21937999999999999</v>
      </c>
      <c r="S68" s="98">
        <f>ROUND(E68*R68,2)</f>
        <v>5.89</v>
      </c>
      <c r="T68" s="98"/>
      <c r="U68" s="98" t="s">
        <v>93</v>
      </c>
      <c r="V68" s="98" t="s">
        <v>94</v>
      </c>
      <c r="W68" s="88"/>
      <c r="X68" s="88"/>
      <c r="Y68" s="88"/>
      <c r="Z68" s="88"/>
      <c r="AA68" s="88"/>
      <c r="AB68" s="88"/>
      <c r="AC68" s="88"/>
      <c r="AD68" s="88" t="s">
        <v>140</v>
      </c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</row>
    <row r="69" spans="1:57" outlineLevel="2" x14ac:dyDescent="0.2">
      <c r="A69" s="95"/>
      <c r="B69" s="96"/>
      <c r="C69" s="126" t="s">
        <v>188</v>
      </c>
      <c r="D69" s="99"/>
      <c r="E69" s="100">
        <v>26.84</v>
      </c>
      <c r="F69" s="98"/>
      <c r="G69" s="98"/>
      <c r="H69" s="98"/>
      <c r="I69" s="98"/>
      <c r="J69" s="98"/>
      <c r="K69" s="98"/>
      <c r="L69" s="98"/>
      <c r="M69" s="98"/>
      <c r="N69" s="97"/>
      <c r="O69" s="97"/>
      <c r="P69" s="97"/>
      <c r="Q69" s="97"/>
      <c r="R69" s="98"/>
      <c r="S69" s="98"/>
      <c r="T69" s="98"/>
      <c r="U69" s="98"/>
      <c r="V69" s="98"/>
      <c r="W69" s="88"/>
      <c r="X69" s="88"/>
      <c r="Y69" s="88"/>
      <c r="Z69" s="88"/>
      <c r="AA69" s="88"/>
      <c r="AB69" s="88"/>
      <c r="AC69" s="88"/>
      <c r="AD69" s="88" t="s">
        <v>101</v>
      </c>
      <c r="AE69" s="88">
        <v>0</v>
      </c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</row>
    <row r="70" spans="1:57" ht="22.5" outlineLevel="1" x14ac:dyDescent="0.2">
      <c r="A70" s="110">
        <v>29</v>
      </c>
      <c r="B70" s="111" t="s">
        <v>189</v>
      </c>
      <c r="C70" s="125" t="s">
        <v>190</v>
      </c>
      <c r="D70" s="112" t="s">
        <v>98</v>
      </c>
      <c r="E70" s="113">
        <v>26.84</v>
      </c>
      <c r="F70" s="114"/>
      <c r="G70" s="115">
        <f>ROUND(E70*F70,2)</f>
        <v>0</v>
      </c>
      <c r="H70" s="114">
        <v>0</v>
      </c>
      <c r="I70" s="115">
        <f>ROUND(E70*H70,2)</f>
        <v>0</v>
      </c>
      <c r="J70" s="114">
        <v>109.48</v>
      </c>
      <c r="K70" s="115">
        <f>ROUND(E70*J70,2)</f>
        <v>2938.44</v>
      </c>
      <c r="L70" s="115">
        <v>21</v>
      </c>
      <c r="M70" s="115">
        <f>G70*(1+L70/100)</f>
        <v>0</v>
      </c>
      <c r="N70" s="113">
        <v>0</v>
      </c>
      <c r="O70" s="113">
        <f>ROUND(E70*N70,2)</f>
        <v>0</v>
      </c>
      <c r="P70" s="113">
        <v>1.4999999999999999E-2</v>
      </c>
      <c r="Q70" s="113">
        <f>ROUND(E70*P70,2)</f>
        <v>0.4</v>
      </c>
      <c r="R70" s="98">
        <v>0.09</v>
      </c>
      <c r="S70" s="98">
        <f>ROUND(E70*R70,2)</f>
        <v>2.42</v>
      </c>
      <c r="T70" s="98"/>
      <c r="U70" s="98" t="s">
        <v>93</v>
      </c>
      <c r="V70" s="98" t="s">
        <v>94</v>
      </c>
      <c r="W70" s="88"/>
      <c r="X70" s="88"/>
      <c r="Y70" s="88"/>
      <c r="Z70" s="88"/>
      <c r="AA70" s="88"/>
      <c r="AB70" s="88"/>
      <c r="AC70" s="88"/>
      <c r="AD70" s="88" t="s">
        <v>99</v>
      </c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</row>
    <row r="71" spans="1:57" outlineLevel="2" x14ac:dyDescent="0.2">
      <c r="A71" s="95"/>
      <c r="B71" s="96"/>
      <c r="C71" s="126" t="s">
        <v>191</v>
      </c>
      <c r="D71" s="99"/>
      <c r="E71" s="100">
        <v>26.84</v>
      </c>
      <c r="F71" s="98"/>
      <c r="G71" s="98"/>
      <c r="H71" s="98"/>
      <c r="I71" s="98"/>
      <c r="J71" s="98"/>
      <c r="K71" s="98"/>
      <c r="L71" s="98"/>
      <c r="M71" s="98"/>
      <c r="N71" s="97"/>
      <c r="O71" s="97"/>
      <c r="P71" s="97"/>
      <c r="Q71" s="97"/>
      <c r="R71" s="98"/>
      <c r="S71" s="98"/>
      <c r="T71" s="98"/>
      <c r="U71" s="98"/>
      <c r="V71" s="98"/>
      <c r="W71" s="88"/>
      <c r="X71" s="88"/>
      <c r="Y71" s="88"/>
      <c r="Z71" s="88"/>
      <c r="AA71" s="88"/>
      <c r="AB71" s="88"/>
      <c r="AC71" s="88"/>
      <c r="AD71" s="88" t="s">
        <v>101</v>
      </c>
      <c r="AE71" s="88">
        <v>0</v>
      </c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</row>
    <row r="72" spans="1:57" outlineLevel="1" x14ac:dyDescent="0.2">
      <c r="A72" s="110">
        <v>30</v>
      </c>
      <c r="B72" s="111" t="s">
        <v>192</v>
      </c>
      <c r="C72" s="125" t="s">
        <v>193</v>
      </c>
      <c r="D72" s="112" t="s">
        <v>98</v>
      </c>
      <c r="E72" s="113">
        <v>4.88</v>
      </c>
      <c r="F72" s="114"/>
      <c r="G72" s="115">
        <f>ROUND(E72*F72,2)</f>
        <v>0</v>
      </c>
      <c r="H72" s="114">
        <v>0</v>
      </c>
      <c r="I72" s="115">
        <f>ROUND(E72*H72,2)</f>
        <v>0</v>
      </c>
      <c r="J72" s="114">
        <v>395.33</v>
      </c>
      <c r="K72" s="115">
        <f>ROUND(E72*J72,2)</f>
        <v>1929.21</v>
      </c>
      <c r="L72" s="115">
        <v>21</v>
      </c>
      <c r="M72" s="115">
        <f>G72*(1+L72/100)</f>
        <v>0</v>
      </c>
      <c r="N72" s="113">
        <v>3.041E-2</v>
      </c>
      <c r="O72" s="113">
        <f>ROUND(E72*N72,2)</f>
        <v>0.15</v>
      </c>
      <c r="P72" s="113">
        <v>0</v>
      </c>
      <c r="Q72" s="113">
        <f>ROUND(E72*P72,2)</f>
        <v>0</v>
      </c>
      <c r="R72" s="98">
        <v>0.32500000000000001</v>
      </c>
      <c r="S72" s="98">
        <f>ROUND(E72*R72,2)</f>
        <v>1.59</v>
      </c>
      <c r="T72" s="98"/>
      <c r="U72" s="98" t="s">
        <v>93</v>
      </c>
      <c r="V72" s="98" t="s">
        <v>94</v>
      </c>
      <c r="W72" s="88"/>
      <c r="X72" s="88"/>
      <c r="Y72" s="88"/>
      <c r="Z72" s="88"/>
      <c r="AA72" s="88"/>
      <c r="AB72" s="88"/>
      <c r="AC72" s="88"/>
      <c r="AD72" s="88" t="s">
        <v>140</v>
      </c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</row>
    <row r="73" spans="1:57" outlineLevel="2" x14ac:dyDescent="0.2">
      <c r="A73" s="95"/>
      <c r="B73" s="96"/>
      <c r="C73" s="126" t="s">
        <v>194</v>
      </c>
      <c r="D73" s="99"/>
      <c r="E73" s="100">
        <v>4.88</v>
      </c>
      <c r="F73" s="98"/>
      <c r="G73" s="98"/>
      <c r="H73" s="98"/>
      <c r="I73" s="98"/>
      <c r="J73" s="98"/>
      <c r="K73" s="98"/>
      <c r="L73" s="98"/>
      <c r="M73" s="98"/>
      <c r="N73" s="97"/>
      <c r="O73" s="97"/>
      <c r="P73" s="97"/>
      <c r="Q73" s="97"/>
      <c r="R73" s="98"/>
      <c r="S73" s="98"/>
      <c r="T73" s="98"/>
      <c r="U73" s="98"/>
      <c r="V73" s="98"/>
      <c r="W73" s="88"/>
      <c r="X73" s="88"/>
      <c r="Y73" s="88"/>
      <c r="Z73" s="88"/>
      <c r="AA73" s="88"/>
      <c r="AB73" s="88"/>
      <c r="AC73" s="88"/>
      <c r="AD73" s="88" t="s">
        <v>101</v>
      </c>
      <c r="AE73" s="88">
        <v>0</v>
      </c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</row>
    <row r="74" spans="1:57" outlineLevel="1" x14ac:dyDescent="0.2">
      <c r="A74" s="110">
        <v>31</v>
      </c>
      <c r="B74" s="111" t="s">
        <v>195</v>
      </c>
      <c r="C74" s="125" t="s">
        <v>196</v>
      </c>
      <c r="D74" s="112" t="s">
        <v>98</v>
      </c>
      <c r="E74" s="113">
        <v>26.84</v>
      </c>
      <c r="F74" s="114"/>
      <c r="G74" s="115">
        <f>ROUND(E74*F74,2)</f>
        <v>0</v>
      </c>
      <c r="H74" s="114">
        <v>0</v>
      </c>
      <c r="I74" s="115">
        <f>ROUND(E74*H74,2)</f>
        <v>0</v>
      </c>
      <c r="J74" s="114">
        <v>352.25</v>
      </c>
      <c r="K74" s="115">
        <f>ROUND(E74*J74,2)</f>
        <v>9454.39</v>
      </c>
      <c r="L74" s="115">
        <v>21</v>
      </c>
      <c r="M74" s="115">
        <f>G74*(1+L74/100)</f>
        <v>0</v>
      </c>
      <c r="N74" s="113">
        <v>0</v>
      </c>
      <c r="O74" s="113">
        <f>ROUND(E74*N74,2)</f>
        <v>0</v>
      </c>
      <c r="P74" s="113">
        <v>0</v>
      </c>
      <c r="Q74" s="113">
        <f>ROUND(E74*P74,2)</f>
        <v>0</v>
      </c>
      <c r="R74" s="98">
        <v>0.28958</v>
      </c>
      <c r="S74" s="98">
        <f>ROUND(E74*R74,2)</f>
        <v>7.77</v>
      </c>
      <c r="T74" s="98"/>
      <c r="U74" s="98" t="s">
        <v>93</v>
      </c>
      <c r="V74" s="98" t="s">
        <v>163</v>
      </c>
      <c r="W74" s="88"/>
      <c r="X74" s="88"/>
      <c r="Y74" s="88"/>
      <c r="Z74" s="88"/>
      <c r="AA74" s="88"/>
      <c r="AB74" s="88"/>
      <c r="AC74" s="88"/>
      <c r="AD74" s="88" t="s">
        <v>140</v>
      </c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</row>
    <row r="75" spans="1:57" outlineLevel="2" x14ac:dyDescent="0.2">
      <c r="A75" s="95"/>
      <c r="B75" s="96"/>
      <c r="C75" s="126" t="s">
        <v>197</v>
      </c>
      <c r="D75" s="99"/>
      <c r="E75" s="100">
        <v>26.84</v>
      </c>
      <c r="F75" s="98"/>
      <c r="G75" s="98"/>
      <c r="H75" s="98"/>
      <c r="I75" s="98"/>
      <c r="J75" s="98"/>
      <c r="K75" s="98"/>
      <c r="L75" s="98"/>
      <c r="M75" s="98"/>
      <c r="N75" s="97"/>
      <c r="O75" s="97"/>
      <c r="P75" s="97"/>
      <c r="Q75" s="97"/>
      <c r="R75" s="98"/>
      <c r="S75" s="98"/>
      <c r="T75" s="98"/>
      <c r="U75" s="98"/>
      <c r="V75" s="98"/>
      <c r="W75" s="88"/>
      <c r="X75" s="88"/>
      <c r="Y75" s="88"/>
      <c r="Z75" s="88"/>
      <c r="AA75" s="88"/>
      <c r="AB75" s="88"/>
      <c r="AC75" s="88"/>
      <c r="AD75" s="88" t="s">
        <v>101</v>
      </c>
      <c r="AE75" s="88">
        <v>0</v>
      </c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</row>
    <row r="76" spans="1:57" outlineLevel="1" x14ac:dyDescent="0.2">
      <c r="A76" s="110">
        <v>32</v>
      </c>
      <c r="B76" s="111" t="s">
        <v>198</v>
      </c>
      <c r="C76" s="125" t="s">
        <v>199</v>
      </c>
      <c r="D76" s="112" t="s">
        <v>119</v>
      </c>
      <c r="E76" s="113">
        <v>29.822220000000002</v>
      </c>
      <c r="F76" s="114"/>
      <c r="G76" s="115">
        <f>ROUND(E76*F76,2)</f>
        <v>0</v>
      </c>
      <c r="H76" s="114">
        <v>0</v>
      </c>
      <c r="I76" s="115">
        <f>ROUND(E76*H76,2)</f>
        <v>0</v>
      </c>
      <c r="J76" s="114">
        <v>124.69</v>
      </c>
      <c r="K76" s="115">
        <f>ROUND(E76*J76,2)</f>
        <v>3718.53</v>
      </c>
      <c r="L76" s="115">
        <v>21</v>
      </c>
      <c r="M76" s="115">
        <f>G76*(1+L76/100)</f>
        <v>0</v>
      </c>
      <c r="N76" s="113">
        <v>0</v>
      </c>
      <c r="O76" s="113">
        <f>ROUND(E76*N76,2)</f>
        <v>0</v>
      </c>
      <c r="P76" s="113">
        <v>0</v>
      </c>
      <c r="Q76" s="113">
        <f>ROUND(E76*P76,2)</f>
        <v>0</v>
      </c>
      <c r="R76" s="98">
        <v>0.1</v>
      </c>
      <c r="S76" s="98">
        <f>ROUND(E76*R76,2)</f>
        <v>2.98</v>
      </c>
      <c r="T76" s="98"/>
      <c r="U76" s="98" t="s">
        <v>93</v>
      </c>
      <c r="V76" s="98" t="s">
        <v>94</v>
      </c>
      <c r="W76" s="88"/>
      <c r="X76" s="88"/>
      <c r="Y76" s="88"/>
      <c r="Z76" s="88"/>
      <c r="AA76" s="88"/>
      <c r="AB76" s="88"/>
      <c r="AC76" s="88"/>
      <c r="AD76" s="88" t="s">
        <v>140</v>
      </c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</row>
    <row r="77" spans="1:57" outlineLevel="2" x14ac:dyDescent="0.2">
      <c r="A77" s="95"/>
      <c r="B77" s="96"/>
      <c r="C77" s="126" t="s">
        <v>200</v>
      </c>
      <c r="D77" s="99"/>
      <c r="E77" s="100">
        <v>29.822220000000002</v>
      </c>
      <c r="F77" s="98"/>
      <c r="G77" s="98"/>
      <c r="H77" s="98"/>
      <c r="I77" s="98"/>
      <c r="J77" s="98"/>
      <c r="K77" s="98"/>
      <c r="L77" s="98"/>
      <c r="M77" s="98"/>
      <c r="N77" s="97"/>
      <c r="O77" s="97"/>
      <c r="P77" s="97"/>
      <c r="Q77" s="97"/>
      <c r="R77" s="98"/>
      <c r="S77" s="98"/>
      <c r="T77" s="98"/>
      <c r="U77" s="98"/>
      <c r="V77" s="98"/>
      <c r="W77" s="88"/>
      <c r="X77" s="88"/>
      <c r="Y77" s="88"/>
      <c r="Z77" s="88"/>
      <c r="AA77" s="88"/>
      <c r="AB77" s="88"/>
      <c r="AC77" s="88"/>
      <c r="AD77" s="88" t="s">
        <v>101</v>
      </c>
      <c r="AE77" s="88">
        <v>0</v>
      </c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</row>
    <row r="78" spans="1:57" outlineLevel="1" x14ac:dyDescent="0.2">
      <c r="A78" s="110">
        <v>33</v>
      </c>
      <c r="B78" s="111" t="s">
        <v>201</v>
      </c>
      <c r="C78" s="125" t="s">
        <v>202</v>
      </c>
      <c r="D78" s="112" t="s">
        <v>203</v>
      </c>
      <c r="E78" s="113">
        <v>0.33856000000000003</v>
      </c>
      <c r="F78" s="114"/>
      <c r="G78" s="115">
        <f>ROUND(E78*F78,2)</f>
        <v>0</v>
      </c>
      <c r="H78" s="114">
        <v>9355.1</v>
      </c>
      <c r="I78" s="115">
        <f>ROUND(E78*H78,2)</f>
        <v>3167.26</v>
      </c>
      <c r="J78" s="114">
        <v>0</v>
      </c>
      <c r="K78" s="115">
        <f>ROUND(E78*J78,2)</f>
        <v>0</v>
      </c>
      <c r="L78" s="115">
        <v>21</v>
      </c>
      <c r="M78" s="115">
        <f>G78*(1+L78/100)</f>
        <v>0</v>
      </c>
      <c r="N78" s="113">
        <v>0.6</v>
      </c>
      <c r="O78" s="113">
        <f>ROUND(E78*N78,2)</f>
        <v>0.2</v>
      </c>
      <c r="P78" s="113">
        <v>0</v>
      </c>
      <c r="Q78" s="113">
        <f>ROUND(E78*P78,2)</f>
        <v>0</v>
      </c>
      <c r="R78" s="98">
        <v>0</v>
      </c>
      <c r="S78" s="98">
        <f>ROUND(E78*R78,2)</f>
        <v>0</v>
      </c>
      <c r="T78" s="98"/>
      <c r="U78" s="98" t="s">
        <v>150</v>
      </c>
      <c r="V78" s="98" t="s">
        <v>94</v>
      </c>
      <c r="W78" s="88"/>
      <c r="X78" s="88"/>
      <c r="Y78" s="88"/>
      <c r="Z78" s="88"/>
      <c r="AA78" s="88"/>
      <c r="AB78" s="88"/>
      <c r="AC78" s="88"/>
      <c r="AD78" s="88" t="s">
        <v>204</v>
      </c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</row>
    <row r="79" spans="1:57" outlineLevel="2" x14ac:dyDescent="0.2">
      <c r="A79" s="95"/>
      <c r="B79" s="96"/>
      <c r="C79" s="126" t="s">
        <v>205</v>
      </c>
      <c r="D79" s="99"/>
      <c r="E79" s="100">
        <v>0.11712</v>
      </c>
      <c r="F79" s="98"/>
      <c r="G79" s="98"/>
      <c r="H79" s="98"/>
      <c r="I79" s="98"/>
      <c r="J79" s="98"/>
      <c r="K79" s="98"/>
      <c r="L79" s="98"/>
      <c r="M79" s="98"/>
      <c r="N79" s="97"/>
      <c r="O79" s="97"/>
      <c r="P79" s="97"/>
      <c r="Q79" s="97"/>
      <c r="R79" s="98"/>
      <c r="S79" s="98"/>
      <c r="T79" s="98"/>
      <c r="U79" s="98"/>
      <c r="V79" s="98"/>
      <c r="W79" s="88"/>
      <c r="X79" s="88"/>
      <c r="Y79" s="88"/>
      <c r="Z79" s="88"/>
      <c r="AA79" s="88"/>
      <c r="AB79" s="88"/>
      <c r="AC79" s="88"/>
      <c r="AD79" s="88" t="s">
        <v>101</v>
      </c>
      <c r="AE79" s="88">
        <v>0</v>
      </c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</row>
    <row r="80" spans="1:57" outlineLevel="3" x14ac:dyDescent="0.2">
      <c r="A80" s="95"/>
      <c r="B80" s="96"/>
      <c r="C80" s="126" t="s">
        <v>206</v>
      </c>
      <c r="D80" s="99"/>
      <c r="E80" s="100">
        <v>0.15615999999999999</v>
      </c>
      <c r="F80" s="98"/>
      <c r="G80" s="98"/>
      <c r="H80" s="98"/>
      <c r="I80" s="98"/>
      <c r="J80" s="98"/>
      <c r="K80" s="98"/>
      <c r="L80" s="98"/>
      <c r="M80" s="98"/>
      <c r="N80" s="97"/>
      <c r="O80" s="97"/>
      <c r="P80" s="97"/>
      <c r="Q80" s="97"/>
      <c r="R80" s="98"/>
      <c r="S80" s="98"/>
      <c r="T80" s="98"/>
      <c r="U80" s="98"/>
      <c r="V80" s="98"/>
      <c r="W80" s="88"/>
      <c r="X80" s="88"/>
      <c r="Y80" s="88"/>
      <c r="Z80" s="88"/>
      <c r="AA80" s="88"/>
      <c r="AB80" s="88"/>
      <c r="AC80" s="88"/>
      <c r="AD80" s="88" t="s">
        <v>101</v>
      </c>
      <c r="AE80" s="88">
        <v>0</v>
      </c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</row>
    <row r="81" spans="1:57" outlineLevel="3" x14ac:dyDescent="0.2">
      <c r="A81" s="95"/>
      <c r="B81" s="96"/>
      <c r="C81" s="126" t="s">
        <v>207</v>
      </c>
      <c r="D81" s="99"/>
      <c r="E81" s="100">
        <v>2.112E-2</v>
      </c>
      <c r="F81" s="98"/>
      <c r="G81" s="98"/>
      <c r="H81" s="98"/>
      <c r="I81" s="98"/>
      <c r="J81" s="98"/>
      <c r="K81" s="98"/>
      <c r="L81" s="98"/>
      <c r="M81" s="98"/>
      <c r="N81" s="97"/>
      <c r="O81" s="97"/>
      <c r="P81" s="97"/>
      <c r="Q81" s="97"/>
      <c r="R81" s="98"/>
      <c r="S81" s="98"/>
      <c r="T81" s="98"/>
      <c r="U81" s="98"/>
      <c r="V81" s="98"/>
      <c r="W81" s="88"/>
      <c r="X81" s="88"/>
      <c r="Y81" s="88"/>
      <c r="Z81" s="88"/>
      <c r="AA81" s="88"/>
      <c r="AB81" s="88"/>
      <c r="AC81" s="88"/>
      <c r="AD81" s="88" t="s">
        <v>101</v>
      </c>
      <c r="AE81" s="88">
        <v>0</v>
      </c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</row>
    <row r="82" spans="1:57" outlineLevel="3" x14ac:dyDescent="0.2">
      <c r="A82" s="95"/>
      <c r="B82" s="96"/>
      <c r="C82" s="127" t="s">
        <v>208</v>
      </c>
      <c r="D82" s="101"/>
      <c r="E82" s="102">
        <v>4.4159999999999998E-2</v>
      </c>
      <c r="F82" s="98"/>
      <c r="G82" s="98"/>
      <c r="H82" s="98"/>
      <c r="I82" s="98"/>
      <c r="J82" s="98"/>
      <c r="K82" s="98"/>
      <c r="L82" s="98"/>
      <c r="M82" s="98"/>
      <c r="N82" s="97"/>
      <c r="O82" s="97"/>
      <c r="P82" s="97"/>
      <c r="Q82" s="97"/>
      <c r="R82" s="98"/>
      <c r="S82" s="98"/>
      <c r="T82" s="98"/>
      <c r="U82" s="98"/>
      <c r="V82" s="98"/>
      <c r="W82" s="88"/>
      <c r="X82" s="88"/>
      <c r="Y82" s="88"/>
      <c r="Z82" s="88"/>
      <c r="AA82" s="88"/>
      <c r="AB82" s="88"/>
      <c r="AC82" s="88"/>
      <c r="AD82" s="88" t="s">
        <v>101</v>
      </c>
      <c r="AE82" s="88">
        <v>4</v>
      </c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</row>
    <row r="83" spans="1:57" outlineLevel="1" x14ac:dyDescent="0.2">
      <c r="A83" s="110">
        <v>34</v>
      </c>
      <c r="B83" s="111" t="s">
        <v>209</v>
      </c>
      <c r="C83" s="125" t="s">
        <v>210</v>
      </c>
      <c r="D83" s="112" t="s">
        <v>203</v>
      </c>
      <c r="E83" s="113">
        <v>0.80520000000000003</v>
      </c>
      <c r="F83" s="114"/>
      <c r="G83" s="115">
        <f>ROUND(E83*F83,2)</f>
        <v>0</v>
      </c>
      <c r="H83" s="114">
        <v>7043.84</v>
      </c>
      <c r="I83" s="115">
        <f>ROUND(E83*H83,2)</f>
        <v>5671.7</v>
      </c>
      <c r="J83" s="114">
        <v>0</v>
      </c>
      <c r="K83" s="115">
        <f>ROUND(E83*J83,2)</f>
        <v>0</v>
      </c>
      <c r="L83" s="115">
        <v>21</v>
      </c>
      <c r="M83" s="115">
        <f>G83*(1+L83/100)</f>
        <v>0</v>
      </c>
      <c r="N83" s="113">
        <v>0.55000000000000004</v>
      </c>
      <c r="O83" s="113">
        <f>ROUND(E83*N83,2)</f>
        <v>0.44</v>
      </c>
      <c r="P83" s="113">
        <v>0</v>
      </c>
      <c r="Q83" s="113">
        <f>ROUND(E83*P83,2)</f>
        <v>0</v>
      </c>
      <c r="R83" s="98">
        <v>0</v>
      </c>
      <c r="S83" s="98">
        <f>ROUND(E83*R83,2)</f>
        <v>0</v>
      </c>
      <c r="T83" s="98"/>
      <c r="U83" s="98" t="s">
        <v>150</v>
      </c>
      <c r="V83" s="98" t="s">
        <v>94</v>
      </c>
      <c r="W83" s="88"/>
      <c r="X83" s="88"/>
      <c r="Y83" s="88"/>
      <c r="Z83" s="88"/>
      <c r="AA83" s="88"/>
      <c r="AB83" s="88"/>
      <c r="AC83" s="88"/>
      <c r="AD83" s="88" t="s">
        <v>204</v>
      </c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</row>
    <row r="84" spans="1:57" outlineLevel="2" x14ac:dyDescent="0.2">
      <c r="A84" s="95"/>
      <c r="B84" s="96"/>
      <c r="C84" s="126" t="s">
        <v>211</v>
      </c>
      <c r="D84" s="99"/>
      <c r="E84" s="100"/>
      <c r="F84" s="98"/>
      <c r="G84" s="98"/>
      <c r="H84" s="98"/>
      <c r="I84" s="98"/>
      <c r="J84" s="98"/>
      <c r="K84" s="98"/>
      <c r="L84" s="98"/>
      <c r="M84" s="98"/>
      <c r="N84" s="97"/>
      <c r="O84" s="97"/>
      <c r="P84" s="97"/>
      <c r="Q84" s="97"/>
      <c r="R84" s="98"/>
      <c r="S84" s="98"/>
      <c r="T84" s="98"/>
      <c r="U84" s="98"/>
      <c r="V84" s="98"/>
      <c r="W84" s="88"/>
      <c r="X84" s="88"/>
      <c r="Y84" s="88"/>
      <c r="Z84" s="88"/>
      <c r="AA84" s="88"/>
      <c r="AB84" s="88"/>
      <c r="AC84" s="88"/>
      <c r="AD84" s="88" t="s">
        <v>101</v>
      </c>
      <c r="AE84" s="88">
        <v>0</v>
      </c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</row>
    <row r="85" spans="1:57" outlineLevel="3" x14ac:dyDescent="0.2">
      <c r="A85" s="95"/>
      <c r="B85" s="96"/>
      <c r="C85" s="126" t="s">
        <v>212</v>
      </c>
      <c r="D85" s="99"/>
      <c r="E85" s="100">
        <v>0.64415999999999995</v>
      </c>
      <c r="F85" s="98"/>
      <c r="G85" s="98"/>
      <c r="H85" s="98"/>
      <c r="I85" s="98"/>
      <c r="J85" s="98"/>
      <c r="K85" s="98"/>
      <c r="L85" s="98"/>
      <c r="M85" s="98"/>
      <c r="N85" s="97"/>
      <c r="O85" s="97"/>
      <c r="P85" s="97"/>
      <c r="Q85" s="97"/>
      <c r="R85" s="98"/>
      <c r="S85" s="98"/>
      <c r="T85" s="98"/>
      <c r="U85" s="98"/>
      <c r="V85" s="98"/>
      <c r="W85" s="88"/>
      <c r="X85" s="88"/>
      <c r="Y85" s="88"/>
      <c r="Z85" s="88"/>
      <c r="AA85" s="88"/>
      <c r="AB85" s="88"/>
      <c r="AC85" s="88"/>
      <c r="AD85" s="88" t="s">
        <v>101</v>
      </c>
      <c r="AE85" s="88">
        <v>5</v>
      </c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</row>
    <row r="86" spans="1:57" outlineLevel="3" x14ac:dyDescent="0.2">
      <c r="A86" s="95"/>
      <c r="B86" s="96"/>
      <c r="C86" s="127" t="s">
        <v>160</v>
      </c>
      <c r="D86" s="101"/>
      <c r="E86" s="102">
        <v>0.16103999999999999</v>
      </c>
      <c r="F86" s="98"/>
      <c r="G86" s="98"/>
      <c r="H86" s="98"/>
      <c r="I86" s="98"/>
      <c r="J86" s="98"/>
      <c r="K86" s="98"/>
      <c r="L86" s="98"/>
      <c r="M86" s="98"/>
      <c r="N86" s="97"/>
      <c r="O86" s="97"/>
      <c r="P86" s="97"/>
      <c r="Q86" s="97"/>
      <c r="R86" s="98"/>
      <c r="S86" s="98"/>
      <c r="T86" s="98"/>
      <c r="U86" s="98"/>
      <c r="V86" s="98"/>
      <c r="W86" s="88"/>
      <c r="X86" s="88"/>
      <c r="Y86" s="88"/>
      <c r="Z86" s="88"/>
      <c r="AA86" s="88"/>
      <c r="AB86" s="88"/>
      <c r="AC86" s="88"/>
      <c r="AD86" s="88" t="s">
        <v>101</v>
      </c>
      <c r="AE86" s="88">
        <v>4</v>
      </c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</row>
    <row r="87" spans="1:57" outlineLevel="1" x14ac:dyDescent="0.2">
      <c r="A87" s="110">
        <v>35</v>
      </c>
      <c r="B87" s="111" t="s">
        <v>213</v>
      </c>
      <c r="C87" s="125" t="s">
        <v>214</v>
      </c>
      <c r="D87" s="112" t="s">
        <v>119</v>
      </c>
      <c r="E87" s="113">
        <v>34.295549999999999</v>
      </c>
      <c r="F87" s="114"/>
      <c r="G87" s="115">
        <f>ROUND(E87*F87,2)</f>
        <v>0</v>
      </c>
      <c r="H87" s="114">
        <v>13.08</v>
      </c>
      <c r="I87" s="115">
        <f>ROUND(E87*H87,2)</f>
        <v>448.59</v>
      </c>
      <c r="J87" s="114">
        <v>0</v>
      </c>
      <c r="K87" s="115">
        <f>ROUND(E87*J87,2)</f>
        <v>0</v>
      </c>
      <c r="L87" s="115">
        <v>21</v>
      </c>
      <c r="M87" s="115">
        <f>G87*(1+L87/100)</f>
        <v>0</v>
      </c>
      <c r="N87" s="113">
        <v>1.92E-3</v>
      </c>
      <c r="O87" s="113">
        <f>ROUND(E87*N87,2)</f>
        <v>7.0000000000000007E-2</v>
      </c>
      <c r="P87" s="113">
        <v>0</v>
      </c>
      <c r="Q87" s="113">
        <f>ROUND(E87*P87,2)</f>
        <v>0</v>
      </c>
      <c r="R87" s="98">
        <v>0</v>
      </c>
      <c r="S87" s="98">
        <f>ROUND(E87*R87,2)</f>
        <v>0</v>
      </c>
      <c r="T87" s="98"/>
      <c r="U87" s="98" t="s">
        <v>150</v>
      </c>
      <c r="V87" s="98" t="s">
        <v>94</v>
      </c>
      <c r="W87" s="88"/>
      <c r="X87" s="88"/>
      <c r="Y87" s="88"/>
      <c r="Z87" s="88"/>
      <c r="AA87" s="88"/>
      <c r="AB87" s="88"/>
      <c r="AC87" s="88"/>
      <c r="AD87" s="88" t="s">
        <v>204</v>
      </c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</row>
    <row r="88" spans="1:57" outlineLevel="2" x14ac:dyDescent="0.2">
      <c r="A88" s="95"/>
      <c r="B88" s="96"/>
      <c r="C88" s="126" t="s">
        <v>215</v>
      </c>
      <c r="D88" s="99"/>
      <c r="E88" s="100"/>
      <c r="F88" s="98"/>
      <c r="G88" s="98"/>
      <c r="H88" s="98"/>
      <c r="I88" s="98"/>
      <c r="J88" s="98"/>
      <c r="K88" s="98"/>
      <c r="L88" s="98"/>
      <c r="M88" s="98"/>
      <c r="N88" s="97"/>
      <c r="O88" s="97"/>
      <c r="P88" s="97"/>
      <c r="Q88" s="97"/>
      <c r="R88" s="98"/>
      <c r="S88" s="98"/>
      <c r="T88" s="98"/>
      <c r="U88" s="98"/>
      <c r="V88" s="98"/>
      <c r="W88" s="88"/>
      <c r="X88" s="88"/>
      <c r="Y88" s="88"/>
      <c r="Z88" s="88"/>
      <c r="AA88" s="88"/>
      <c r="AB88" s="88"/>
      <c r="AC88" s="88"/>
      <c r="AD88" s="88" t="s">
        <v>101</v>
      </c>
      <c r="AE88" s="88">
        <v>0</v>
      </c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</row>
    <row r="89" spans="1:57" outlineLevel="3" x14ac:dyDescent="0.2">
      <c r="A89" s="95"/>
      <c r="B89" s="96"/>
      <c r="C89" s="126" t="s">
        <v>216</v>
      </c>
      <c r="D89" s="99"/>
      <c r="E89" s="100">
        <v>29.822220000000002</v>
      </c>
      <c r="F89" s="98"/>
      <c r="G89" s="98"/>
      <c r="H89" s="98"/>
      <c r="I89" s="98"/>
      <c r="J89" s="98"/>
      <c r="K89" s="98"/>
      <c r="L89" s="98"/>
      <c r="M89" s="98"/>
      <c r="N89" s="97"/>
      <c r="O89" s="97"/>
      <c r="P89" s="97"/>
      <c r="Q89" s="97"/>
      <c r="R89" s="98"/>
      <c r="S89" s="98"/>
      <c r="T89" s="98"/>
      <c r="U89" s="98"/>
      <c r="V89" s="98"/>
      <c r="W89" s="88"/>
      <c r="X89" s="88"/>
      <c r="Y89" s="88"/>
      <c r="Z89" s="88"/>
      <c r="AA89" s="88"/>
      <c r="AB89" s="88"/>
      <c r="AC89" s="88"/>
      <c r="AD89" s="88" t="s">
        <v>101</v>
      </c>
      <c r="AE89" s="88">
        <v>5</v>
      </c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</row>
    <row r="90" spans="1:57" outlineLevel="3" x14ac:dyDescent="0.2">
      <c r="A90" s="95"/>
      <c r="B90" s="96"/>
      <c r="C90" s="127" t="s">
        <v>208</v>
      </c>
      <c r="D90" s="101"/>
      <c r="E90" s="102">
        <v>4.4733299999999998</v>
      </c>
      <c r="F90" s="98"/>
      <c r="G90" s="98"/>
      <c r="H90" s="98"/>
      <c r="I90" s="98"/>
      <c r="J90" s="98"/>
      <c r="K90" s="98"/>
      <c r="L90" s="98"/>
      <c r="M90" s="98"/>
      <c r="N90" s="97"/>
      <c r="O90" s="97"/>
      <c r="P90" s="97"/>
      <c r="Q90" s="97"/>
      <c r="R90" s="98"/>
      <c r="S90" s="98"/>
      <c r="T90" s="98"/>
      <c r="U90" s="98"/>
      <c r="V90" s="98"/>
      <c r="W90" s="88"/>
      <c r="X90" s="88"/>
      <c r="Y90" s="88"/>
      <c r="Z90" s="88"/>
      <c r="AA90" s="88"/>
      <c r="AB90" s="88"/>
      <c r="AC90" s="88"/>
      <c r="AD90" s="88" t="s">
        <v>101</v>
      </c>
      <c r="AE90" s="88">
        <v>4</v>
      </c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</row>
    <row r="91" spans="1:57" outlineLevel="1" x14ac:dyDescent="0.2">
      <c r="A91" s="110">
        <v>36</v>
      </c>
      <c r="B91" s="111" t="s">
        <v>217</v>
      </c>
      <c r="C91" s="125" t="s">
        <v>218</v>
      </c>
      <c r="D91" s="112" t="s">
        <v>98</v>
      </c>
      <c r="E91" s="113">
        <v>6.3440000000000003</v>
      </c>
      <c r="F91" s="114"/>
      <c r="G91" s="115">
        <f>ROUND(E91*F91,2)</f>
        <v>0</v>
      </c>
      <c r="H91" s="114">
        <v>352.19</v>
      </c>
      <c r="I91" s="115">
        <f>ROUND(E91*H91,2)</f>
        <v>2234.29</v>
      </c>
      <c r="J91" s="114">
        <v>0</v>
      </c>
      <c r="K91" s="115">
        <f>ROUND(E91*J91,2)</f>
        <v>0</v>
      </c>
      <c r="L91" s="115">
        <v>21</v>
      </c>
      <c r="M91" s="115">
        <f>G91*(1+L91/100)</f>
        <v>0</v>
      </c>
      <c r="N91" s="113">
        <v>1.1299999999999999E-2</v>
      </c>
      <c r="O91" s="113">
        <f>ROUND(E91*N91,2)</f>
        <v>7.0000000000000007E-2</v>
      </c>
      <c r="P91" s="113">
        <v>0</v>
      </c>
      <c r="Q91" s="113">
        <f>ROUND(E91*P91,2)</f>
        <v>0</v>
      </c>
      <c r="R91" s="98">
        <v>0</v>
      </c>
      <c r="S91" s="98">
        <f>ROUND(E91*R91,2)</f>
        <v>0</v>
      </c>
      <c r="T91" s="98"/>
      <c r="U91" s="98" t="s">
        <v>150</v>
      </c>
      <c r="V91" s="98" t="s">
        <v>94</v>
      </c>
      <c r="W91" s="88"/>
      <c r="X91" s="88"/>
      <c r="Y91" s="88"/>
      <c r="Z91" s="88"/>
      <c r="AA91" s="88"/>
      <c r="AB91" s="88"/>
      <c r="AC91" s="88"/>
      <c r="AD91" s="88" t="s">
        <v>151</v>
      </c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</row>
    <row r="92" spans="1:57" outlineLevel="2" x14ac:dyDescent="0.2">
      <c r="A92" s="95"/>
      <c r="B92" s="96"/>
      <c r="C92" s="126" t="s">
        <v>219</v>
      </c>
      <c r="D92" s="99"/>
      <c r="E92" s="100"/>
      <c r="F92" s="98"/>
      <c r="G92" s="98"/>
      <c r="H92" s="98"/>
      <c r="I92" s="98"/>
      <c r="J92" s="98"/>
      <c r="K92" s="98"/>
      <c r="L92" s="98"/>
      <c r="M92" s="98"/>
      <c r="N92" s="97"/>
      <c r="O92" s="97"/>
      <c r="P92" s="97"/>
      <c r="Q92" s="97"/>
      <c r="R92" s="98"/>
      <c r="S92" s="98"/>
      <c r="T92" s="98"/>
      <c r="U92" s="98"/>
      <c r="V92" s="98"/>
      <c r="W92" s="88"/>
      <c r="X92" s="88"/>
      <c r="Y92" s="88"/>
      <c r="Z92" s="88"/>
      <c r="AA92" s="88"/>
      <c r="AB92" s="88"/>
      <c r="AC92" s="88"/>
      <c r="AD92" s="88" t="s">
        <v>101</v>
      </c>
      <c r="AE92" s="88">
        <v>0</v>
      </c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</row>
    <row r="93" spans="1:57" outlineLevel="3" x14ac:dyDescent="0.2">
      <c r="A93" s="95"/>
      <c r="B93" s="96"/>
      <c r="C93" s="126" t="s">
        <v>220</v>
      </c>
      <c r="D93" s="99"/>
      <c r="E93" s="100">
        <v>4.88</v>
      </c>
      <c r="F93" s="98"/>
      <c r="G93" s="98"/>
      <c r="H93" s="98"/>
      <c r="I93" s="98"/>
      <c r="J93" s="98"/>
      <c r="K93" s="98"/>
      <c r="L93" s="98"/>
      <c r="M93" s="98"/>
      <c r="N93" s="97"/>
      <c r="O93" s="97"/>
      <c r="P93" s="97"/>
      <c r="Q93" s="97"/>
      <c r="R93" s="98"/>
      <c r="S93" s="98"/>
      <c r="T93" s="98"/>
      <c r="U93" s="98"/>
      <c r="V93" s="98"/>
      <c r="W93" s="88"/>
      <c r="X93" s="88"/>
      <c r="Y93" s="88"/>
      <c r="Z93" s="88"/>
      <c r="AA93" s="88"/>
      <c r="AB93" s="88"/>
      <c r="AC93" s="88"/>
      <c r="AD93" s="88" t="s">
        <v>101</v>
      </c>
      <c r="AE93" s="88">
        <v>5</v>
      </c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</row>
    <row r="94" spans="1:57" outlineLevel="3" x14ac:dyDescent="0.2">
      <c r="A94" s="95"/>
      <c r="B94" s="96"/>
      <c r="C94" s="127" t="s">
        <v>155</v>
      </c>
      <c r="D94" s="101"/>
      <c r="E94" s="102">
        <v>1.464</v>
      </c>
      <c r="F94" s="98"/>
      <c r="G94" s="98"/>
      <c r="H94" s="98"/>
      <c r="I94" s="98"/>
      <c r="J94" s="98"/>
      <c r="K94" s="98"/>
      <c r="L94" s="98"/>
      <c r="M94" s="98"/>
      <c r="N94" s="97"/>
      <c r="O94" s="97"/>
      <c r="P94" s="97"/>
      <c r="Q94" s="97"/>
      <c r="R94" s="98"/>
      <c r="S94" s="98"/>
      <c r="T94" s="98"/>
      <c r="U94" s="98"/>
      <c r="V94" s="98"/>
      <c r="W94" s="88"/>
      <c r="X94" s="88"/>
      <c r="Y94" s="88"/>
      <c r="Z94" s="88"/>
      <c r="AA94" s="88"/>
      <c r="AB94" s="88"/>
      <c r="AC94" s="88"/>
      <c r="AD94" s="88" t="s">
        <v>101</v>
      </c>
      <c r="AE94" s="88">
        <v>4</v>
      </c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</row>
    <row r="95" spans="1:57" outlineLevel="1" x14ac:dyDescent="0.2">
      <c r="A95" s="110">
        <v>37</v>
      </c>
      <c r="B95" s="111" t="s">
        <v>221</v>
      </c>
      <c r="C95" s="125" t="s">
        <v>222</v>
      </c>
      <c r="D95" s="112" t="s">
        <v>0</v>
      </c>
      <c r="E95" s="113">
        <v>549.52319999999997</v>
      </c>
      <c r="F95" s="114"/>
      <c r="G95" s="115">
        <f>ROUND(E95*F95,2)</f>
        <v>0</v>
      </c>
      <c r="H95" s="114">
        <v>0</v>
      </c>
      <c r="I95" s="115">
        <f>ROUND(E95*H95,2)</f>
        <v>0</v>
      </c>
      <c r="J95" s="114">
        <v>32.61</v>
      </c>
      <c r="K95" s="115">
        <f>ROUND(E95*J95,2)</f>
        <v>17919.95</v>
      </c>
      <c r="L95" s="115">
        <v>21</v>
      </c>
      <c r="M95" s="115">
        <f>G95*(1+L95/100)</f>
        <v>0</v>
      </c>
      <c r="N95" s="113">
        <v>0</v>
      </c>
      <c r="O95" s="113">
        <f>ROUND(E95*N95,2)</f>
        <v>0</v>
      </c>
      <c r="P95" s="113">
        <v>0</v>
      </c>
      <c r="Q95" s="113">
        <f>ROUND(E95*P95,2)</f>
        <v>0</v>
      </c>
      <c r="R95" s="98">
        <v>2.681E-2</v>
      </c>
      <c r="S95" s="98">
        <f>ROUND(E95*R95,2)</f>
        <v>14.73</v>
      </c>
      <c r="T95" s="98"/>
      <c r="U95" s="98" t="s">
        <v>175</v>
      </c>
      <c r="V95" s="98" t="s">
        <v>94</v>
      </c>
      <c r="W95" s="88"/>
      <c r="X95" s="88"/>
      <c r="Y95" s="88"/>
      <c r="Z95" s="88"/>
      <c r="AA95" s="88"/>
      <c r="AB95" s="88"/>
      <c r="AC95" s="88"/>
      <c r="AD95" s="88" t="s">
        <v>176</v>
      </c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</row>
    <row r="96" spans="1:57" outlineLevel="2" x14ac:dyDescent="0.2">
      <c r="A96" s="95"/>
      <c r="B96" s="96"/>
      <c r="C96" s="177" t="s">
        <v>177</v>
      </c>
      <c r="D96" s="178"/>
      <c r="E96" s="178"/>
      <c r="F96" s="178"/>
      <c r="G96" s="178"/>
      <c r="H96" s="98"/>
      <c r="I96" s="98"/>
      <c r="J96" s="98"/>
      <c r="K96" s="98"/>
      <c r="L96" s="98"/>
      <c r="M96" s="98"/>
      <c r="N96" s="97"/>
      <c r="O96" s="97"/>
      <c r="P96" s="97"/>
      <c r="Q96" s="97"/>
      <c r="R96" s="98"/>
      <c r="S96" s="98"/>
      <c r="T96" s="98"/>
      <c r="U96" s="98"/>
      <c r="V96" s="98"/>
      <c r="W96" s="88"/>
      <c r="X96" s="88"/>
      <c r="Y96" s="88"/>
      <c r="Z96" s="88"/>
      <c r="AA96" s="88"/>
      <c r="AB96" s="88"/>
      <c r="AC96" s="88"/>
      <c r="AD96" s="88" t="s">
        <v>178</v>
      </c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</row>
    <row r="97" spans="1:57" x14ac:dyDescent="0.2">
      <c r="A97" s="104" t="s">
        <v>87</v>
      </c>
      <c r="B97" s="105" t="s">
        <v>57</v>
      </c>
      <c r="C97" s="123" t="s">
        <v>58</v>
      </c>
      <c r="D97" s="106"/>
      <c r="E97" s="107"/>
      <c r="F97" s="108"/>
      <c r="G97" s="108">
        <f>SUMIF(AD98:AD101,"&lt;&gt;NOR",G98:G101)</f>
        <v>0</v>
      </c>
      <c r="H97" s="108"/>
      <c r="I97" s="108">
        <f>SUM(I98:I101)</f>
        <v>3607.06</v>
      </c>
      <c r="J97" s="108"/>
      <c r="K97" s="108">
        <f>SUM(K98:K101)</f>
        <v>6155.42</v>
      </c>
      <c r="L97" s="108"/>
      <c r="M97" s="108">
        <f>SUM(M98:M101)</f>
        <v>0</v>
      </c>
      <c r="N97" s="107"/>
      <c r="O97" s="107">
        <f>SUM(O98:O101)</f>
        <v>0.05</v>
      </c>
      <c r="P97" s="107"/>
      <c r="Q97" s="107">
        <f>SUM(Q98:Q101)</f>
        <v>0</v>
      </c>
      <c r="R97" s="103"/>
      <c r="S97" s="103">
        <f>SUM(S98:S101)</f>
        <v>4.76</v>
      </c>
      <c r="T97" s="103"/>
      <c r="U97" s="103"/>
      <c r="V97" s="103"/>
      <c r="AD97" t="s">
        <v>88</v>
      </c>
    </row>
    <row r="98" spans="1:57" ht="22.5" outlineLevel="1" x14ac:dyDescent="0.2">
      <c r="A98" s="110">
        <v>38</v>
      </c>
      <c r="B98" s="111" t="s">
        <v>223</v>
      </c>
      <c r="C98" s="125" t="s">
        <v>271</v>
      </c>
      <c r="D98" s="112" t="s">
        <v>98</v>
      </c>
      <c r="E98" s="113">
        <v>26.84</v>
      </c>
      <c r="F98" s="114"/>
      <c r="G98" s="115">
        <f>ROUND(E98*F98,2)</f>
        <v>0</v>
      </c>
      <c r="H98" s="114">
        <v>90.68</v>
      </c>
      <c r="I98" s="115">
        <f>ROUND(E98*H98,2)</f>
        <v>2433.85</v>
      </c>
      <c r="J98" s="114">
        <v>157.36000000000001</v>
      </c>
      <c r="K98" s="115">
        <f>ROUND(E98*J98,2)</f>
        <v>4223.54</v>
      </c>
      <c r="L98" s="115">
        <v>21</v>
      </c>
      <c r="M98" s="115">
        <f>G98*(1+L98/100)</f>
        <v>0</v>
      </c>
      <c r="N98" s="113">
        <v>2E-3</v>
      </c>
      <c r="O98" s="113">
        <f>ROUND(E98*N98,2)</f>
        <v>0.05</v>
      </c>
      <c r="P98" s="113">
        <v>0</v>
      </c>
      <c r="Q98" s="113">
        <f>ROUND(E98*P98,2)</f>
        <v>0</v>
      </c>
      <c r="R98" s="98">
        <v>0.12188</v>
      </c>
      <c r="S98" s="98">
        <f>ROUND(E98*R98,2)</f>
        <v>3.27</v>
      </c>
      <c r="T98" s="98"/>
      <c r="U98" s="98" t="s">
        <v>93</v>
      </c>
      <c r="V98" s="98" t="s">
        <v>163</v>
      </c>
      <c r="W98" s="88"/>
      <c r="X98" s="88"/>
      <c r="Y98" s="88"/>
      <c r="Z98" s="88"/>
      <c r="AA98" s="88"/>
      <c r="AB98" s="88"/>
      <c r="AC98" s="88"/>
      <c r="AD98" s="88" t="s">
        <v>99</v>
      </c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</row>
    <row r="99" spans="1:57" outlineLevel="2" x14ac:dyDescent="0.2">
      <c r="A99" s="95"/>
      <c r="B99" s="96"/>
      <c r="C99" s="126" t="s">
        <v>224</v>
      </c>
      <c r="D99" s="99"/>
      <c r="E99" s="100">
        <v>26.84</v>
      </c>
      <c r="F99" s="98"/>
      <c r="G99" s="98"/>
      <c r="H99" s="98"/>
      <c r="I99" s="98"/>
      <c r="J99" s="98"/>
      <c r="K99" s="98"/>
      <c r="L99" s="98"/>
      <c r="M99" s="98"/>
      <c r="N99" s="97"/>
      <c r="O99" s="97"/>
      <c r="P99" s="97"/>
      <c r="Q99" s="97"/>
      <c r="R99" s="98"/>
      <c r="S99" s="98"/>
      <c r="T99" s="98"/>
      <c r="U99" s="98"/>
      <c r="V99" s="98"/>
      <c r="W99" s="88"/>
      <c r="X99" s="88"/>
      <c r="Y99" s="88"/>
      <c r="Z99" s="88"/>
      <c r="AA99" s="88"/>
      <c r="AB99" s="88"/>
      <c r="AC99" s="88"/>
      <c r="AD99" s="88" t="s">
        <v>101</v>
      </c>
      <c r="AE99" s="88">
        <v>0</v>
      </c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7" ht="22.5" outlineLevel="1" x14ac:dyDescent="0.2">
      <c r="A100" s="110">
        <v>39</v>
      </c>
      <c r="B100" s="111" t="s">
        <v>225</v>
      </c>
      <c r="C100" s="125" t="s">
        <v>226</v>
      </c>
      <c r="D100" s="112" t="s">
        <v>119</v>
      </c>
      <c r="E100" s="113">
        <v>29.822220000000002</v>
      </c>
      <c r="F100" s="114"/>
      <c r="G100" s="115">
        <f>ROUND(E100*F100,2)</f>
        <v>0</v>
      </c>
      <c r="H100" s="114">
        <v>39.340000000000003</v>
      </c>
      <c r="I100" s="115">
        <f>ROUND(E100*H100,2)</f>
        <v>1173.21</v>
      </c>
      <c r="J100" s="114">
        <v>64.78</v>
      </c>
      <c r="K100" s="115">
        <f>ROUND(E100*J100,2)</f>
        <v>1931.88</v>
      </c>
      <c r="L100" s="115">
        <v>21</v>
      </c>
      <c r="M100" s="115">
        <f>G100*(1+L100/100)</f>
        <v>0</v>
      </c>
      <c r="N100" s="113">
        <v>0</v>
      </c>
      <c r="O100" s="113">
        <f>ROUND(E100*N100,2)</f>
        <v>0</v>
      </c>
      <c r="P100" s="113">
        <v>0</v>
      </c>
      <c r="Q100" s="113">
        <f>ROUND(E100*P100,2)</f>
        <v>0</v>
      </c>
      <c r="R100" s="98">
        <v>0.05</v>
      </c>
      <c r="S100" s="98">
        <f>ROUND(E100*R100,2)</f>
        <v>1.49</v>
      </c>
      <c r="T100" s="98"/>
      <c r="U100" s="98" t="s">
        <v>93</v>
      </c>
      <c r="V100" s="98" t="s">
        <v>163</v>
      </c>
      <c r="W100" s="88"/>
      <c r="X100" s="88"/>
      <c r="Y100" s="88"/>
      <c r="Z100" s="88"/>
      <c r="AA100" s="88"/>
      <c r="AB100" s="88"/>
      <c r="AC100" s="88"/>
      <c r="AD100" s="88" t="s">
        <v>99</v>
      </c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</row>
    <row r="101" spans="1:57" outlineLevel="2" x14ac:dyDescent="0.2">
      <c r="A101" s="95"/>
      <c r="B101" s="96"/>
      <c r="C101" s="126" t="s">
        <v>216</v>
      </c>
      <c r="D101" s="99"/>
      <c r="E101" s="100">
        <v>29.822220000000002</v>
      </c>
      <c r="F101" s="98"/>
      <c r="G101" s="98"/>
      <c r="H101" s="98"/>
      <c r="I101" s="98"/>
      <c r="J101" s="98"/>
      <c r="K101" s="98"/>
      <c r="L101" s="98"/>
      <c r="M101" s="98"/>
      <c r="N101" s="97"/>
      <c r="O101" s="97"/>
      <c r="P101" s="97"/>
      <c r="Q101" s="97"/>
      <c r="R101" s="98"/>
      <c r="S101" s="98"/>
      <c r="T101" s="98"/>
      <c r="U101" s="98"/>
      <c r="V101" s="98"/>
      <c r="W101" s="88"/>
      <c r="X101" s="88"/>
      <c r="Y101" s="88"/>
      <c r="Z101" s="88"/>
      <c r="AA101" s="88"/>
      <c r="AB101" s="88"/>
      <c r="AC101" s="88"/>
      <c r="AD101" s="88" t="s">
        <v>101</v>
      </c>
      <c r="AE101" s="88">
        <v>5</v>
      </c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</row>
    <row r="102" spans="1:57" x14ac:dyDescent="0.2">
      <c r="A102" s="104" t="s">
        <v>87</v>
      </c>
      <c r="B102" s="105" t="s">
        <v>59</v>
      </c>
      <c r="C102" s="123" t="s">
        <v>60</v>
      </c>
      <c r="D102" s="106"/>
      <c r="E102" s="107"/>
      <c r="F102" s="108"/>
      <c r="G102" s="108">
        <f>SUMIF(AD103:AD134,"&lt;&gt;NOR",G103:G134)</f>
        <v>0</v>
      </c>
      <c r="H102" s="108"/>
      <c r="I102" s="108">
        <f>SUM(I103:I134)</f>
        <v>53821.200000000004</v>
      </c>
      <c r="J102" s="108"/>
      <c r="K102" s="108">
        <f>SUM(K103:K134)</f>
        <v>122130.14000000003</v>
      </c>
      <c r="L102" s="108"/>
      <c r="M102" s="108">
        <f>SUM(M103:M134)</f>
        <v>0</v>
      </c>
      <c r="N102" s="107"/>
      <c r="O102" s="107">
        <f>SUM(O103:O134)</f>
        <v>0.57000000000000006</v>
      </c>
      <c r="P102" s="107"/>
      <c r="Q102" s="107">
        <f>SUM(Q103:Q134)</f>
        <v>0.2</v>
      </c>
      <c r="R102" s="103"/>
      <c r="S102" s="103">
        <f>SUM(S103:S134)</f>
        <v>90.19</v>
      </c>
      <c r="T102" s="103"/>
      <c r="U102" s="103"/>
      <c r="V102" s="103"/>
      <c r="AD102" t="s">
        <v>88</v>
      </c>
    </row>
    <row r="103" spans="1:57" outlineLevel="1" x14ac:dyDescent="0.2">
      <c r="A103" s="110">
        <v>40</v>
      </c>
      <c r="B103" s="111" t="s">
        <v>227</v>
      </c>
      <c r="C103" s="125" t="s">
        <v>228</v>
      </c>
      <c r="D103" s="112" t="s">
        <v>98</v>
      </c>
      <c r="E103" s="113">
        <v>26.84</v>
      </c>
      <c r="F103" s="114"/>
      <c r="G103" s="115">
        <f>ROUND(E103*F103,2)</f>
        <v>0</v>
      </c>
      <c r="H103" s="114">
        <v>0</v>
      </c>
      <c r="I103" s="115">
        <f>ROUND(E103*H103,2)</f>
        <v>0</v>
      </c>
      <c r="J103" s="114">
        <v>131.37</v>
      </c>
      <c r="K103" s="115">
        <f>ROUND(E103*J103,2)</f>
        <v>3525.97</v>
      </c>
      <c r="L103" s="115">
        <v>21</v>
      </c>
      <c r="M103" s="115">
        <f>G103*(1+L103/100)</f>
        <v>0</v>
      </c>
      <c r="N103" s="113">
        <v>0</v>
      </c>
      <c r="O103" s="113">
        <f>ROUND(E103*N103,2)</f>
        <v>0</v>
      </c>
      <c r="P103" s="113">
        <v>7.3200000000000001E-3</v>
      </c>
      <c r="Q103" s="113">
        <f>ROUND(E103*P103,2)</f>
        <v>0.2</v>
      </c>
      <c r="R103" s="98">
        <v>0.1</v>
      </c>
      <c r="S103" s="98">
        <f>ROUND(E103*R103,2)</f>
        <v>2.68</v>
      </c>
      <c r="T103" s="98"/>
      <c r="U103" s="98" t="s">
        <v>93</v>
      </c>
      <c r="V103" s="98" t="s">
        <v>94</v>
      </c>
      <c r="W103" s="88"/>
      <c r="X103" s="88"/>
      <c r="Y103" s="88"/>
      <c r="Z103" s="88"/>
      <c r="AA103" s="88"/>
      <c r="AB103" s="88"/>
      <c r="AC103" s="88"/>
      <c r="AD103" s="88" t="s">
        <v>140</v>
      </c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</row>
    <row r="104" spans="1:57" outlineLevel="2" x14ac:dyDescent="0.2">
      <c r="A104" s="95"/>
      <c r="B104" s="96"/>
      <c r="C104" s="126" t="s">
        <v>229</v>
      </c>
      <c r="D104" s="99"/>
      <c r="E104" s="100">
        <v>26.84</v>
      </c>
      <c r="F104" s="98"/>
      <c r="G104" s="98"/>
      <c r="H104" s="98"/>
      <c r="I104" s="98"/>
      <c r="J104" s="98"/>
      <c r="K104" s="98"/>
      <c r="L104" s="98"/>
      <c r="M104" s="98"/>
      <c r="N104" s="97"/>
      <c r="O104" s="97"/>
      <c r="P104" s="97"/>
      <c r="Q104" s="97"/>
      <c r="R104" s="98"/>
      <c r="S104" s="98"/>
      <c r="T104" s="98"/>
      <c r="U104" s="98"/>
      <c r="V104" s="98"/>
      <c r="W104" s="88"/>
      <c r="X104" s="88"/>
      <c r="Y104" s="88"/>
      <c r="Z104" s="88"/>
      <c r="AA104" s="88"/>
      <c r="AB104" s="88"/>
      <c r="AC104" s="88"/>
      <c r="AD104" s="88" t="s">
        <v>101</v>
      </c>
      <c r="AE104" s="88">
        <v>0</v>
      </c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</row>
    <row r="105" spans="1:57" outlineLevel="1" x14ac:dyDescent="0.2">
      <c r="A105" s="110">
        <v>41</v>
      </c>
      <c r="B105" s="111" t="s">
        <v>230</v>
      </c>
      <c r="C105" s="125" t="s">
        <v>272</v>
      </c>
      <c r="D105" s="112" t="s">
        <v>98</v>
      </c>
      <c r="E105" s="113">
        <v>26.84</v>
      </c>
      <c r="F105" s="114"/>
      <c r="G105" s="115">
        <f>ROUND(E105*F105,2)</f>
        <v>0</v>
      </c>
      <c r="H105" s="114">
        <v>864.34</v>
      </c>
      <c r="I105" s="115">
        <f>ROUND(E105*H105,2)</f>
        <v>23198.89</v>
      </c>
      <c r="J105" s="114">
        <v>1688.06</v>
      </c>
      <c r="K105" s="115">
        <f>ROUND(E105*J105,2)</f>
        <v>45307.53</v>
      </c>
      <c r="L105" s="115">
        <v>21</v>
      </c>
      <c r="M105" s="115">
        <f>G105*(1+L105/100)</f>
        <v>0</v>
      </c>
      <c r="N105" s="113">
        <v>1.355E-2</v>
      </c>
      <c r="O105" s="113">
        <f>ROUND(E105*N105,2)</f>
        <v>0.36</v>
      </c>
      <c r="P105" s="113">
        <v>0</v>
      </c>
      <c r="Q105" s="113">
        <f>ROUND(E105*P105,2)</f>
        <v>0</v>
      </c>
      <c r="R105" s="98">
        <v>1.21875</v>
      </c>
      <c r="S105" s="98">
        <f>ROUND(E105*R105,2)</f>
        <v>32.71</v>
      </c>
      <c r="T105" s="98"/>
      <c r="U105" s="98" t="s">
        <v>93</v>
      </c>
      <c r="V105" s="98" t="s">
        <v>94</v>
      </c>
      <c r="W105" s="88"/>
      <c r="X105" s="88"/>
      <c r="Y105" s="88"/>
      <c r="Z105" s="88"/>
      <c r="AA105" s="88"/>
      <c r="AB105" s="88"/>
      <c r="AC105" s="88"/>
      <c r="AD105" s="88" t="s">
        <v>140</v>
      </c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</row>
    <row r="106" spans="1:57" outlineLevel="2" x14ac:dyDescent="0.2">
      <c r="A106" s="95"/>
      <c r="B106" s="96"/>
      <c r="C106" s="126" t="s">
        <v>231</v>
      </c>
      <c r="D106" s="99"/>
      <c r="E106" s="100">
        <v>26.84</v>
      </c>
      <c r="F106" s="98"/>
      <c r="G106" s="98"/>
      <c r="H106" s="98"/>
      <c r="I106" s="98"/>
      <c r="J106" s="98"/>
      <c r="K106" s="98"/>
      <c r="L106" s="98"/>
      <c r="M106" s="98"/>
      <c r="N106" s="97"/>
      <c r="O106" s="97"/>
      <c r="P106" s="97"/>
      <c r="Q106" s="97"/>
      <c r="R106" s="98"/>
      <c r="S106" s="98"/>
      <c r="T106" s="98"/>
      <c r="U106" s="98"/>
      <c r="V106" s="98"/>
      <c r="W106" s="88"/>
      <c r="X106" s="88"/>
      <c r="Y106" s="88"/>
      <c r="Z106" s="88"/>
      <c r="AA106" s="88"/>
      <c r="AB106" s="88"/>
      <c r="AC106" s="88"/>
      <c r="AD106" s="88" t="s">
        <v>101</v>
      </c>
      <c r="AE106" s="88">
        <v>0</v>
      </c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</row>
    <row r="107" spans="1:57" outlineLevel="1" x14ac:dyDescent="0.2">
      <c r="A107" s="110">
        <v>42</v>
      </c>
      <c r="B107" s="111" t="s">
        <v>232</v>
      </c>
      <c r="C107" s="125" t="s">
        <v>233</v>
      </c>
      <c r="D107" s="112" t="s">
        <v>119</v>
      </c>
      <c r="E107" s="113">
        <v>12.2</v>
      </c>
      <c r="F107" s="114"/>
      <c r="G107" s="115">
        <f>ROUND(E107*F107,2)</f>
        <v>0</v>
      </c>
      <c r="H107" s="114">
        <v>171.74</v>
      </c>
      <c r="I107" s="115">
        <f>ROUND(E107*H107,2)</f>
        <v>2095.23</v>
      </c>
      <c r="J107" s="114">
        <v>803.76</v>
      </c>
      <c r="K107" s="115">
        <f>ROUND(E107*J107,2)</f>
        <v>9805.8700000000008</v>
      </c>
      <c r="L107" s="115">
        <v>21</v>
      </c>
      <c r="M107" s="115">
        <f>G107*(1+L107/100)</f>
        <v>0</v>
      </c>
      <c r="N107" s="113">
        <v>2.5000000000000001E-3</v>
      </c>
      <c r="O107" s="113">
        <f>ROUND(E107*N107,2)</f>
        <v>0.03</v>
      </c>
      <c r="P107" s="113">
        <v>0</v>
      </c>
      <c r="Q107" s="113">
        <f>ROUND(E107*P107,2)</f>
        <v>0</v>
      </c>
      <c r="R107" s="98">
        <v>0.63200000000000001</v>
      </c>
      <c r="S107" s="98">
        <f>ROUND(E107*R107,2)</f>
        <v>7.71</v>
      </c>
      <c r="T107" s="98"/>
      <c r="U107" s="98" t="s">
        <v>93</v>
      </c>
      <c r="V107" s="98" t="s">
        <v>163</v>
      </c>
      <c r="W107" s="88"/>
      <c r="X107" s="88"/>
      <c r="Y107" s="88"/>
      <c r="Z107" s="88"/>
      <c r="AA107" s="88"/>
      <c r="AB107" s="88"/>
      <c r="AC107" s="88"/>
      <c r="AD107" s="88" t="s">
        <v>99</v>
      </c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</row>
    <row r="108" spans="1:57" outlineLevel="2" x14ac:dyDescent="0.2">
      <c r="A108" s="95"/>
      <c r="B108" s="96"/>
      <c r="C108" s="126" t="s">
        <v>234</v>
      </c>
      <c r="D108" s="99"/>
      <c r="E108" s="100">
        <v>12.2</v>
      </c>
      <c r="F108" s="98"/>
      <c r="G108" s="98"/>
      <c r="H108" s="98"/>
      <c r="I108" s="98"/>
      <c r="J108" s="98"/>
      <c r="K108" s="98"/>
      <c r="L108" s="98"/>
      <c r="M108" s="98"/>
      <c r="N108" s="97"/>
      <c r="O108" s="97"/>
      <c r="P108" s="97"/>
      <c r="Q108" s="97"/>
      <c r="R108" s="98"/>
      <c r="S108" s="98"/>
      <c r="T108" s="98"/>
      <c r="U108" s="98"/>
      <c r="V108" s="98"/>
      <c r="W108" s="88"/>
      <c r="X108" s="88"/>
      <c r="Y108" s="88"/>
      <c r="Z108" s="88"/>
      <c r="AA108" s="88"/>
      <c r="AB108" s="88"/>
      <c r="AC108" s="88"/>
      <c r="AD108" s="88" t="s">
        <v>101</v>
      </c>
      <c r="AE108" s="88">
        <v>0</v>
      </c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</row>
    <row r="109" spans="1:57" outlineLevel="1" x14ac:dyDescent="0.2">
      <c r="A109" s="110">
        <v>43</v>
      </c>
      <c r="B109" s="111" t="s">
        <v>235</v>
      </c>
      <c r="C109" s="125" t="s">
        <v>236</v>
      </c>
      <c r="D109" s="112" t="s">
        <v>119</v>
      </c>
      <c r="E109" s="113">
        <v>12.2</v>
      </c>
      <c r="F109" s="114"/>
      <c r="G109" s="115">
        <f>ROUND(E109*F109,2)</f>
        <v>0</v>
      </c>
      <c r="H109" s="114">
        <v>349.26</v>
      </c>
      <c r="I109" s="115">
        <f>ROUND(E109*H109,2)</f>
        <v>4260.97</v>
      </c>
      <c r="J109" s="114">
        <v>675.57</v>
      </c>
      <c r="K109" s="115">
        <f>ROUND(E109*J109,2)</f>
        <v>8241.9500000000007</v>
      </c>
      <c r="L109" s="115">
        <v>21</v>
      </c>
      <c r="M109" s="115">
        <f>G109*(1+L109/100)</f>
        <v>0</v>
      </c>
      <c r="N109" s="113">
        <v>1.49E-3</v>
      </c>
      <c r="O109" s="113">
        <f>ROUND(E109*N109,2)</f>
        <v>0.02</v>
      </c>
      <c r="P109" s="113">
        <v>0</v>
      </c>
      <c r="Q109" s="113">
        <f>ROUND(E109*P109,2)</f>
        <v>0</v>
      </c>
      <c r="R109" s="98">
        <v>0.48749999999999999</v>
      </c>
      <c r="S109" s="98">
        <f>ROUND(E109*R109,2)</f>
        <v>5.95</v>
      </c>
      <c r="T109" s="98"/>
      <c r="U109" s="98" t="s">
        <v>93</v>
      </c>
      <c r="V109" s="98" t="s">
        <v>94</v>
      </c>
      <c r="W109" s="88"/>
      <c r="X109" s="88"/>
      <c r="Y109" s="88"/>
      <c r="Z109" s="88"/>
      <c r="AA109" s="88"/>
      <c r="AB109" s="88"/>
      <c r="AC109" s="88"/>
      <c r="AD109" s="88" t="s">
        <v>140</v>
      </c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</row>
    <row r="110" spans="1:57" outlineLevel="2" x14ac:dyDescent="0.2">
      <c r="A110" s="95"/>
      <c r="B110" s="96"/>
      <c r="C110" s="126" t="s">
        <v>237</v>
      </c>
      <c r="D110" s="99"/>
      <c r="E110" s="100">
        <v>12.2</v>
      </c>
      <c r="F110" s="98"/>
      <c r="G110" s="98"/>
      <c r="H110" s="98"/>
      <c r="I110" s="98"/>
      <c r="J110" s="98"/>
      <c r="K110" s="98"/>
      <c r="L110" s="98"/>
      <c r="M110" s="98"/>
      <c r="N110" s="97"/>
      <c r="O110" s="97"/>
      <c r="P110" s="97"/>
      <c r="Q110" s="97"/>
      <c r="R110" s="98"/>
      <c r="S110" s="98"/>
      <c r="T110" s="98"/>
      <c r="U110" s="98"/>
      <c r="V110" s="98"/>
      <c r="W110" s="88"/>
      <c r="X110" s="88"/>
      <c r="Y110" s="88"/>
      <c r="Z110" s="88"/>
      <c r="AA110" s="88"/>
      <c r="AB110" s="88"/>
      <c r="AC110" s="88"/>
      <c r="AD110" s="88" t="s">
        <v>101</v>
      </c>
      <c r="AE110" s="88">
        <v>0</v>
      </c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</row>
    <row r="111" spans="1:57" outlineLevel="1" x14ac:dyDescent="0.2">
      <c r="A111" s="110">
        <v>44</v>
      </c>
      <c r="B111" s="111" t="s">
        <v>238</v>
      </c>
      <c r="C111" s="125" t="s">
        <v>239</v>
      </c>
      <c r="D111" s="112" t="s">
        <v>240</v>
      </c>
      <c r="E111" s="113">
        <v>1</v>
      </c>
      <c r="F111" s="114"/>
      <c r="G111" s="115">
        <f>ROUND(E111*F111,2)</f>
        <v>0</v>
      </c>
      <c r="H111" s="114">
        <v>389.35</v>
      </c>
      <c r="I111" s="115">
        <f>ROUND(E111*H111,2)</f>
        <v>389.35</v>
      </c>
      <c r="J111" s="114">
        <v>466.13</v>
      </c>
      <c r="K111" s="115">
        <f>ROUND(E111*J111,2)</f>
        <v>466.13</v>
      </c>
      <c r="L111" s="115">
        <v>21</v>
      </c>
      <c r="M111" s="115">
        <f>G111*(1+L111/100)</f>
        <v>0</v>
      </c>
      <c r="N111" s="113">
        <v>6.0999999999999997E-4</v>
      </c>
      <c r="O111" s="113">
        <f>ROUND(E111*N111,2)</f>
        <v>0</v>
      </c>
      <c r="P111" s="113">
        <v>0</v>
      </c>
      <c r="Q111" s="113">
        <f>ROUND(E111*P111,2)</f>
        <v>0</v>
      </c>
      <c r="R111" s="98">
        <v>0.32500000000000001</v>
      </c>
      <c r="S111" s="98">
        <f>ROUND(E111*R111,2)</f>
        <v>0.33</v>
      </c>
      <c r="T111" s="98"/>
      <c r="U111" s="98" t="s">
        <v>93</v>
      </c>
      <c r="V111" s="98" t="s">
        <v>94</v>
      </c>
      <c r="W111" s="88"/>
      <c r="X111" s="88"/>
      <c r="Y111" s="88"/>
      <c r="Z111" s="88"/>
      <c r="AA111" s="88"/>
      <c r="AB111" s="88"/>
      <c r="AC111" s="88"/>
      <c r="AD111" s="88" t="s">
        <v>140</v>
      </c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</row>
    <row r="112" spans="1:57" outlineLevel="2" x14ac:dyDescent="0.2">
      <c r="A112" s="95"/>
      <c r="B112" s="96"/>
      <c r="C112" s="126" t="s">
        <v>241</v>
      </c>
      <c r="D112" s="99"/>
      <c r="E112" s="100">
        <v>1</v>
      </c>
      <c r="F112" s="98"/>
      <c r="G112" s="98"/>
      <c r="H112" s="98"/>
      <c r="I112" s="98"/>
      <c r="J112" s="98"/>
      <c r="K112" s="98"/>
      <c r="L112" s="98"/>
      <c r="M112" s="98"/>
      <c r="N112" s="97"/>
      <c r="O112" s="97"/>
      <c r="P112" s="97"/>
      <c r="Q112" s="97"/>
      <c r="R112" s="98"/>
      <c r="S112" s="98"/>
      <c r="T112" s="98"/>
      <c r="U112" s="98"/>
      <c r="V112" s="98"/>
      <c r="W112" s="88"/>
      <c r="X112" s="88"/>
      <c r="Y112" s="88"/>
      <c r="Z112" s="88"/>
      <c r="AA112" s="88"/>
      <c r="AB112" s="88"/>
      <c r="AC112" s="88"/>
      <c r="AD112" s="88" t="s">
        <v>101</v>
      </c>
      <c r="AE112" s="88">
        <v>0</v>
      </c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</row>
    <row r="113" spans="1:57" outlineLevel="1" x14ac:dyDescent="0.2">
      <c r="A113" s="110">
        <v>45</v>
      </c>
      <c r="B113" s="111" t="s">
        <v>242</v>
      </c>
      <c r="C113" s="125" t="s">
        <v>243</v>
      </c>
      <c r="D113" s="112" t="s">
        <v>119</v>
      </c>
      <c r="E113" s="113">
        <v>6</v>
      </c>
      <c r="F113" s="114"/>
      <c r="G113" s="115">
        <f>ROUND(E113*F113,2)</f>
        <v>0</v>
      </c>
      <c r="H113" s="114">
        <v>416.03</v>
      </c>
      <c r="I113" s="115">
        <f>ROUND(E113*H113,2)</f>
        <v>2496.1799999999998</v>
      </c>
      <c r="J113" s="114">
        <v>628.92999999999995</v>
      </c>
      <c r="K113" s="115">
        <f>ROUND(E113*J113,2)</f>
        <v>3773.58</v>
      </c>
      <c r="L113" s="115">
        <v>21</v>
      </c>
      <c r="M113" s="115">
        <f>G113*(1+L113/100)</f>
        <v>0</v>
      </c>
      <c r="N113" s="113">
        <v>1.06E-3</v>
      </c>
      <c r="O113" s="113">
        <f>ROUND(E113*N113,2)</f>
        <v>0.01</v>
      </c>
      <c r="P113" s="113">
        <v>0</v>
      </c>
      <c r="Q113" s="113">
        <f>ROUND(E113*P113,2)</f>
        <v>0</v>
      </c>
      <c r="R113" s="98">
        <v>0.44688</v>
      </c>
      <c r="S113" s="98">
        <f>ROUND(E113*R113,2)</f>
        <v>2.68</v>
      </c>
      <c r="T113" s="98"/>
      <c r="U113" s="98" t="s">
        <v>93</v>
      </c>
      <c r="V113" s="98" t="s">
        <v>94</v>
      </c>
      <c r="W113" s="88"/>
      <c r="X113" s="88"/>
      <c r="Y113" s="88"/>
      <c r="Z113" s="88"/>
      <c r="AA113" s="88"/>
      <c r="AB113" s="88"/>
      <c r="AC113" s="88"/>
      <c r="AD113" s="88" t="s">
        <v>140</v>
      </c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</row>
    <row r="114" spans="1:57" outlineLevel="2" x14ac:dyDescent="0.2">
      <c r="A114" s="95"/>
      <c r="B114" s="96"/>
      <c r="C114" s="126" t="s">
        <v>244</v>
      </c>
      <c r="D114" s="99"/>
      <c r="E114" s="100">
        <v>6</v>
      </c>
      <c r="F114" s="98"/>
      <c r="G114" s="98"/>
      <c r="H114" s="98"/>
      <c r="I114" s="98"/>
      <c r="J114" s="98"/>
      <c r="K114" s="98"/>
      <c r="L114" s="98"/>
      <c r="M114" s="98"/>
      <c r="N114" s="97"/>
      <c r="O114" s="97"/>
      <c r="P114" s="97"/>
      <c r="Q114" s="97"/>
      <c r="R114" s="98"/>
      <c r="S114" s="98"/>
      <c r="T114" s="98"/>
      <c r="U114" s="98"/>
      <c r="V114" s="98"/>
      <c r="W114" s="88"/>
      <c r="X114" s="88"/>
      <c r="Y114" s="88"/>
      <c r="Z114" s="88"/>
      <c r="AA114" s="88"/>
      <c r="AB114" s="88"/>
      <c r="AC114" s="88"/>
      <c r="AD114" s="88" t="s">
        <v>101</v>
      </c>
      <c r="AE114" s="88">
        <v>0</v>
      </c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</row>
    <row r="115" spans="1:57" outlineLevel="1" x14ac:dyDescent="0.2">
      <c r="A115" s="110">
        <v>46</v>
      </c>
      <c r="B115" s="111" t="s">
        <v>245</v>
      </c>
      <c r="C115" s="125" t="s">
        <v>273</v>
      </c>
      <c r="D115" s="112" t="s">
        <v>119</v>
      </c>
      <c r="E115" s="113">
        <v>12.2</v>
      </c>
      <c r="F115" s="114"/>
      <c r="G115" s="115">
        <f>ROUND(E115*F115,2)</f>
        <v>0</v>
      </c>
      <c r="H115" s="114">
        <v>233.98</v>
      </c>
      <c r="I115" s="115">
        <f>ROUND(E115*H115,2)</f>
        <v>2854.56</v>
      </c>
      <c r="J115" s="114">
        <v>549.03</v>
      </c>
      <c r="K115" s="115">
        <f>ROUND(E115*J115,2)</f>
        <v>6698.17</v>
      </c>
      <c r="L115" s="115">
        <v>21</v>
      </c>
      <c r="M115" s="115">
        <f>G115*(1+L115/100)</f>
        <v>0</v>
      </c>
      <c r="N115" s="113">
        <v>2.2000000000000001E-3</v>
      </c>
      <c r="O115" s="113">
        <f>ROUND(E115*N115,2)</f>
        <v>0.03</v>
      </c>
      <c r="P115" s="113">
        <v>0</v>
      </c>
      <c r="Q115" s="113">
        <f>ROUND(E115*P115,2)</f>
        <v>0</v>
      </c>
      <c r="R115" s="98">
        <v>0.4</v>
      </c>
      <c r="S115" s="98">
        <f>ROUND(E115*R115,2)</f>
        <v>4.88</v>
      </c>
      <c r="T115" s="98"/>
      <c r="U115" s="98" t="s">
        <v>93</v>
      </c>
      <c r="V115" s="98" t="s">
        <v>94</v>
      </c>
      <c r="W115" s="88"/>
      <c r="X115" s="88"/>
      <c r="Y115" s="88"/>
      <c r="Z115" s="88"/>
      <c r="AA115" s="88"/>
      <c r="AB115" s="88"/>
      <c r="AC115" s="88"/>
      <c r="AD115" s="88" t="s">
        <v>99</v>
      </c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</row>
    <row r="116" spans="1:57" outlineLevel="2" x14ac:dyDescent="0.2">
      <c r="A116" s="95"/>
      <c r="B116" s="96"/>
      <c r="C116" s="126" t="s">
        <v>246</v>
      </c>
      <c r="D116" s="99"/>
      <c r="E116" s="100">
        <v>12.2</v>
      </c>
      <c r="F116" s="98"/>
      <c r="G116" s="98"/>
      <c r="H116" s="98"/>
      <c r="I116" s="98"/>
      <c r="J116" s="98"/>
      <c r="K116" s="98"/>
      <c r="L116" s="98"/>
      <c r="M116" s="98"/>
      <c r="N116" s="97"/>
      <c r="O116" s="97"/>
      <c r="P116" s="97"/>
      <c r="Q116" s="97"/>
      <c r="R116" s="98"/>
      <c r="S116" s="98"/>
      <c r="T116" s="98"/>
      <c r="U116" s="98"/>
      <c r="V116" s="98"/>
      <c r="W116" s="88"/>
      <c r="X116" s="88"/>
      <c r="Y116" s="88"/>
      <c r="Z116" s="88"/>
      <c r="AA116" s="88"/>
      <c r="AB116" s="88"/>
      <c r="AC116" s="88"/>
      <c r="AD116" s="88" t="s">
        <v>101</v>
      </c>
      <c r="AE116" s="88">
        <v>0</v>
      </c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</row>
    <row r="117" spans="1:57" outlineLevel="1" x14ac:dyDescent="0.2">
      <c r="A117" s="110">
        <v>47</v>
      </c>
      <c r="B117" s="111" t="s">
        <v>247</v>
      </c>
      <c r="C117" s="125" t="s">
        <v>274</v>
      </c>
      <c r="D117" s="112" t="s">
        <v>119</v>
      </c>
      <c r="E117" s="113">
        <v>12.2</v>
      </c>
      <c r="F117" s="114"/>
      <c r="G117" s="115">
        <f>ROUND(E117*F117,2)</f>
        <v>0</v>
      </c>
      <c r="H117" s="114">
        <v>161.72999999999999</v>
      </c>
      <c r="I117" s="115">
        <f>ROUND(E117*H117,2)</f>
        <v>1973.11</v>
      </c>
      <c r="J117" s="114">
        <v>508.92</v>
      </c>
      <c r="K117" s="115">
        <f>ROUND(E117*J117,2)</f>
        <v>6208.82</v>
      </c>
      <c r="L117" s="115">
        <v>21</v>
      </c>
      <c r="M117" s="115">
        <f>G117*(1+L117/100)</f>
        <v>0</v>
      </c>
      <c r="N117" s="113">
        <v>2.2000000000000001E-3</v>
      </c>
      <c r="O117" s="113">
        <f>ROUND(E117*N117,2)</f>
        <v>0.03</v>
      </c>
      <c r="P117" s="113">
        <v>0</v>
      </c>
      <c r="Q117" s="113">
        <f>ROUND(E117*P117,2)</f>
        <v>0</v>
      </c>
      <c r="R117" s="98">
        <v>0.375</v>
      </c>
      <c r="S117" s="98">
        <f>ROUND(E117*R117,2)</f>
        <v>4.58</v>
      </c>
      <c r="T117" s="98"/>
      <c r="U117" s="98" t="s">
        <v>93</v>
      </c>
      <c r="V117" s="98" t="s">
        <v>94</v>
      </c>
      <c r="W117" s="88"/>
      <c r="X117" s="88"/>
      <c r="Y117" s="88"/>
      <c r="Z117" s="88"/>
      <c r="AA117" s="88"/>
      <c r="AB117" s="88"/>
      <c r="AC117" s="88"/>
      <c r="AD117" s="88" t="s">
        <v>99</v>
      </c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</row>
    <row r="118" spans="1:57" outlineLevel="2" x14ac:dyDescent="0.2">
      <c r="A118" s="95"/>
      <c r="B118" s="96"/>
      <c r="C118" s="126" t="s">
        <v>248</v>
      </c>
      <c r="D118" s="99"/>
      <c r="E118" s="100">
        <v>12.2</v>
      </c>
      <c r="F118" s="98"/>
      <c r="G118" s="98"/>
      <c r="H118" s="98"/>
      <c r="I118" s="98"/>
      <c r="J118" s="98"/>
      <c r="K118" s="98"/>
      <c r="L118" s="98"/>
      <c r="M118" s="98"/>
      <c r="N118" s="97"/>
      <c r="O118" s="97"/>
      <c r="P118" s="97"/>
      <c r="Q118" s="97"/>
      <c r="R118" s="98"/>
      <c r="S118" s="98"/>
      <c r="T118" s="98"/>
      <c r="U118" s="98"/>
      <c r="V118" s="98"/>
      <c r="W118" s="88"/>
      <c r="X118" s="88"/>
      <c r="Y118" s="88"/>
      <c r="Z118" s="88"/>
      <c r="AA118" s="88"/>
      <c r="AB118" s="88"/>
      <c r="AC118" s="88"/>
      <c r="AD118" s="88" t="s">
        <v>101</v>
      </c>
      <c r="AE118" s="88">
        <v>0</v>
      </c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</row>
    <row r="119" spans="1:57" outlineLevel="1" x14ac:dyDescent="0.2">
      <c r="A119" s="110">
        <v>48</v>
      </c>
      <c r="B119" s="111" t="s">
        <v>249</v>
      </c>
      <c r="C119" s="125" t="s">
        <v>250</v>
      </c>
      <c r="D119" s="112" t="s">
        <v>119</v>
      </c>
      <c r="E119" s="113">
        <v>48.8</v>
      </c>
      <c r="F119" s="114"/>
      <c r="G119" s="115">
        <f>ROUND(E119*F119,2)</f>
        <v>0</v>
      </c>
      <c r="H119" s="114">
        <v>53.94</v>
      </c>
      <c r="I119" s="115">
        <f>ROUND(E119*H119,2)</f>
        <v>2632.27</v>
      </c>
      <c r="J119" s="114">
        <v>241.85</v>
      </c>
      <c r="K119" s="115">
        <f>ROUND(E119*J119,2)</f>
        <v>11802.28</v>
      </c>
      <c r="L119" s="115">
        <v>21</v>
      </c>
      <c r="M119" s="115">
        <f>G119*(1+L119/100)</f>
        <v>0</v>
      </c>
      <c r="N119" s="113">
        <v>1.65E-3</v>
      </c>
      <c r="O119" s="113">
        <f>ROUND(E119*N119,2)</f>
        <v>0.08</v>
      </c>
      <c r="P119" s="113">
        <v>0</v>
      </c>
      <c r="Q119" s="113">
        <f>ROUND(E119*P119,2)</f>
        <v>0</v>
      </c>
      <c r="R119" s="98">
        <v>0.18</v>
      </c>
      <c r="S119" s="98">
        <f>ROUND(E119*R119,2)</f>
        <v>8.7799999999999994</v>
      </c>
      <c r="T119" s="98"/>
      <c r="U119" s="98" t="s">
        <v>93</v>
      </c>
      <c r="V119" s="98" t="s">
        <v>163</v>
      </c>
      <c r="W119" s="88"/>
      <c r="X119" s="88"/>
      <c r="Y119" s="88"/>
      <c r="Z119" s="88"/>
      <c r="AA119" s="88"/>
      <c r="AB119" s="88"/>
      <c r="AC119" s="88"/>
      <c r="AD119" s="88" t="s">
        <v>99</v>
      </c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</row>
    <row r="120" spans="1:57" outlineLevel="2" x14ac:dyDescent="0.2">
      <c r="A120" s="95"/>
      <c r="B120" s="96"/>
      <c r="C120" s="126" t="s">
        <v>251</v>
      </c>
      <c r="D120" s="99"/>
      <c r="E120" s="100"/>
      <c r="F120" s="98"/>
      <c r="G120" s="98"/>
      <c r="H120" s="98"/>
      <c r="I120" s="98"/>
      <c r="J120" s="98"/>
      <c r="K120" s="98"/>
      <c r="L120" s="98"/>
      <c r="M120" s="98"/>
      <c r="N120" s="97"/>
      <c r="O120" s="97"/>
      <c r="P120" s="97"/>
      <c r="Q120" s="97"/>
      <c r="R120" s="98"/>
      <c r="S120" s="98"/>
      <c r="T120" s="98"/>
      <c r="U120" s="98"/>
      <c r="V120" s="98"/>
      <c r="W120" s="88"/>
      <c r="X120" s="88"/>
      <c r="Y120" s="88"/>
      <c r="Z120" s="88"/>
      <c r="AA120" s="88"/>
      <c r="AB120" s="88"/>
      <c r="AC120" s="88"/>
      <c r="AD120" s="88" t="s">
        <v>101</v>
      </c>
      <c r="AE120" s="88">
        <v>0</v>
      </c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</row>
    <row r="121" spans="1:57" outlineLevel="3" x14ac:dyDescent="0.2">
      <c r="A121" s="95"/>
      <c r="B121" s="96"/>
      <c r="C121" s="126" t="s">
        <v>252</v>
      </c>
      <c r="D121" s="99"/>
      <c r="E121" s="100">
        <v>12.2</v>
      </c>
      <c r="F121" s="98"/>
      <c r="G121" s="98"/>
      <c r="H121" s="98"/>
      <c r="I121" s="98"/>
      <c r="J121" s="98"/>
      <c r="K121" s="98"/>
      <c r="L121" s="98"/>
      <c r="M121" s="98"/>
      <c r="N121" s="97"/>
      <c r="O121" s="97"/>
      <c r="P121" s="97"/>
      <c r="Q121" s="97"/>
      <c r="R121" s="98"/>
      <c r="S121" s="98"/>
      <c r="T121" s="98"/>
      <c r="U121" s="98"/>
      <c r="V121" s="98"/>
      <c r="W121" s="88"/>
      <c r="X121" s="88"/>
      <c r="Y121" s="88"/>
      <c r="Z121" s="88"/>
      <c r="AA121" s="88"/>
      <c r="AB121" s="88"/>
      <c r="AC121" s="88"/>
      <c r="AD121" s="88" t="s">
        <v>101</v>
      </c>
      <c r="AE121" s="88">
        <v>5</v>
      </c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</row>
    <row r="122" spans="1:57" outlineLevel="3" x14ac:dyDescent="0.2">
      <c r="A122" s="95"/>
      <c r="B122" s="96"/>
      <c r="C122" s="126" t="s">
        <v>253</v>
      </c>
      <c r="D122" s="99"/>
      <c r="E122" s="100"/>
      <c r="F122" s="98"/>
      <c r="G122" s="98"/>
      <c r="H122" s="98"/>
      <c r="I122" s="98"/>
      <c r="J122" s="98"/>
      <c r="K122" s="98"/>
      <c r="L122" s="98"/>
      <c r="M122" s="98"/>
      <c r="N122" s="97"/>
      <c r="O122" s="97"/>
      <c r="P122" s="97"/>
      <c r="Q122" s="97"/>
      <c r="R122" s="98"/>
      <c r="S122" s="98"/>
      <c r="T122" s="98"/>
      <c r="U122" s="98"/>
      <c r="V122" s="98"/>
      <c r="W122" s="88"/>
      <c r="X122" s="88"/>
      <c r="Y122" s="88"/>
      <c r="Z122" s="88"/>
      <c r="AA122" s="88"/>
      <c r="AB122" s="88"/>
      <c r="AC122" s="88"/>
      <c r="AD122" s="88" t="s">
        <v>101</v>
      </c>
      <c r="AE122" s="88">
        <v>0</v>
      </c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</row>
    <row r="123" spans="1:57" outlineLevel="3" x14ac:dyDescent="0.2">
      <c r="A123" s="95"/>
      <c r="B123" s="96"/>
      <c r="C123" s="126" t="s">
        <v>254</v>
      </c>
      <c r="D123" s="99"/>
      <c r="E123" s="100">
        <v>24.4</v>
      </c>
      <c r="F123" s="98"/>
      <c r="G123" s="98"/>
      <c r="H123" s="98"/>
      <c r="I123" s="98"/>
      <c r="J123" s="98"/>
      <c r="K123" s="98"/>
      <c r="L123" s="98"/>
      <c r="M123" s="98"/>
      <c r="N123" s="97"/>
      <c r="O123" s="97"/>
      <c r="P123" s="97"/>
      <c r="Q123" s="97"/>
      <c r="R123" s="98"/>
      <c r="S123" s="98"/>
      <c r="T123" s="98"/>
      <c r="U123" s="98"/>
      <c r="V123" s="98"/>
      <c r="W123" s="88"/>
      <c r="X123" s="88"/>
      <c r="Y123" s="88"/>
      <c r="Z123" s="88"/>
      <c r="AA123" s="88"/>
      <c r="AB123" s="88"/>
      <c r="AC123" s="88"/>
      <c r="AD123" s="88" t="s">
        <v>101</v>
      </c>
      <c r="AE123" s="88">
        <v>5</v>
      </c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</row>
    <row r="124" spans="1:57" outlineLevel="3" x14ac:dyDescent="0.2">
      <c r="A124" s="95"/>
      <c r="B124" s="96"/>
      <c r="C124" s="126" t="s">
        <v>255</v>
      </c>
      <c r="D124" s="99"/>
      <c r="E124" s="100"/>
      <c r="F124" s="98"/>
      <c r="G124" s="98"/>
      <c r="H124" s="98"/>
      <c r="I124" s="98"/>
      <c r="J124" s="98"/>
      <c r="K124" s="98"/>
      <c r="L124" s="98"/>
      <c r="M124" s="98"/>
      <c r="N124" s="97"/>
      <c r="O124" s="97"/>
      <c r="P124" s="97"/>
      <c r="Q124" s="97"/>
      <c r="R124" s="98"/>
      <c r="S124" s="98"/>
      <c r="T124" s="98"/>
      <c r="U124" s="98"/>
      <c r="V124" s="98"/>
      <c r="W124" s="88"/>
      <c r="X124" s="88"/>
      <c r="Y124" s="88"/>
      <c r="Z124" s="88"/>
      <c r="AA124" s="88"/>
      <c r="AB124" s="88"/>
      <c r="AC124" s="88"/>
      <c r="AD124" s="88" t="s">
        <v>101</v>
      </c>
      <c r="AE124" s="88">
        <v>0</v>
      </c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</row>
    <row r="125" spans="1:57" outlineLevel="3" x14ac:dyDescent="0.2">
      <c r="A125" s="95"/>
      <c r="B125" s="96"/>
      <c r="C125" s="126" t="s">
        <v>256</v>
      </c>
      <c r="D125" s="99"/>
      <c r="E125" s="100">
        <v>12.2</v>
      </c>
      <c r="F125" s="98"/>
      <c r="G125" s="98"/>
      <c r="H125" s="98"/>
      <c r="I125" s="98"/>
      <c r="J125" s="98"/>
      <c r="K125" s="98"/>
      <c r="L125" s="98"/>
      <c r="M125" s="98"/>
      <c r="N125" s="97"/>
      <c r="O125" s="97"/>
      <c r="P125" s="97"/>
      <c r="Q125" s="97"/>
      <c r="R125" s="98"/>
      <c r="S125" s="98"/>
      <c r="T125" s="98"/>
      <c r="U125" s="98"/>
      <c r="V125" s="98"/>
      <c r="W125" s="88"/>
      <c r="X125" s="88"/>
      <c r="Y125" s="88"/>
      <c r="Z125" s="88"/>
      <c r="AA125" s="88"/>
      <c r="AB125" s="88"/>
      <c r="AC125" s="88"/>
      <c r="AD125" s="88" t="s">
        <v>101</v>
      </c>
      <c r="AE125" s="88">
        <v>5</v>
      </c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</row>
    <row r="126" spans="1:57" outlineLevel="1" x14ac:dyDescent="0.2">
      <c r="A126" s="110">
        <v>49</v>
      </c>
      <c r="B126" s="111" t="s">
        <v>257</v>
      </c>
      <c r="C126" s="125" t="s">
        <v>275</v>
      </c>
      <c r="D126" s="112" t="s">
        <v>119</v>
      </c>
      <c r="E126" s="113">
        <v>24.4</v>
      </c>
      <c r="F126" s="114"/>
      <c r="G126" s="115">
        <f>ROUND(E126*F126,2)</f>
        <v>0</v>
      </c>
      <c r="H126" s="114">
        <v>43.13</v>
      </c>
      <c r="I126" s="115">
        <f>ROUND(E126*H126,2)</f>
        <v>1052.3699999999999</v>
      </c>
      <c r="J126" s="114">
        <v>75.849999999999994</v>
      </c>
      <c r="K126" s="115">
        <f>ROUND(E126*J126,2)</f>
        <v>1850.74</v>
      </c>
      <c r="L126" s="115">
        <v>21</v>
      </c>
      <c r="M126" s="115">
        <f>G126*(1+L126/100)</f>
        <v>0</v>
      </c>
      <c r="N126" s="113">
        <v>1.1E-4</v>
      </c>
      <c r="O126" s="113">
        <f>ROUND(E126*N126,2)</f>
        <v>0</v>
      </c>
      <c r="P126" s="113">
        <v>0</v>
      </c>
      <c r="Q126" s="113">
        <f>ROUND(E126*P126,2)</f>
        <v>0</v>
      </c>
      <c r="R126" s="98">
        <v>5.4440000000000002E-2</v>
      </c>
      <c r="S126" s="98">
        <f>ROUND(E126*R126,2)</f>
        <v>1.33</v>
      </c>
      <c r="T126" s="98"/>
      <c r="U126" s="98" t="s">
        <v>93</v>
      </c>
      <c r="V126" s="98" t="s">
        <v>94</v>
      </c>
      <c r="W126" s="88"/>
      <c r="X126" s="88"/>
      <c r="Y126" s="88"/>
      <c r="Z126" s="88"/>
      <c r="AA126" s="88"/>
      <c r="AB126" s="88"/>
      <c r="AC126" s="88"/>
      <c r="AD126" s="88" t="s">
        <v>99</v>
      </c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</row>
    <row r="127" spans="1:57" outlineLevel="2" x14ac:dyDescent="0.2">
      <c r="A127" s="95"/>
      <c r="B127" s="96"/>
      <c r="C127" s="126" t="s">
        <v>258</v>
      </c>
      <c r="D127" s="99"/>
      <c r="E127" s="100">
        <v>12.2</v>
      </c>
      <c r="F127" s="98"/>
      <c r="G127" s="98"/>
      <c r="H127" s="98"/>
      <c r="I127" s="98"/>
      <c r="J127" s="98"/>
      <c r="K127" s="98"/>
      <c r="L127" s="98"/>
      <c r="M127" s="98"/>
      <c r="N127" s="97"/>
      <c r="O127" s="97"/>
      <c r="P127" s="97"/>
      <c r="Q127" s="97"/>
      <c r="R127" s="98"/>
      <c r="S127" s="98"/>
      <c r="T127" s="98"/>
      <c r="U127" s="98"/>
      <c r="V127" s="98"/>
      <c r="W127" s="88"/>
      <c r="X127" s="88"/>
      <c r="Y127" s="88"/>
      <c r="Z127" s="88"/>
      <c r="AA127" s="88"/>
      <c r="AB127" s="88"/>
      <c r="AC127" s="88"/>
      <c r="AD127" s="88" t="s">
        <v>101</v>
      </c>
      <c r="AE127" s="88">
        <v>0</v>
      </c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</row>
    <row r="128" spans="1:57" outlineLevel="3" x14ac:dyDescent="0.2">
      <c r="A128" s="95"/>
      <c r="B128" s="96"/>
      <c r="C128" s="126" t="s">
        <v>259</v>
      </c>
      <c r="D128" s="99"/>
      <c r="E128" s="100">
        <v>12.2</v>
      </c>
      <c r="F128" s="98"/>
      <c r="G128" s="98"/>
      <c r="H128" s="98"/>
      <c r="I128" s="98"/>
      <c r="J128" s="98"/>
      <c r="K128" s="98"/>
      <c r="L128" s="98"/>
      <c r="M128" s="98"/>
      <c r="N128" s="97"/>
      <c r="O128" s="97"/>
      <c r="P128" s="97"/>
      <c r="Q128" s="97"/>
      <c r="R128" s="98"/>
      <c r="S128" s="98"/>
      <c r="T128" s="98"/>
      <c r="U128" s="98"/>
      <c r="V128" s="98"/>
      <c r="W128" s="88"/>
      <c r="X128" s="88"/>
      <c r="Y128" s="88"/>
      <c r="Z128" s="88"/>
      <c r="AA128" s="88"/>
      <c r="AB128" s="88"/>
      <c r="AC128" s="88"/>
      <c r="AD128" s="88" t="s">
        <v>101</v>
      </c>
      <c r="AE128" s="88">
        <v>0</v>
      </c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</row>
    <row r="129" spans="1:57" outlineLevel="1" x14ac:dyDescent="0.2">
      <c r="A129" s="110">
        <v>50</v>
      </c>
      <c r="B129" s="111" t="s">
        <v>260</v>
      </c>
      <c r="C129" s="125" t="s">
        <v>261</v>
      </c>
      <c r="D129" s="112" t="s">
        <v>119</v>
      </c>
      <c r="E129" s="113">
        <v>47.087719999999997</v>
      </c>
      <c r="F129" s="114"/>
      <c r="G129" s="115">
        <f>ROUND(E129*F129,2)</f>
        <v>0</v>
      </c>
      <c r="H129" s="114">
        <v>14.06</v>
      </c>
      <c r="I129" s="115">
        <f>ROUND(E129*H129,2)</f>
        <v>662.05</v>
      </c>
      <c r="J129" s="114">
        <v>198.47</v>
      </c>
      <c r="K129" s="115">
        <f>ROUND(E129*J129,2)</f>
        <v>9345.5</v>
      </c>
      <c r="L129" s="115">
        <v>21</v>
      </c>
      <c r="M129" s="115">
        <f>G129*(1+L129/100)</f>
        <v>0</v>
      </c>
      <c r="N129" s="113">
        <v>1E-4</v>
      </c>
      <c r="O129" s="113">
        <f>ROUND(E129*N129,2)</f>
        <v>0</v>
      </c>
      <c r="P129" s="113">
        <v>0</v>
      </c>
      <c r="Q129" s="113">
        <f>ROUND(E129*P129,2)</f>
        <v>0</v>
      </c>
      <c r="R129" s="98">
        <v>0.15</v>
      </c>
      <c r="S129" s="98">
        <f>ROUND(E129*R129,2)</f>
        <v>7.06</v>
      </c>
      <c r="T129" s="98"/>
      <c r="U129" s="98" t="s">
        <v>93</v>
      </c>
      <c r="V129" s="98" t="s">
        <v>94</v>
      </c>
      <c r="W129" s="88"/>
      <c r="X129" s="88"/>
      <c r="Y129" s="88"/>
      <c r="Z129" s="88"/>
      <c r="AA129" s="88"/>
      <c r="AB129" s="88"/>
      <c r="AC129" s="88"/>
      <c r="AD129" s="88" t="s">
        <v>99</v>
      </c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</row>
    <row r="130" spans="1:57" outlineLevel="2" x14ac:dyDescent="0.2">
      <c r="A130" s="95"/>
      <c r="B130" s="96"/>
      <c r="C130" s="126" t="s">
        <v>262</v>
      </c>
      <c r="D130" s="99"/>
      <c r="E130" s="100">
        <v>47.087719999999997</v>
      </c>
      <c r="F130" s="98"/>
      <c r="G130" s="98"/>
      <c r="H130" s="98"/>
      <c r="I130" s="98"/>
      <c r="J130" s="98"/>
      <c r="K130" s="98"/>
      <c r="L130" s="98"/>
      <c r="M130" s="98"/>
      <c r="N130" s="97"/>
      <c r="O130" s="97"/>
      <c r="P130" s="97"/>
      <c r="Q130" s="97"/>
      <c r="R130" s="98"/>
      <c r="S130" s="98"/>
      <c r="T130" s="98"/>
      <c r="U130" s="98"/>
      <c r="V130" s="98"/>
      <c r="W130" s="88"/>
      <c r="X130" s="88"/>
      <c r="Y130" s="88"/>
      <c r="Z130" s="88"/>
      <c r="AA130" s="88"/>
      <c r="AB130" s="88"/>
      <c r="AC130" s="88"/>
      <c r="AD130" s="88" t="s">
        <v>101</v>
      </c>
      <c r="AE130" s="88">
        <v>0</v>
      </c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</row>
    <row r="131" spans="1:57" outlineLevel="1" x14ac:dyDescent="0.2">
      <c r="A131" s="110">
        <v>51</v>
      </c>
      <c r="B131" s="111" t="s">
        <v>263</v>
      </c>
      <c r="C131" s="125" t="s">
        <v>264</v>
      </c>
      <c r="D131" s="112" t="s">
        <v>119</v>
      </c>
      <c r="E131" s="113">
        <v>12.2</v>
      </c>
      <c r="F131" s="114"/>
      <c r="G131" s="115">
        <f>ROUND(E131*F131,2)</f>
        <v>0</v>
      </c>
      <c r="H131" s="114">
        <v>1000.51</v>
      </c>
      <c r="I131" s="115">
        <f>ROUND(E131*H131,2)</f>
        <v>12206.22</v>
      </c>
      <c r="J131" s="114">
        <v>0</v>
      </c>
      <c r="K131" s="115">
        <f>ROUND(E131*J131,2)</f>
        <v>0</v>
      </c>
      <c r="L131" s="115">
        <v>21</v>
      </c>
      <c r="M131" s="115">
        <f>G131*(1+L131/100)</f>
        <v>0</v>
      </c>
      <c r="N131" s="113">
        <v>4.2000000000000002E-4</v>
      </c>
      <c r="O131" s="113">
        <f>ROUND(E131*N131,2)</f>
        <v>0.01</v>
      </c>
      <c r="P131" s="113">
        <v>0</v>
      </c>
      <c r="Q131" s="113">
        <f>ROUND(E131*P131,2)</f>
        <v>0</v>
      </c>
      <c r="R131" s="98">
        <v>0</v>
      </c>
      <c r="S131" s="98">
        <f>ROUND(E131*R131,2)</f>
        <v>0</v>
      </c>
      <c r="T131" s="98"/>
      <c r="U131" s="98" t="s">
        <v>150</v>
      </c>
      <c r="V131" s="98" t="s">
        <v>163</v>
      </c>
      <c r="W131" s="88"/>
      <c r="X131" s="88"/>
      <c r="Y131" s="88"/>
      <c r="Z131" s="88"/>
      <c r="AA131" s="88"/>
      <c r="AB131" s="88"/>
      <c r="AC131" s="88"/>
      <c r="AD131" s="88" t="s">
        <v>151</v>
      </c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</row>
    <row r="132" spans="1:57" outlineLevel="2" x14ac:dyDescent="0.2">
      <c r="A132" s="95"/>
      <c r="B132" s="96"/>
      <c r="C132" s="126" t="s">
        <v>265</v>
      </c>
      <c r="D132" s="99"/>
      <c r="E132" s="100">
        <v>12.2</v>
      </c>
      <c r="F132" s="98"/>
      <c r="G132" s="98"/>
      <c r="H132" s="98"/>
      <c r="I132" s="98"/>
      <c r="J132" s="98"/>
      <c r="K132" s="98"/>
      <c r="L132" s="98"/>
      <c r="M132" s="98"/>
      <c r="N132" s="97"/>
      <c r="O132" s="97"/>
      <c r="P132" s="97"/>
      <c r="Q132" s="97"/>
      <c r="R132" s="98"/>
      <c r="S132" s="98"/>
      <c r="T132" s="98"/>
      <c r="U132" s="98"/>
      <c r="V132" s="98"/>
      <c r="W132" s="88"/>
      <c r="X132" s="88"/>
      <c r="Y132" s="88"/>
      <c r="Z132" s="88"/>
      <c r="AA132" s="88"/>
      <c r="AB132" s="88"/>
      <c r="AC132" s="88"/>
      <c r="AD132" s="88" t="s">
        <v>101</v>
      </c>
      <c r="AE132" s="88">
        <v>0</v>
      </c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</row>
    <row r="133" spans="1:57" outlineLevel="1" x14ac:dyDescent="0.2">
      <c r="A133" s="110">
        <v>52</v>
      </c>
      <c r="B133" s="111" t="s">
        <v>266</v>
      </c>
      <c r="C133" s="125" t="s">
        <v>267</v>
      </c>
      <c r="D133" s="112" t="s">
        <v>0</v>
      </c>
      <c r="E133" s="113">
        <v>1608.4774</v>
      </c>
      <c r="F133" s="114"/>
      <c r="G133" s="115">
        <f>ROUND(E133*F133,2)</f>
        <v>0</v>
      </c>
      <c r="H133" s="114">
        <v>0</v>
      </c>
      <c r="I133" s="115">
        <f>ROUND(E133*H133,2)</f>
        <v>0</v>
      </c>
      <c r="J133" s="114">
        <v>9.39</v>
      </c>
      <c r="K133" s="115">
        <f>ROUND(E133*J133,2)</f>
        <v>15103.6</v>
      </c>
      <c r="L133" s="115">
        <v>21</v>
      </c>
      <c r="M133" s="115">
        <f>G133*(1+L133/100)</f>
        <v>0</v>
      </c>
      <c r="N133" s="113">
        <v>0</v>
      </c>
      <c r="O133" s="113">
        <f>ROUND(E133*N133,2)</f>
        <v>0</v>
      </c>
      <c r="P133" s="113">
        <v>0</v>
      </c>
      <c r="Q133" s="113">
        <f>ROUND(E133*P133,2)</f>
        <v>0</v>
      </c>
      <c r="R133" s="98">
        <v>7.1500000000000001E-3</v>
      </c>
      <c r="S133" s="98">
        <f>ROUND(E133*R133,2)</f>
        <v>11.5</v>
      </c>
      <c r="T133" s="98"/>
      <c r="U133" s="98" t="s">
        <v>175</v>
      </c>
      <c r="V133" s="98" t="s">
        <v>94</v>
      </c>
      <c r="W133" s="88"/>
      <c r="X133" s="88"/>
      <c r="Y133" s="88"/>
      <c r="Z133" s="88"/>
      <c r="AA133" s="88"/>
      <c r="AB133" s="88"/>
      <c r="AC133" s="88"/>
      <c r="AD133" s="88" t="s">
        <v>176</v>
      </c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</row>
    <row r="134" spans="1:57" outlineLevel="2" x14ac:dyDescent="0.2">
      <c r="A134" s="95"/>
      <c r="B134" s="96"/>
      <c r="C134" s="177" t="s">
        <v>177</v>
      </c>
      <c r="D134" s="178"/>
      <c r="E134" s="178"/>
      <c r="F134" s="178"/>
      <c r="G134" s="178"/>
      <c r="H134" s="98"/>
      <c r="I134" s="98"/>
      <c r="J134" s="98"/>
      <c r="K134" s="98"/>
      <c r="L134" s="98"/>
      <c r="M134" s="98"/>
      <c r="N134" s="97"/>
      <c r="O134" s="97"/>
      <c r="P134" s="97"/>
      <c r="Q134" s="97"/>
      <c r="R134" s="98"/>
      <c r="S134" s="98"/>
      <c r="T134" s="98"/>
      <c r="U134" s="98"/>
      <c r="V134" s="98"/>
      <c r="W134" s="88"/>
      <c r="X134" s="88"/>
      <c r="Y134" s="88"/>
      <c r="Z134" s="88"/>
      <c r="AA134" s="88"/>
      <c r="AB134" s="88"/>
      <c r="AC134" s="88"/>
      <c r="AD134" s="88" t="s">
        <v>178</v>
      </c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</row>
    <row r="135" spans="1:57" x14ac:dyDescent="0.2">
      <c r="A135" s="3"/>
      <c r="B135" s="4"/>
      <c r="C135" s="12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AB135">
        <v>12</v>
      </c>
      <c r="AC135">
        <v>21</v>
      </c>
      <c r="AD135" t="s">
        <v>76</v>
      </c>
    </row>
    <row r="136" spans="1:57" x14ac:dyDescent="0.2">
      <c r="A136" s="91"/>
      <c r="B136" s="92" t="s">
        <v>17</v>
      </c>
      <c r="C136" s="129"/>
      <c r="D136" s="93"/>
      <c r="E136" s="94"/>
      <c r="F136" s="94"/>
      <c r="G136" s="109">
        <f>G8+G25+G27+G35+G51+G62+G97+G102</f>
        <v>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AB136">
        <f>SUMIF(L7:L134,AB135,G7:G134)</f>
        <v>0</v>
      </c>
      <c r="AC136">
        <f>SUMIF(L7:L134,AC135,G7:G134)</f>
        <v>0</v>
      </c>
      <c r="AD136" t="s">
        <v>268</v>
      </c>
    </row>
    <row r="137" spans="1:57" x14ac:dyDescent="0.2">
      <c r="C137" s="130"/>
      <c r="D137" s="10"/>
      <c r="AD137" t="s">
        <v>269</v>
      </c>
    </row>
    <row r="138" spans="1:57" x14ac:dyDescent="0.2">
      <c r="D138" s="10"/>
    </row>
    <row r="139" spans="1:57" x14ac:dyDescent="0.2">
      <c r="D139" s="10"/>
    </row>
    <row r="140" spans="1:57" x14ac:dyDescent="0.2">
      <c r="D140" s="10"/>
    </row>
    <row r="141" spans="1:57" x14ac:dyDescent="0.2">
      <c r="D141" s="10"/>
    </row>
    <row r="142" spans="1:57" x14ac:dyDescent="0.2">
      <c r="D142" s="10"/>
    </row>
    <row r="143" spans="1:57" x14ac:dyDescent="0.2">
      <c r="D143" s="10"/>
    </row>
    <row r="144" spans="1:57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</sheetData>
  <sheetProtection algorithmName="SHA-512" hashValue="Sjur7AN4lOnRUXai99JTTwLJQ8kMNbSSaahw/WQO0Mt1q6KHMd5avvds4cVof09gW+mELOkxlnK6oYcQM8gjsQ==" saltValue="c6l3cJ5iiBQci7pNPRA4jg==" spinCount="100000" sheet="1" objects="1" scenarios="1"/>
  <mergeCells count="8">
    <mergeCell ref="C96:G96"/>
    <mergeCell ref="C134:G134"/>
    <mergeCell ref="A1:G1"/>
    <mergeCell ref="C2:G2"/>
    <mergeCell ref="C3:G3"/>
    <mergeCell ref="C4:G4"/>
    <mergeCell ref="C43:G43"/>
    <mergeCell ref="C61:G6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9834-1D04-4A10-89A3-9BA38063CEBD}">
  <dimension ref="A1"/>
  <sheetViews>
    <sheetView topLeftCell="A205" workbookViewId="0">
      <selection activeCell="A152" sqref="A152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 pro vyplnění</vt:lpstr>
      <vt:lpstr>VzorPolozky</vt:lpstr>
      <vt:lpstr>List1</vt:lpstr>
      <vt:lpstr>List2</vt:lpstr>
      <vt:lpstr>výkresy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</dc:creator>
  <cp:lastModifiedBy>Marcela Čermáková</cp:lastModifiedBy>
  <cp:lastPrinted>2019-03-19T12:27:02Z</cp:lastPrinted>
  <dcterms:created xsi:type="dcterms:W3CDTF">2009-04-08T07:15:50Z</dcterms:created>
  <dcterms:modified xsi:type="dcterms:W3CDTF">2025-11-20T14:36:18Z</dcterms:modified>
</cp:coreProperties>
</file>