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VŘ\SPgŠ\Střecha_říjen 2025\pracovní příprava zadávací dokumentace\"/>
    </mc:Choice>
  </mc:AlternateContent>
  <xr:revisionPtr revIDLastSave="0" documentId="13_ncr:1_{8C5A99F0-1962-429F-8149-791C3E5AE8B0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Pol'!$A$1:$Y$81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6" i="1"/>
  <c r="I20" i="1"/>
  <c r="I19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G78" i="12"/>
  <c r="G76" i="12"/>
  <c r="G68" i="12"/>
  <c r="G65" i="12"/>
  <c r="G61" i="12"/>
  <c r="G53" i="12"/>
  <c r="G44" i="12"/>
  <c r="G40" i="12"/>
  <c r="G23" i="12"/>
  <c r="G20" i="12"/>
  <c r="G18" i="12"/>
  <c r="G15" i="12"/>
  <c r="G10" i="12"/>
  <c r="G8" i="12"/>
  <c r="G11" i="12"/>
  <c r="G12" i="12"/>
  <c r="G13" i="12"/>
  <c r="G14" i="12"/>
  <c r="G16" i="12"/>
  <c r="G17" i="12"/>
  <c r="G19" i="12"/>
  <c r="G21" i="12"/>
  <c r="G22" i="12"/>
  <c r="G24" i="12"/>
  <c r="G25" i="12"/>
  <c r="G26" i="12"/>
  <c r="G27" i="12"/>
  <c r="G28" i="12"/>
  <c r="G30" i="12"/>
  <c r="G31" i="12"/>
  <c r="G32" i="12"/>
  <c r="G33" i="12"/>
  <c r="G34" i="12"/>
  <c r="G35" i="12"/>
  <c r="G36" i="12"/>
  <c r="G37" i="12"/>
  <c r="G38" i="12"/>
  <c r="G39" i="12"/>
  <c r="G29" i="12" s="1"/>
  <c r="I55" i="1" s="1"/>
  <c r="G41" i="12"/>
  <c r="G42" i="12"/>
  <c r="G43" i="12"/>
  <c r="G45" i="12"/>
  <c r="G46" i="12"/>
  <c r="G47" i="12"/>
  <c r="G48" i="12"/>
  <c r="G49" i="12"/>
  <c r="G50" i="12"/>
  <c r="G51" i="12"/>
  <c r="G52" i="12"/>
  <c r="G54" i="12"/>
  <c r="G55" i="12"/>
  <c r="G56" i="12"/>
  <c r="G57" i="12"/>
  <c r="G58" i="12"/>
  <c r="G59" i="12"/>
  <c r="G60" i="12"/>
  <c r="G62" i="12"/>
  <c r="G63" i="12"/>
  <c r="G64" i="12"/>
  <c r="G66" i="12"/>
  <c r="G67" i="12"/>
  <c r="G69" i="12"/>
  <c r="G70" i="12"/>
  <c r="G71" i="12"/>
  <c r="G72" i="12"/>
  <c r="G73" i="12"/>
  <c r="G74" i="12"/>
  <c r="G75" i="12"/>
  <c r="G77" i="12"/>
  <c r="G79" i="12"/>
  <c r="G9" i="12"/>
  <c r="F42" i="1"/>
  <c r="G42" i="1"/>
  <c r="H42" i="1"/>
  <c r="I42" i="1"/>
  <c r="J39" i="1" s="1"/>
  <c r="J42" i="1" s="1"/>
  <c r="J41" i="1"/>
  <c r="J40" i="1"/>
  <c r="J28" i="1"/>
  <c r="J26" i="1"/>
  <c r="G38" i="1"/>
  <c r="F38" i="1"/>
  <c r="J23" i="1"/>
  <c r="J24" i="1"/>
  <c r="J25" i="1"/>
  <c r="J27" i="1"/>
  <c r="E24" i="1"/>
  <c r="E26" i="1"/>
  <c r="I17" i="1" l="1"/>
  <c r="I21" i="1" s="1"/>
  <c r="G25" i="1" s="1"/>
  <c r="G26" i="1" s="1"/>
  <c r="I64" i="1"/>
  <c r="G29" i="1" l="1"/>
  <c r="J52" i="1"/>
  <c r="J53" i="1"/>
  <c r="J54" i="1"/>
  <c r="J55" i="1"/>
  <c r="J57" i="1"/>
  <c r="J58" i="1"/>
  <c r="J59" i="1"/>
  <c r="J60" i="1"/>
  <c r="J49" i="1"/>
  <c r="J50" i="1"/>
  <c r="J51" i="1"/>
  <c r="J61" i="1"/>
  <c r="J62" i="1"/>
  <c r="J56" i="1"/>
  <c r="J63" i="1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0449E92F-00A8-451E-A0F2-5E95F0D9245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C5CCAB5-96D8-4574-962A-CD4FF6E7F13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<sst xmlns="http://schemas.openxmlformats.org/spreadsheetml/2006/main" count="684" uniqueCount="255">
  <si>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</si>
  <si>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</si>
  <si>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</si>
  <si>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</si>
  <si>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</si>
  <si>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</si>
  <si>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</si>
  <si>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</si>
  <si>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</si>
  <si>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</si>
  <si>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</si>
  <si>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</si>
  <si>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</si>
  <si>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</si>
  <si>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</si>
  <si>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</si>
  <si>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</si>
  <si>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</si>
  <si>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</si>
  <si>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</si>
  <si>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</si>
  <si>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</si>
  <si>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</si>
  <si>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</si>
  <si>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</si>
  <si>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</si>
  <si>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</si>
  <si>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</si>
  <si>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</si>
  <si>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</si>
  <si>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</si>
  <si>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</si>
  <si>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</si>
  <si>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</si>
  <si>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</si>
  <si>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</si>
  <si>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</si>
  <si>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</si>
  <si>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</si>
  <si>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</si>
  <si>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</si>
  <si>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</si>
  <si>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</si>
  <si>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</si>
  <si>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Stavební práce</t>
  </si>
  <si>
    <t>Oprava střechy</t>
  </si>
  <si>
    <t>Objekt:</t>
  </si>
  <si>
    <t>Rozpočet:</t>
  </si>
  <si>
    <t>SPGŠ OPRAVA STŘECHY</t>
  </si>
  <si>
    <t>Stavba</t>
  </si>
  <si>
    <t>Celkem za stavbu</t>
  </si>
  <si>
    <t>CZK</t>
  </si>
  <si>
    <t>Rekapitulace dílů</t>
  </si>
  <si>
    <t>Typ dílu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</si>
  <si>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</si>
  <si>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</si>
  <si>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</si>
  <si>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</si>
  <si>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</si>
  <si>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</si>
  <si>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</si>
  <si>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</si>
  <si>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712</t>
  </si>
  <si>
    <t>Povlakové krytiny</t>
  </si>
  <si>
    <t>713</t>
  </si>
  <si>
    <t>Izolace tepelné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</si>
  <si>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</si>
  <si>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</si>
  <si>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</si>
  <si>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</si>
  <si>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</si>
  <si>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</si>
  <si>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</si>
  <si>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</si>
  <si>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</si>
  <si>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truhlářské, okna a dveře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</si>
  <si>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</si>
  <si>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</si>
  <si>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</si>
  <si>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</si>
  <si>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</si>
  <si>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</si>
  <si>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</si>
  <si>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</si>
  <si>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</si>
  <si>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</si>
  <si>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</si>
  <si>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</si>
  <si>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</si>
  <si>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</si>
  <si>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</si>
  <si>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</si>
  <si>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</si>
  <si>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</si>
  <si>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</si>
  <si>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</si>
  <si>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</si>
  <si>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</si>
  <si>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</si>
  <si>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</si>
  <si>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</si>
  <si>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</si>
  <si>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</si>
  <si>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</si>
  <si>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</si>
  <si>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</si>
  <si>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</si>
  <si>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</si>
  <si>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</si>
  <si>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</si>
  <si>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</si>
  <si>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622319139RV1</t>
  </si>
  <si>
    <t>m2</t>
  </si>
  <si>
    <t>RTS 25/ II</t>
  </si>
  <si>
    <t>Práce</t>
  </si>
  <si>
    <t>Běžná</t>
  </si>
  <si>
    <t>POL1_</t>
  </si>
  <si>
    <t>941941032R00</t>
  </si>
  <si>
    <t>Montáž lešení lehkého řadového s podlahami, š. do 1 m, výšky do 30 m</t>
  </si>
  <si>
    <t>941941832R00</t>
  </si>
  <si>
    <t>Demontáž lešení lehkého řadového s podlahami, š. do 1 m, výšky do 30 m</t>
  </si>
  <si>
    <t>944944011R00</t>
  </si>
  <si>
    <t>Montáž ochranné sítě z umělých vláken</t>
  </si>
  <si>
    <t>944944081R00</t>
  </si>
  <si>
    <t>Demontáž ochranné sítě z umělých vláken</t>
  </si>
  <si>
    <t>952903111R00</t>
  </si>
  <si>
    <t>Odstranění prachu z trámů</t>
  </si>
  <si>
    <t>95/01</t>
  </si>
  <si>
    <t>Ochrana stávající střechy sousedního objektu</t>
  </si>
  <si>
    <t>kpl</t>
  </si>
  <si>
    <t>Vlastní</t>
  </si>
  <si>
    <t>Indiv</t>
  </si>
  <si>
    <t>999281111R00</t>
  </si>
  <si>
    <t>Přesun hmot pro opravy a údržbu do výšky 25 m</t>
  </si>
  <si>
    <t>t</t>
  </si>
  <si>
    <t>Přesun hmot</t>
  </si>
  <si>
    <t>POL7_</t>
  </si>
  <si>
    <t>712351111RT2</t>
  </si>
  <si>
    <t xml:space="preserve">Provedení povlakové krytiny střech, samolepicími asfaltovými pásy 1 vrstva - včetně dodávky </t>
  </si>
  <si>
    <t>998712203R00</t>
  </si>
  <si>
    <t>Přesun hmot pro povlakové krytiny, v objektech výšky do 24 m</t>
  </si>
  <si>
    <t>713111130RV4</t>
  </si>
  <si>
    <t>Doplnění tepelné izolace krovů spodem, vložená mezi krokve</t>
  </si>
  <si>
    <t>713105122R00</t>
  </si>
  <si>
    <t>Odstranění tepelné izolace střech šikmých minerálních, tl. 100 - 200 mm</t>
  </si>
  <si>
    <t>713141151RAF</t>
  </si>
  <si>
    <t>Izolace tepelná střech shora z PIR desek tl. 180 mm</t>
  </si>
  <si>
    <t>RTS 19/ II</t>
  </si>
  <si>
    <t>Agregovaná položka</t>
  </si>
  <si>
    <t>POL2_</t>
  </si>
  <si>
    <t>67352251R</t>
  </si>
  <si>
    <t>Páska lepící</t>
  </si>
  <si>
    <t>bal</t>
  </si>
  <si>
    <t>SPCM</t>
  </si>
  <si>
    <t>Specifikace</t>
  </si>
  <si>
    <t>POL3_</t>
  </si>
  <si>
    <t>998713203R00</t>
  </si>
  <si>
    <t>Přesun hmot pro izolace tepelné, v objektech výšky do 24 m</t>
  </si>
  <si>
    <t>762088113R00</t>
  </si>
  <si>
    <t>Zakrývání a odkrývání opravované střešní konstrukce provizorní plachtou 12 x 15 m po dobu 10-15 dnů</t>
  </si>
  <si>
    <t>kus</t>
  </si>
  <si>
    <t>762332933R00</t>
  </si>
  <si>
    <t>Doplnění střešní vazby z hranolů, plochy do 288 cm2, včetně řeziva</t>
  </si>
  <si>
    <t>m</t>
  </si>
  <si>
    <t>762341210RT2</t>
  </si>
  <si>
    <t>Montáž bednění střech rovných, prkna hrubá na sraz včetně dodávky prken tloušťky 24 mm</t>
  </si>
  <si>
    <t>762342203RT4</t>
  </si>
  <si>
    <t>Montáž laťování střech, vzdálenost latí 220 - 360 mm včetně dodávky latí 40 x 60 mm</t>
  </si>
  <si>
    <t>762342253RT2</t>
  </si>
  <si>
    <t>Montáž kontralatí přes izolaci z tuhé pěny (PIR) tl. 180 mm včetně dodávky latí 60 x 40 mm</t>
  </si>
  <si>
    <t>762342812R00</t>
  </si>
  <si>
    <t>Demontáž laťování střech, rozteč latí do 500 mm</t>
  </si>
  <si>
    <t>762342814R00</t>
  </si>
  <si>
    <t>Demontáž dřevěných kontralatí</t>
  </si>
  <si>
    <t>762395000R00</t>
  </si>
  <si>
    <t>Spojovací a ochranné prostředky pro střechy</t>
  </si>
  <si>
    <t>soubor</t>
  </si>
  <si>
    <t>762161220RA0</t>
  </si>
  <si>
    <t>Stěna vnitřní z dřevěných KVH hranolů opláštěná deskami</t>
  </si>
  <si>
    <t>998762203R00</t>
  </si>
  <si>
    <t>Přesun hmot pro tesařské konstrukce, výšky do 24 m</t>
  </si>
  <si>
    <t>763611132R00</t>
  </si>
  <si>
    <t>Montáž bednění střech z desek do tl. 18 mm, P+D, šroubováním</t>
  </si>
  <si>
    <t>60726144R</t>
  </si>
  <si>
    <t>Deska dřevoštěpková OSB 4, tl. 18 mm</t>
  </si>
  <si>
    <t>998763201R00</t>
  </si>
  <si>
    <t>Přesun hmot pro dřevostavby, v objektech výšky do 6 m</t>
  </si>
  <si>
    <t>764771101R00</t>
  </si>
  <si>
    <t>Krytina z falcovaných tašek z lakovaného Al plechu</t>
  </si>
  <si>
    <t>764771311R00</t>
  </si>
  <si>
    <t>Příplatek za sklon střechy nad 30°, krytina z falcovaných tašek z lakovaného Al plechu</t>
  </si>
  <si>
    <t>764778123RT3</t>
  </si>
  <si>
    <t>Odpadní trouby kruhové z lakovaného Al plechu, průměr 120 mm v barvě přírodní hliník</t>
  </si>
  <si>
    <t>764778116RT1</t>
  </si>
  <si>
    <t>Žlaby podokapní půlkruhové z lakovaného Al plechu, rš 700 mm ve všech barevných odstínech</t>
  </si>
  <si>
    <t>764778120R00</t>
  </si>
  <si>
    <t xml:space="preserve">Dilatace půlkruhového žlabu z lakovaného Al plechu, rš 400 mm </t>
  </si>
  <si>
    <t>76409</t>
  </si>
  <si>
    <t>Demontáž klempířských prvků</t>
  </si>
  <si>
    <t>76477</t>
  </si>
  <si>
    <t>Oplechování vikýřů atyp Al</t>
  </si>
  <si>
    <t>ks</t>
  </si>
  <si>
    <t>998764203R00</t>
  </si>
  <si>
    <t>Přesun hmot pro klempířské konstrukce, v objektech výšky do 24 m</t>
  </si>
  <si>
    <t>765332810R00</t>
  </si>
  <si>
    <t>Demontáž betonové krytiny, na sucho, do suti</t>
  </si>
  <si>
    <t>765331871R00</t>
  </si>
  <si>
    <t>Hák protisněhový</t>
  </si>
  <si>
    <t>765799310R00</t>
  </si>
  <si>
    <t>Montáž fólie na krokve přibitím</t>
  </si>
  <si>
    <t>765901311R00</t>
  </si>
  <si>
    <t>Páska těsnicí pod kontralatě š. 5 cm</t>
  </si>
  <si>
    <t>23170128R</t>
  </si>
  <si>
    <t>Lepidlo pěna</t>
  </si>
  <si>
    <t>62853110R</t>
  </si>
  <si>
    <t>Pás asfaltový modifikovaný samolepicí</t>
  </si>
  <si>
    <t>998765203R00</t>
  </si>
  <si>
    <t>Přesun hmot pro krytiny tvrdé, v objektech výšky do 24 m</t>
  </si>
  <si>
    <t>766231111R09</t>
  </si>
  <si>
    <t>Montáž stahovacích půdních schodů, včetně dodávky</t>
  </si>
  <si>
    <t>76662</t>
  </si>
  <si>
    <t>D+M Okno střešní Velux dle specifikace</t>
  </si>
  <si>
    <t>998766203R00</t>
  </si>
  <si>
    <t>Přesun hmot pro truhlářské konstrukce, v objektech výšky do 24 m</t>
  </si>
  <si>
    <t>168569T10</t>
  </si>
  <si>
    <t xml:space="preserve">Demontáž stávajícího hromosvodu, dodávka a montáž hromosvodu nového, včetně PD a revize </t>
  </si>
  <si>
    <t>M21/01</t>
  </si>
  <si>
    <t>Osvětlení půdního prostoru</t>
  </si>
  <si>
    <t>979990107R00</t>
  </si>
  <si>
    <t>Poplatek za uložení suti - směs betonu, cihel, dřeva, skupina odpadu 170904</t>
  </si>
  <si>
    <t>979990144R00</t>
  </si>
  <si>
    <t>Poplatek za uložení suti - minerální vata, skupina odpadu 170604</t>
  </si>
  <si>
    <t>979990161R00</t>
  </si>
  <si>
    <t>Poplatek za uložení - dřevo, skupina odpadu 170201</t>
  </si>
  <si>
    <t>979011111R00</t>
  </si>
  <si>
    <t>Svislá doprava suti a vybour. hmot za 2.NP a 1.PP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</si>
  <si>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</si>
  <si>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</si>
  <si>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</si>
  <si>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</si>
  <si>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</si>
  <si>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</si>
  <si>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979087312R00</t>
  </si>
  <si>
    <t>Vodorovné přemístění vyb. hmot nošením do 10 m</t>
  </si>
  <si>
    <t>005121 R</t>
  </si>
  <si>
    <t>Zařízení staveniště 5 %</t>
  </si>
  <si>
    <t>Soubor</t>
  </si>
  <si>
    <t>VRN</t>
  </si>
  <si>
    <t>POL99_2</t>
  </si>
  <si>
    <t>005211040R</t>
  </si>
  <si>
    <t xml:space="preserve">Užívání veřejných ploch a prostranství  </t>
  </si>
  <si>
    <t>POL99_8</t>
  </si>
  <si>
    <t>END</t>
  </si>
  <si>
    <t>2501</t>
  </si>
  <si>
    <t>Zateplovací systém, fasáda, EPS F, tl. 240 mm zakončený stěrkou s výztužnou tkaninou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</si>
</sst>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4" borderId="36" xfId="0" applyFill="1" applyBorder="1" applyAlignment="1">
      <alignment wrapText="1"/>
    </xf>
    <xf numFmtId="0" fontId="0" fillId="0" borderId="37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3" borderId="37" xfId="0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0" fontId="0" fillId="0" borderId="26" xfId="0" applyBorder="1"/>
    <xf numFmtId="0" fontId="0" fillId="0" borderId="45" xfId="0" applyBorder="1"/>
    <xf numFmtId="0" fontId="0" fillId="4" borderId="37" xfId="0" applyFill="1" applyBorder="1"/>
    <xf numFmtId="49" fontId="0" fillId="4" borderId="37" xfId="0" applyNumberFormat="1" applyFill="1" applyBorder="1"/>
    <xf numFmtId="0" fontId="0" fillId="4" borderId="37" xfId="0" applyFill="1" applyBorder="1" applyAlignment="1">
      <alignment horizontal="center"/>
    </xf>
    <xf numFmtId="0" fontId="0" fillId="4" borderId="34" xfId="0" applyFill="1" applyBorder="1"/>
    <xf numFmtId="0" fontId="0" fillId="0" borderId="26" xfId="0" applyBorder="1" applyAlignment="1">
      <alignment vertical="top"/>
    </xf>
    <xf numFmtId="4" fontId="0" fillId="0" borderId="45" xfId="0" applyNumberFormat="1" applyBorder="1" applyAlignment="1">
      <alignment vertical="top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20" zoomScaleNormal="100" zoomScaleSheetLayoutView="75" workbookViewId="0">
      <selection activeCell="G30" sqref="G30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185" t="s">
        <v>4</v>
      </c>
      <c r="C1" s="186"/>
      <c r="D1" s="186"/>
      <c r="E1" s="186"/>
      <c r="F1" s="186"/>
      <c r="G1" s="186"/>
      <c r="H1" s="186"/>
      <c r="I1" s="186"/>
      <c r="J1" s="187"/>
    </row>
    <row r="2" spans="1:15" ht="36" customHeight="1" x14ac:dyDescent="0.25">
      <c r="A2" s="2"/>
      <c r="B2" s="78" t="s">
        <v>24</v>
      </c>
      <c r="C2" s="79"/>
      <c r="D2" s="80" t="s">
        <v>253</v>
      </c>
      <c r="E2" s="194" t="s">
        <v>48</v>
      </c>
      <c r="F2" s="195"/>
      <c r="G2" s="195"/>
      <c r="H2" s="195"/>
      <c r="I2" s="195"/>
      <c r="J2" s="196"/>
      <c r="O2" s="1"/>
    </row>
    <row r="3" spans="1:15" ht="27" customHeight="1" x14ac:dyDescent="0.25">
      <c r="A3" s="2"/>
      <c r="B3" s="81" t="s">
        <v>46</v>
      </c>
      <c r="C3" s="79"/>
      <c r="D3" s="82" t="s">
        <v>43</v>
      </c>
      <c r="E3" s="197" t="s">
        <v>45</v>
      </c>
      <c r="F3" s="198"/>
      <c r="G3" s="198"/>
      <c r="H3" s="198"/>
      <c r="I3" s="198"/>
      <c r="J3" s="199"/>
    </row>
    <row r="4" spans="1:15" ht="23.25" customHeight="1" x14ac:dyDescent="0.25">
      <c r="A4" s="76">
        <v>7668</v>
      </c>
      <c r="B4" s="83" t="s">
        <v>47</v>
      </c>
      <c r="C4" s="84"/>
      <c r="D4" s="85" t="s">
        <v>43</v>
      </c>
      <c r="E4" s="207" t="s">
        <v>44</v>
      </c>
      <c r="F4" s="208"/>
      <c r="G4" s="208"/>
      <c r="H4" s="208"/>
      <c r="I4" s="208"/>
      <c r="J4" s="209"/>
    </row>
    <row r="5" spans="1:15" ht="24" customHeight="1" x14ac:dyDescent="0.25">
      <c r="A5" s="2"/>
      <c r="B5" s="31" t="s">
        <v>23</v>
      </c>
      <c r="D5" s="212"/>
      <c r="E5" s="213"/>
      <c r="F5" s="213"/>
      <c r="G5" s="21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14"/>
      <c r="E6" s="215"/>
      <c r="F6" s="215"/>
      <c r="G6" s="215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16"/>
      <c r="F7" s="217"/>
      <c r="G7" s="21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01"/>
      <c r="E11" s="201"/>
      <c r="F11" s="201"/>
      <c r="G11" s="201"/>
      <c r="H11" s="18" t="s">
        <v>42</v>
      </c>
      <c r="I11" s="86"/>
      <c r="J11" s="8"/>
    </row>
    <row r="12" spans="1:15" ht="15.75" customHeight="1" x14ac:dyDescent="0.25">
      <c r="A12" s="2"/>
      <c r="B12" s="28"/>
      <c r="C12" s="55"/>
      <c r="D12" s="206"/>
      <c r="E12" s="206"/>
      <c r="F12" s="206"/>
      <c r="G12" s="206"/>
      <c r="H12" s="18" t="s">
        <v>36</v>
      </c>
      <c r="I12" s="86"/>
      <c r="J12" s="8"/>
    </row>
    <row r="13" spans="1:15" ht="15.75" customHeight="1" x14ac:dyDescent="0.25">
      <c r="A13" s="2"/>
      <c r="B13" s="29"/>
      <c r="C13" s="56"/>
      <c r="D13" s="77"/>
      <c r="E13" s="210"/>
      <c r="F13" s="211"/>
      <c r="G13" s="21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00"/>
      <c r="F15" s="200"/>
      <c r="G15" s="202"/>
      <c r="H15" s="202"/>
      <c r="I15" s="202" t="s">
        <v>31</v>
      </c>
      <c r="J15" s="203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191"/>
      <c r="F16" s="192"/>
      <c r="G16" s="191"/>
      <c r="H16" s="192"/>
      <c r="I16" s="191">
        <f>SUM(I49,I50,I51,I52,I61)</f>
        <v>0</v>
      </c>
      <c r="J16" s="193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191"/>
      <c r="F17" s="192"/>
      <c r="G17" s="191"/>
      <c r="H17" s="192"/>
      <c r="I17" s="191">
        <f>SUM(I53,I54,I55,I56,I57,I58,I59)</f>
        <v>0</v>
      </c>
      <c r="J17" s="193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191"/>
      <c r="F18" s="192"/>
      <c r="G18" s="191"/>
      <c r="H18" s="192"/>
      <c r="I18" s="191">
        <f>SUM(I60)</f>
        <v>0</v>
      </c>
      <c r="J18" s="193"/>
    </row>
    <row r="19" spans="1:10" ht="23.25" customHeight="1" x14ac:dyDescent="0.25">
      <c r="A19" s="139" t="s">
        <v>81</v>
      </c>
      <c r="B19" s="38" t="s">
        <v>29</v>
      </c>
      <c r="C19" s="62"/>
      <c r="D19" s="63"/>
      <c r="E19" s="191"/>
      <c r="F19" s="192"/>
      <c r="G19" s="191"/>
      <c r="H19" s="192"/>
      <c r="I19" s="191">
        <f>SUM(I62)</f>
        <v>0</v>
      </c>
      <c r="J19" s="193"/>
    </row>
    <row r="20" spans="1:10" ht="23.25" customHeight="1" x14ac:dyDescent="0.25">
      <c r="A20" s="139" t="s">
        <v>82</v>
      </c>
      <c r="B20" s="38" t="s">
        <v>30</v>
      </c>
      <c r="C20" s="62"/>
      <c r="D20" s="63"/>
      <c r="E20" s="191"/>
      <c r="F20" s="192"/>
      <c r="G20" s="191"/>
      <c r="H20" s="192"/>
      <c r="I20" s="191">
        <f>SUM(I63)</f>
        <v>0</v>
      </c>
      <c r="J20" s="193"/>
    </row>
    <row r="21" spans="1:10" ht="23.25" customHeight="1" x14ac:dyDescent="0.25">
      <c r="A21" s="2"/>
      <c r="B21" s="48" t="s">
        <v>31</v>
      </c>
      <c r="C21" s="64"/>
      <c r="D21" s="65"/>
      <c r="E21" s="204"/>
      <c r="F21" s="205"/>
      <c r="G21" s="204"/>
      <c r="H21" s="205"/>
      <c r="I21" s="204">
        <f>SUM(I16:J20)</f>
        <v>0</v>
      </c>
      <c r="J21" s="22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12</v>
      </c>
      <c r="F23" s="39" t="s">
        <v>0</v>
      </c>
      <c r="G23" s="221">
        <v>0</v>
      </c>
      <c r="H23" s="222"/>
      <c r="I23" s="222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9">
        <v>0</v>
      </c>
      <c r="H24" s="220"/>
      <c r="I24" s="220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221">
        <f>SUM(I21)</f>
        <v>0</v>
      </c>
      <c r="H25" s="222"/>
      <c r="I25" s="222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8">
        <f>SUM(G23:I25)*0.21</f>
        <v>0</v>
      </c>
      <c r="H26" s="189"/>
      <c r="I26" s="189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190">
        <v>0</v>
      </c>
      <c r="H27" s="190"/>
      <c r="I27" s="190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24">
        <v>4849472.3899999997</v>
      </c>
      <c r="H28" s="225"/>
      <c r="I28" s="225"/>
      <c r="J28" s="116" t="str">
        <f t="shared" si="0"/>
        <v>CZK</v>
      </c>
    </row>
    <row r="29" spans="1:10" ht="27.75" customHeight="1" thickBot="1" x14ac:dyDescent="0.3">
      <c r="A29" s="2"/>
      <c r="B29" s="112" t="s">
        <v>37</v>
      </c>
      <c r="C29" s="117"/>
      <c r="D29" s="117"/>
      <c r="E29" s="117"/>
      <c r="F29" s="118"/>
      <c r="G29" s="224">
        <f>SUM(G23:I27)</f>
        <v>0</v>
      </c>
      <c r="H29" s="224"/>
      <c r="I29" s="224"/>
      <c r="J29" s="119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6"/>
      <c r="E34" s="227"/>
      <c r="G34" s="228"/>
      <c r="H34" s="229"/>
      <c r="I34" s="229"/>
      <c r="J34" s="25"/>
    </row>
    <row r="35" spans="1:10" ht="12.75" customHeight="1" x14ac:dyDescent="0.25">
      <c r="A35" s="2"/>
      <c r="B35" s="2"/>
      <c r="D35" s="218" t="s">
        <v>2</v>
      </c>
      <c r="E35" s="21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49</v>
      </c>
      <c r="C39" s="230"/>
      <c r="D39" s="230"/>
      <c r="E39" s="230"/>
      <c r="F39" s="99">
        <v>0</v>
      </c>
      <c r="G39" s="100">
        <v>4849472.3899999997</v>
      </c>
      <c r="H39" s="101">
        <v>1018389</v>
      </c>
      <c r="I39" s="101">
        <v>5867861</v>
      </c>
      <c r="J39" s="102">
        <f>IF(_xlfn.SINGLE(CenaCelkemVypocet)=0,"",I39/_xlfn.SINGLE(CenaCelkemVypocet)*100)</f>
        <v>100</v>
      </c>
    </row>
    <row r="40" spans="1:10" ht="25.5" hidden="1" customHeight="1" x14ac:dyDescent="0.25">
      <c r="A40" s="88">
        <v>2</v>
      </c>
      <c r="B40" s="103" t="s">
        <v>43</v>
      </c>
      <c r="C40" s="231" t="s">
        <v>45</v>
      </c>
      <c r="D40" s="231"/>
      <c r="E40" s="231"/>
      <c r="F40" s="104">
        <v>0</v>
      </c>
      <c r="G40" s="105">
        <v>4849472.3899999997</v>
      </c>
      <c r="H40" s="105">
        <v>1018389.2</v>
      </c>
      <c r="I40" s="105">
        <v>5867861.5899999999</v>
      </c>
      <c r="J40" s="106">
        <f>IF(_xlfn.SINGLE(CenaCelkemVypocet)=0,"",I40/_xlfn.SINGLE(CenaCelkemVypocet)*100)</f>
        <v>100.00001005477124</v>
      </c>
    </row>
    <row r="41" spans="1:10" ht="25.5" hidden="1" customHeight="1" x14ac:dyDescent="0.25">
      <c r="A41" s="88">
        <v>3</v>
      </c>
      <c r="B41" s="107" t="s">
        <v>43</v>
      </c>
      <c r="C41" s="230" t="s">
        <v>44</v>
      </c>
      <c r="D41" s="230"/>
      <c r="E41" s="230"/>
      <c r="F41" s="108">
        <v>0</v>
      </c>
      <c r="G41" s="101">
        <v>4849472.3899999997</v>
      </c>
      <c r="H41" s="101">
        <v>1018389.2</v>
      </c>
      <c r="I41" s="101">
        <v>5867861.5899999999</v>
      </c>
      <c r="J41" s="102">
        <f>IF(_xlfn.SINGLE(CenaCelkemVypocet)=0,"",I41/_xlfn.SINGLE(CenaCelkemVypocet)*100)</f>
        <v>100.00001005477124</v>
      </c>
    </row>
    <row r="42" spans="1:10" ht="25.5" hidden="1" customHeight="1" x14ac:dyDescent="0.25">
      <c r="A42" s="88"/>
      <c r="B42" s="232" t="s">
        <v>50</v>
      </c>
      <c r="C42" s="233"/>
      <c r="D42" s="233"/>
      <c r="E42" s="234"/>
      <c r="F42" s="109">
        <f>SUMIF(A39:A41,"=1",F39:F41)</f>
        <v>0</v>
      </c>
      <c r="G42" s="110">
        <f>SUMIF(A39:A41,"=1",G39:G41)</f>
        <v>4849472.3899999997</v>
      </c>
      <c r="H42" s="110">
        <f>SUMIF(A39:A41,"=1",H39:H41)</f>
        <v>1018389</v>
      </c>
      <c r="I42" s="110">
        <f>SUMIF(A39:A41,"=1",I39:I41)</f>
        <v>5867861</v>
      </c>
      <c r="J42" s="111">
        <f>SUMIF(A39:A41,"=1",J39:J41)</f>
        <v>100</v>
      </c>
    </row>
    <row r="46" spans="1:10" ht="15.6" x14ac:dyDescent="0.3">
      <c r="B46" s="120" t="s">
        <v>52</v>
      </c>
    </row>
    <row r="48" spans="1:10" ht="25.5" customHeight="1" x14ac:dyDescent="0.25">
      <c r="A48" s="122"/>
      <c r="B48" s="125" t="s">
        <v>18</v>
      </c>
      <c r="C48" s="125" t="s">
        <v>6</v>
      </c>
      <c r="D48" s="126"/>
      <c r="E48" s="126"/>
      <c r="F48" s="127" t="s">
        <v>53</v>
      </c>
      <c r="G48" s="127"/>
      <c r="H48" s="127"/>
      <c r="I48" s="127" t="s">
        <v>31</v>
      </c>
      <c r="J48" s="127" t="s">
        <v>0</v>
      </c>
    </row>
    <row r="49" spans="1:10" ht="36.75" customHeight="1" x14ac:dyDescent="0.25">
      <c r="A49" s="123"/>
      <c r="B49" s="128" t="s">
        <v>54</v>
      </c>
      <c r="C49" s="235" t="s">
        <v>55</v>
      </c>
      <c r="D49" s="236"/>
      <c r="E49" s="236"/>
      <c r="F49" s="137" t="s">
        <v>26</v>
      </c>
      <c r="G49" s="129"/>
      <c r="H49" s="129"/>
      <c r="I49" s="129">
        <f>SUM('01 01 Pol'!G8)</f>
        <v>0</v>
      </c>
      <c r="J49" s="134" t="str">
        <f>IF(I64=0,"",I49/I64*100)</f>
        <v/>
      </c>
    </row>
    <row r="50" spans="1:10" ht="36.75" customHeight="1" x14ac:dyDescent="0.25">
      <c r="A50" s="123"/>
      <c r="B50" s="128" t="s">
        <v>56</v>
      </c>
      <c r="C50" s="235" t="s">
        <v>57</v>
      </c>
      <c r="D50" s="236"/>
      <c r="E50" s="236"/>
      <c r="F50" s="137" t="s">
        <v>26</v>
      </c>
      <c r="G50" s="129"/>
      <c r="H50" s="129"/>
      <c r="I50" s="129">
        <f>SUM('01 01 Pol'!G10)</f>
        <v>0</v>
      </c>
      <c r="J50" s="134" t="str">
        <f>IF(I64=0,"",I50/I64*100)</f>
        <v/>
      </c>
    </row>
    <row r="51" spans="1:10" ht="36.75" customHeight="1" x14ac:dyDescent="0.25">
      <c r="A51" s="123"/>
      <c r="B51" s="128" t="s">
        <v>58</v>
      </c>
      <c r="C51" s="235" t="s">
        <v>59</v>
      </c>
      <c r="D51" s="236"/>
      <c r="E51" s="236"/>
      <c r="F51" s="137" t="s">
        <v>26</v>
      </c>
      <c r="G51" s="129"/>
      <c r="H51" s="129"/>
      <c r="I51" s="129">
        <f>SUM('01 01 Pol'!G15)</f>
        <v>0</v>
      </c>
      <c r="J51" s="134" t="str">
        <f>IF(I64=0,"",I51/I64*100)</f>
        <v/>
      </c>
    </row>
    <row r="52" spans="1:10" ht="36.75" customHeight="1" x14ac:dyDescent="0.25">
      <c r="A52" s="123"/>
      <c r="B52" s="128" t="s">
        <v>60</v>
      </c>
      <c r="C52" s="235" t="s">
        <v>61</v>
      </c>
      <c r="D52" s="236"/>
      <c r="E52" s="236"/>
      <c r="F52" s="137" t="s">
        <v>26</v>
      </c>
      <c r="G52" s="129"/>
      <c r="H52" s="129"/>
      <c r="I52" s="129">
        <f>SUM('01 01 Pol'!G18)</f>
        <v>0</v>
      </c>
      <c r="J52" s="134" t="str">
        <f>IF(I64=0,"",I52/I64*100)</f>
        <v/>
      </c>
    </row>
    <row r="53" spans="1:10" ht="36.75" customHeight="1" x14ac:dyDescent="0.25">
      <c r="A53" s="123"/>
      <c r="B53" s="128" t="s">
        <v>62</v>
      </c>
      <c r="C53" s="235" t="s">
        <v>63</v>
      </c>
      <c r="D53" s="236"/>
      <c r="E53" s="236"/>
      <c r="F53" s="137" t="s">
        <v>27</v>
      </c>
      <c r="G53" s="129"/>
      <c r="H53" s="129"/>
      <c r="I53" s="129">
        <f>SUM('01 01 Pol'!G20)</f>
        <v>0</v>
      </c>
      <c r="J53" s="134" t="str">
        <f>IF(I64=0,"",I53/I64*100)</f>
        <v/>
      </c>
    </row>
    <row r="54" spans="1:10" ht="36.75" customHeight="1" x14ac:dyDescent="0.25">
      <c r="A54" s="123"/>
      <c r="B54" s="128" t="s">
        <v>64</v>
      </c>
      <c r="C54" s="235" t="s">
        <v>65</v>
      </c>
      <c r="D54" s="236"/>
      <c r="E54" s="236"/>
      <c r="F54" s="137" t="s">
        <v>27</v>
      </c>
      <c r="G54" s="129"/>
      <c r="H54" s="129"/>
      <c r="I54" s="129">
        <f>SUM('01 01 Pol'!G23)</f>
        <v>0</v>
      </c>
      <c r="J54" s="134" t="str">
        <f>IF(I64=0,"",I54/I64*100)</f>
        <v/>
      </c>
    </row>
    <row r="55" spans="1:10" ht="36.75" customHeight="1" x14ac:dyDescent="0.25">
      <c r="A55" s="123"/>
      <c r="B55" s="128" t="s">
        <v>66</v>
      </c>
      <c r="C55" s="235" t="s">
        <v>67</v>
      </c>
      <c r="D55" s="236"/>
      <c r="E55" s="236"/>
      <c r="F55" s="137" t="s">
        <v>27</v>
      </c>
      <c r="G55" s="129"/>
      <c r="H55" s="129"/>
      <c r="I55" s="129">
        <f>SUM('01 01 Pol'!G29)</f>
        <v>0</v>
      </c>
      <c r="J55" s="134" t="str">
        <f>IF(I64=0,"",I55/I64*100)</f>
        <v/>
      </c>
    </row>
    <row r="56" spans="1:10" ht="36.75" customHeight="1" x14ac:dyDescent="0.25">
      <c r="A56" s="123"/>
      <c r="B56" s="128" t="s">
        <v>68</v>
      </c>
      <c r="C56" s="235" t="s">
        <v>69</v>
      </c>
      <c r="D56" s="236"/>
      <c r="E56" s="236"/>
      <c r="F56" s="137" t="s">
        <v>27</v>
      </c>
      <c r="G56" s="129"/>
      <c r="H56" s="129"/>
      <c r="I56" s="129">
        <f>SUM('01 01 Pol'!G40)</f>
        <v>0</v>
      </c>
      <c r="J56" s="134" t="str">
        <f>IF(I64=0,"",I56/I64*100)</f>
        <v/>
      </c>
    </row>
    <row r="57" spans="1:10" ht="36.75" customHeight="1" x14ac:dyDescent="0.25">
      <c r="A57" s="123"/>
      <c r="B57" s="128" t="s">
        <v>70</v>
      </c>
      <c r="C57" s="235" t="s">
        <v>71</v>
      </c>
      <c r="D57" s="236"/>
      <c r="E57" s="236"/>
      <c r="F57" s="137" t="s">
        <v>27</v>
      </c>
      <c r="G57" s="129"/>
      <c r="H57" s="129"/>
      <c r="I57" s="129">
        <f>SUM('01 01 Pol'!G44)</f>
        <v>0</v>
      </c>
      <c r="J57" s="134" t="str">
        <f>IF(I64=0,"",I57/I64*100)</f>
        <v/>
      </c>
    </row>
    <row r="58" spans="1:10" ht="36.75" customHeight="1" x14ac:dyDescent="0.25">
      <c r="A58" s="123"/>
      <c r="B58" s="128" t="s">
        <v>72</v>
      </c>
      <c r="C58" s="235" t="s">
        <v>73</v>
      </c>
      <c r="D58" s="236"/>
      <c r="E58" s="236"/>
      <c r="F58" s="137" t="s">
        <v>27</v>
      </c>
      <c r="G58" s="129"/>
      <c r="H58" s="129"/>
      <c r="I58" s="129">
        <f>SUM('01 01 Pol'!G53)</f>
        <v>0</v>
      </c>
      <c r="J58" s="134" t="str">
        <f>IF(I64=0,"",I58/I64*100)</f>
        <v/>
      </c>
    </row>
    <row r="59" spans="1:10" ht="36.75" customHeight="1" x14ac:dyDescent="0.25">
      <c r="A59" s="123"/>
      <c r="B59" s="128" t="s">
        <v>74</v>
      </c>
      <c r="C59" s="235" t="s">
        <v>75</v>
      </c>
      <c r="D59" s="236"/>
      <c r="E59" s="236"/>
      <c r="F59" s="137" t="s">
        <v>27</v>
      </c>
      <c r="G59" s="129"/>
      <c r="H59" s="129"/>
      <c r="I59" s="129">
        <f>SUM('01 01 Pol'!G61)</f>
        <v>0</v>
      </c>
      <c r="J59" s="134" t="str">
        <f>IF(I64=0,"",I59/I64*100)</f>
        <v/>
      </c>
    </row>
    <row r="60" spans="1:10" ht="36.75" customHeight="1" x14ac:dyDescent="0.25">
      <c r="A60" s="123"/>
      <c r="B60" s="128" t="s">
        <v>76</v>
      </c>
      <c r="C60" s="235" t="s">
        <v>77</v>
      </c>
      <c r="D60" s="236"/>
      <c r="E60" s="236"/>
      <c r="F60" s="137" t="s">
        <v>28</v>
      </c>
      <c r="G60" s="129"/>
      <c r="H60" s="129"/>
      <c r="I60" s="129">
        <f>SUM('01 01 Pol'!G65)</f>
        <v>0</v>
      </c>
      <c r="J60" s="134" t="str">
        <f>IF(I64=0,"",I60/I64*100)</f>
        <v/>
      </c>
    </row>
    <row r="61" spans="1:10" ht="36.75" customHeight="1" x14ac:dyDescent="0.25">
      <c r="A61" s="123"/>
      <c r="B61" s="128" t="s">
        <v>78</v>
      </c>
      <c r="C61" s="235" t="s">
        <v>79</v>
      </c>
      <c r="D61" s="236"/>
      <c r="E61" s="236"/>
      <c r="F61" s="137" t="s">
        <v>80</v>
      </c>
      <c r="G61" s="129"/>
      <c r="H61" s="129"/>
      <c r="I61" s="129">
        <f>SUM('01 01 Pol'!G68)</f>
        <v>0</v>
      </c>
      <c r="J61" s="134" t="str">
        <f>IF(I64=0,"",I61/I64*100)</f>
        <v/>
      </c>
    </row>
    <row r="62" spans="1:10" ht="36.75" customHeight="1" x14ac:dyDescent="0.25">
      <c r="A62" s="123"/>
      <c r="B62" s="128" t="s">
        <v>81</v>
      </c>
      <c r="C62" s="235" t="s">
        <v>29</v>
      </c>
      <c r="D62" s="236"/>
      <c r="E62" s="236"/>
      <c r="F62" s="137" t="s">
        <v>81</v>
      </c>
      <c r="G62" s="129"/>
      <c r="H62" s="129"/>
      <c r="I62" s="129">
        <f>SUM('01 01 Pol'!G76)</f>
        <v>0</v>
      </c>
      <c r="J62" s="134" t="str">
        <f>IF(I64=0,"",I62/I64*100)</f>
        <v/>
      </c>
    </row>
    <row r="63" spans="1:10" ht="36.75" customHeight="1" x14ac:dyDescent="0.25">
      <c r="A63" s="123"/>
      <c r="B63" s="128" t="s">
        <v>82</v>
      </c>
      <c r="C63" s="235" t="s">
        <v>30</v>
      </c>
      <c r="D63" s="236"/>
      <c r="E63" s="236"/>
      <c r="F63" s="137" t="s">
        <v>82</v>
      </c>
      <c r="G63" s="129"/>
      <c r="H63" s="129"/>
      <c r="I63" s="129">
        <f>SUM('01 01 Pol'!G78)</f>
        <v>0</v>
      </c>
      <c r="J63" s="134" t="str">
        <f>IF(I64=0,"",I63/I64*100)</f>
        <v/>
      </c>
    </row>
    <row r="64" spans="1:10" ht="25.5" customHeight="1" x14ac:dyDescent="0.25">
      <c r="A64" s="124"/>
      <c r="B64" s="130" t="s">
        <v>1</v>
      </c>
      <c r="C64" s="131"/>
      <c r="D64" s="132"/>
      <c r="E64" s="132"/>
      <c r="F64" s="138"/>
      <c r="G64" s="133"/>
      <c r="H64" s="133"/>
      <c r="I64" s="133">
        <f>SUM(I49:I63)</f>
        <v>0</v>
      </c>
      <c r="J64" s="135">
        <f>SUM(J49:J63)</f>
        <v>0</v>
      </c>
    </row>
    <row r="65" spans="6:10" x14ac:dyDescent="0.25">
      <c r="F65" s="87"/>
      <c r="G65" s="87"/>
      <c r="H65" s="87"/>
      <c r="I65" s="87"/>
      <c r="J65" s="136"/>
    </row>
    <row r="66" spans="6:10" x14ac:dyDescent="0.25">
      <c r="F66" s="87"/>
      <c r="G66" s="87"/>
      <c r="H66" s="87"/>
      <c r="I66" s="87"/>
      <c r="J66" s="136"/>
    </row>
    <row r="67" spans="6:10" x14ac:dyDescent="0.25">
      <c r="F67" s="87"/>
      <c r="G67" s="87"/>
      <c r="H67" s="87"/>
      <c r="I67" s="87"/>
      <c r="J67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7" t="s">
        <v>7</v>
      </c>
      <c r="B1" s="237"/>
      <c r="C1" s="238"/>
      <c r="D1" s="237"/>
      <c r="E1" s="237"/>
      <c r="F1" s="237"/>
      <c r="G1" s="237"/>
    </row>
    <row r="2" spans="1:7" ht="24.9" customHeight="1" x14ac:dyDescent="0.25">
      <c r="A2" s="50" t="s">
        <v>8</v>
      </c>
      <c r="B2" s="49"/>
      <c r="C2" s="239"/>
      <c r="D2" s="239"/>
      <c r="E2" s="239"/>
      <c r="F2" s="239"/>
      <c r="G2" s="240"/>
    </row>
    <row r="3" spans="1:7" ht="24.9" customHeight="1" x14ac:dyDescent="0.25">
      <c r="A3" s="50" t="s">
        <v>9</v>
      </c>
      <c r="B3" s="49"/>
      <c r="C3" s="239"/>
      <c r="D3" s="239"/>
      <c r="E3" s="239"/>
      <c r="F3" s="239"/>
      <c r="G3" s="240"/>
    </row>
    <row r="4" spans="1:7" ht="24.9" customHeight="1" x14ac:dyDescent="0.25">
      <c r="A4" s="50" t="s">
        <v>10</v>
      </c>
      <c r="B4" s="49"/>
      <c r="C4" s="239"/>
      <c r="D4" s="239"/>
      <c r="E4" s="239"/>
      <c r="F4" s="239"/>
      <c r="G4" s="24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FDC7-6858-4056-9F86-4FA9974BE59B}">
  <sheetPr>
    <outlinePr summaryBelow="0"/>
  </sheetPr>
  <dimension ref="A1:BH5000"/>
  <sheetViews>
    <sheetView tabSelected="1" workbookViewId="0">
      <pane ySplit="7" topLeftCell="A38" activePane="bottomLeft" state="frozen"/>
      <selection pane="bottomLeft" activeCell="F39" sqref="F39"/>
    </sheetView>
  </sheetViews>
  <sheetFormatPr defaultRowHeight="13.2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1" t="s">
        <v>7</v>
      </c>
      <c r="B1" s="242"/>
      <c r="C1" s="242"/>
      <c r="D1" s="242"/>
      <c r="E1" s="242"/>
      <c r="F1" s="242"/>
      <c r="G1" s="243"/>
      <c r="AG1" t="s">
        <v>83</v>
      </c>
    </row>
    <row r="2" spans="1:60" ht="24.9" customHeight="1" x14ac:dyDescent="0.25">
      <c r="A2" s="172" t="s">
        <v>8</v>
      </c>
      <c r="B2" s="173" t="s">
        <v>253</v>
      </c>
      <c r="C2" s="244" t="s">
        <v>48</v>
      </c>
      <c r="D2" s="245"/>
      <c r="E2" s="245"/>
      <c r="F2" s="245"/>
      <c r="G2" s="246"/>
      <c r="AG2" t="s">
        <v>84</v>
      </c>
    </row>
    <row r="3" spans="1:60" ht="24.9" customHeight="1" x14ac:dyDescent="0.25">
      <c r="A3" s="172" t="s">
        <v>9</v>
      </c>
      <c r="B3" s="173" t="s">
        <v>43</v>
      </c>
      <c r="C3" s="244" t="s">
        <v>45</v>
      </c>
      <c r="D3" s="245"/>
      <c r="E3" s="245"/>
      <c r="F3" s="245"/>
      <c r="G3" s="246"/>
      <c r="AC3" s="121" t="s">
        <v>84</v>
      </c>
      <c r="AG3" t="s">
        <v>85</v>
      </c>
    </row>
    <row r="4" spans="1:60" ht="24.9" customHeight="1" x14ac:dyDescent="0.25">
      <c r="A4" s="174" t="s">
        <v>10</v>
      </c>
      <c r="B4" s="175" t="s">
        <v>43</v>
      </c>
      <c r="C4" s="247" t="s">
        <v>44</v>
      </c>
      <c r="D4" s="248"/>
      <c r="E4" s="248"/>
      <c r="F4" s="248"/>
      <c r="G4" s="249"/>
      <c r="AG4" t="s">
        <v>86</v>
      </c>
    </row>
    <row r="5" spans="1:60" x14ac:dyDescent="0.25">
      <c r="A5" s="176"/>
      <c r="D5" s="10"/>
      <c r="G5" s="177"/>
    </row>
    <row r="6" spans="1:60" ht="39.6" x14ac:dyDescent="0.25">
      <c r="A6" s="178" t="s">
        <v>87</v>
      </c>
      <c r="B6" s="179" t="s">
        <v>88</v>
      </c>
      <c r="C6" s="179" t="s">
        <v>89</v>
      </c>
      <c r="D6" s="180" t="s">
        <v>90</v>
      </c>
      <c r="E6" s="178" t="s">
        <v>91</v>
      </c>
      <c r="F6" s="181" t="s">
        <v>92</v>
      </c>
      <c r="G6" s="178" t="s">
        <v>31</v>
      </c>
      <c r="H6" s="171" t="s">
        <v>32</v>
      </c>
      <c r="I6" s="140" t="s">
        <v>93</v>
      </c>
      <c r="J6" s="140" t="s">
        <v>33</v>
      </c>
      <c r="K6" s="140" t="s">
        <v>94</v>
      </c>
      <c r="L6" s="140" t="s">
        <v>95</v>
      </c>
      <c r="M6" s="140" t="s">
        <v>96</v>
      </c>
      <c r="N6" s="140" t="s">
        <v>97</v>
      </c>
      <c r="O6" s="140" t="s">
        <v>98</v>
      </c>
      <c r="P6" s="140" t="s">
        <v>99</v>
      </c>
      <c r="Q6" s="140" t="s">
        <v>100</v>
      </c>
      <c r="R6" s="140" t="s">
        <v>101</v>
      </c>
      <c r="S6" s="140" t="s">
        <v>102</v>
      </c>
      <c r="T6" s="140" t="s">
        <v>103</v>
      </c>
      <c r="U6" s="140" t="s">
        <v>104</v>
      </c>
      <c r="V6" s="140" t="s">
        <v>105</v>
      </c>
      <c r="W6" s="140" t="s">
        <v>106</v>
      </c>
      <c r="X6" s="140" t="s">
        <v>107</v>
      </c>
      <c r="Y6" s="140" t="s">
        <v>108</v>
      </c>
    </row>
    <row r="7" spans="1:60" hidden="1" x14ac:dyDescent="0.25">
      <c r="A7" s="182"/>
      <c r="B7" s="4"/>
      <c r="C7" s="4"/>
      <c r="D7" s="6"/>
      <c r="E7" s="142"/>
      <c r="F7" s="143"/>
      <c r="G7" s="183"/>
      <c r="H7" s="143"/>
      <c r="I7" s="143"/>
      <c r="J7" s="143"/>
      <c r="K7" s="143"/>
      <c r="L7" s="143"/>
      <c r="M7" s="143"/>
      <c r="N7" s="142"/>
      <c r="O7" s="142"/>
      <c r="P7" s="142"/>
      <c r="Q7" s="142"/>
      <c r="R7" s="143"/>
      <c r="S7" s="143"/>
      <c r="T7" s="143"/>
      <c r="U7" s="143"/>
      <c r="V7" s="143"/>
      <c r="W7" s="143"/>
      <c r="X7" s="143"/>
      <c r="Y7" s="143"/>
    </row>
    <row r="8" spans="1:60" x14ac:dyDescent="0.25">
      <c r="A8" s="148" t="s">
        <v>109</v>
      </c>
      <c r="B8" s="149" t="s">
        <v>54</v>
      </c>
      <c r="C8" s="166" t="s">
        <v>55</v>
      </c>
      <c r="D8" s="150"/>
      <c r="E8" s="151"/>
      <c r="F8" s="152"/>
      <c r="G8" s="153">
        <f>SUM(G9)</f>
        <v>0</v>
      </c>
      <c r="H8" s="147"/>
      <c r="I8" s="147">
        <v>16851.689999999999</v>
      </c>
      <c r="J8" s="147"/>
      <c r="K8" s="147">
        <v>10611.71</v>
      </c>
      <c r="L8" s="147"/>
      <c r="M8" s="147"/>
      <c r="N8" s="146"/>
      <c r="O8" s="146"/>
      <c r="P8" s="146"/>
      <c r="Q8" s="146"/>
      <c r="R8" s="147"/>
      <c r="S8" s="147"/>
      <c r="T8" s="147"/>
      <c r="U8" s="147"/>
      <c r="V8" s="147"/>
      <c r="W8" s="147"/>
      <c r="X8" s="147"/>
      <c r="Y8" s="147"/>
      <c r="AG8" t="s">
        <v>110</v>
      </c>
    </row>
    <row r="9" spans="1:60" ht="20.399999999999999" x14ac:dyDescent="0.25">
      <c r="A9" s="160">
        <v>1</v>
      </c>
      <c r="B9" s="161" t="s">
        <v>111</v>
      </c>
      <c r="C9" s="167" t="s">
        <v>254</v>
      </c>
      <c r="D9" s="162" t="s">
        <v>112</v>
      </c>
      <c r="E9" s="163">
        <v>17.649999999999999</v>
      </c>
      <c r="F9" s="164"/>
      <c r="G9" s="165">
        <f>SUM(E9*F9)</f>
        <v>0</v>
      </c>
      <c r="H9" s="145">
        <v>954.77</v>
      </c>
      <c r="I9" s="145">
        <v>16851.690499999997</v>
      </c>
      <c r="J9" s="145">
        <v>601.23</v>
      </c>
      <c r="K9" s="145">
        <v>10611.709499999999</v>
      </c>
      <c r="L9" s="145">
        <v>21</v>
      </c>
      <c r="M9" s="145">
        <v>33230.714</v>
      </c>
      <c r="N9" s="144">
        <v>1.2019999999999999E-2</v>
      </c>
      <c r="O9" s="144">
        <v>0.21215299999999998</v>
      </c>
      <c r="P9" s="144">
        <v>0</v>
      </c>
      <c r="Q9" s="144">
        <v>0</v>
      </c>
      <c r="R9" s="145"/>
      <c r="S9" s="145" t="s">
        <v>113</v>
      </c>
      <c r="T9" s="145" t="s">
        <v>113</v>
      </c>
      <c r="U9" s="145">
        <v>0.85699999999999998</v>
      </c>
      <c r="V9" s="145">
        <v>15.126049999999999</v>
      </c>
      <c r="W9" s="145"/>
      <c r="X9" s="145" t="s">
        <v>114</v>
      </c>
      <c r="Y9" s="145" t="s">
        <v>115</v>
      </c>
      <c r="Z9" s="141"/>
      <c r="AA9" s="141"/>
      <c r="AB9" s="141"/>
      <c r="AC9" s="141"/>
      <c r="AD9" s="141"/>
      <c r="AE9" s="141"/>
      <c r="AF9" s="141"/>
      <c r="AG9" s="141" t="s">
        <v>116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x14ac:dyDescent="0.25">
      <c r="A10" s="148" t="s">
        <v>109</v>
      </c>
      <c r="B10" s="149" t="s">
        <v>56</v>
      </c>
      <c r="C10" s="166" t="s">
        <v>57</v>
      </c>
      <c r="D10" s="150"/>
      <c r="E10" s="151"/>
      <c r="F10" s="152"/>
      <c r="G10" s="153">
        <f>SUM(G11:G14)</f>
        <v>0</v>
      </c>
      <c r="H10" s="147"/>
      <c r="I10" s="147">
        <v>5.79</v>
      </c>
      <c r="J10" s="147"/>
      <c r="K10" s="147">
        <v>102888.25</v>
      </c>
      <c r="L10" s="147"/>
      <c r="M10" s="147"/>
      <c r="N10" s="146"/>
      <c r="O10" s="146"/>
      <c r="P10" s="146"/>
      <c r="Q10" s="146"/>
      <c r="R10" s="147"/>
      <c r="S10" s="147"/>
      <c r="T10" s="147"/>
      <c r="U10" s="147"/>
      <c r="V10" s="147"/>
      <c r="W10" s="147"/>
      <c r="X10" s="147"/>
      <c r="Y10" s="147"/>
      <c r="AG10" t="s">
        <v>110</v>
      </c>
    </row>
    <row r="11" spans="1:60" ht="20.399999999999999" x14ac:dyDescent="0.25">
      <c r="A11" s="160">
        <v>2</v>
      </c>
      <c r="B11" s="161" t="s">
        <v>117</v>
      </c>
      <c r="C11" s="167" t="s">
        <v>118</v>
      </c>
      <c r="D11" s="162" t="s">
        <v>112</v>
      </c>
      <c r="E11" s="163">
        <v>579.35749999999996</v>
      </c>
      <c r="F11" s="164"/>
      <c r="G11" s="165">
        <f t="shared" ref="G11:G73" si="0">SUM(E11*F11)</f>
        <v>0</v>
      </c>
      <c r="H11" s="145">
        <v>0.01</v>
      </c>
      <c r="I11" s="145">
        <v>5.7935749999999997</v>
      </c>
      <c r="J11" s="145">
        <v>89.59</v>
      </c>
      <c r="K11" s="145">
        <v>51904.638424999997</v>
      </c>
      <c r="L11" s="145">
        <v>21</v>
      </c>
      <c r="M11" s="145">
        <v>62811.620300000002</v>
      </c>
      <c r="N11" s="144">
        <v>1.8380000000000001E-2</v>
      </c>
      <c r="O11" s="144">
        <v>10.64859085</v>
      </c>
      <c r="P11" s="144">
        <v>0</v>
      </c>
      <c r="Q11" s="144">
        <v>0</v>
      </c>
      <c r="R11" s="145"/>
      <c r="S11" s="145" t="s">
        <v>113</v>
      </c>
      <c r="T11" s="145" t="s">
        <v>113</v>
      </c>
      <c r="U11" s="145">
        <v>0.107</v>
      </c>
      <c r="V11" s="145">
        <v>61.991252499999995</v>
      </c>
      <c r="W11" s="145"/>
      <c r="X11" s="145" t="s">
        <v>114</v>
      </c>
      <c r="Y11" s="145" t="s">
        <v>115</v>
      </c>
      <c r="Z11" s="141"/>
      <c r="AA11" s="141"/>
      <c r="AB11" s="141"/>
      <c r="AC11" s="141"/>
      <c r="AD11" s="141"/>
      <c r="AE11" s="141"/>
      <c r="AF11" s="141"/>
      <c r="AG11" s="141" t="s">
        <v>116</v>
      </c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ht="20.399999999999999" x14ac:dyDescent="0.25">
      <c r="A12" s="160">
        <v>3</v>
      </c>
      <c r="B12" s="161" t="s">
        <v>119</v>
      </c>
      <c r="C12" s="167" t="s">
        <v>120</v>
      </c>
      <c r="D12" s="162" t="s">
        <v>112</v>
      </c>
      <c r="E12" s="163">
        <v>579.35749999999996</v>
      </c>
      <c r="F12" s="164"/>
      <c r="G12" s="165">
        <f t="shared" si="0"/>
        <v>0</v>
      </c>
      <c r="H12" s="145">
        <v>0</v>
      </c>
      <c r="I12" s="145">
        <v>0</v>
      </c>
      <c r="J12" s="145">
        <v>56.5</v>
      </c>
      <c r="K12" s="145">
        <v>32733.698749999996</v>
      </c>
      <c r="L12" s="145">
        <v>21</v>
      </c>
      <c r="M12" s="145">
        <v>39607.777000000002</v>
      </c>
      <c r="N12" s="144">
        <v>0</v>
      </c>
      <c r="O12" s="144">
        <v>0</v>
      </c>
      <c r="P12" s="144">
        <v>0</v>
      </c>
      <c r="Q12" s="144">
        <v>0</v>
      </c>
      <c r="R12" s="145"/>
      <c r="S12" s="145" t="s">
        <v>113</v>
      </c>
      <c r="T12" s="145" t="s">
        <v>113</v>
      </c>
      <c r="U12" s="145">
        <v>0.06</v>
      </c>
      <c r="V12" s="145">
        <v>34.761449999999996</v>
      </c>
      <c r="W12" s="145"/>
      <c r="X12" s="145" t="s">
        <v>114</v>
      </c>
      <c r="Y12" s="145" t="s">
        <v>115</v>
      </c>
      <c r="Z12" s="141"/>
      <c r="AA12" s="141"/>
      <c r="AB12" s="141"/>
      <c r="AC12" s="141"/>
      <c r="AD12" s="141"/>
      <c r="AE12" s="141"/>
      <c r="AF12" s="141"/>
      <c r="AG12" s="141" t="s">
        <v>116</v>
      </c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</row>
    <row r="13" spans="1:60" x14ac:dyDescent="0.25">
      <c r="A13" s="160">
        <v>4</v>
      </c>
      <c r="B13" s="161" t="s">
        <v>121</v>
      </c>
      <c r="C13" s="167" t="s">
        <v>122</v>
      </c>
      <c r="D13" s="162" t="s">
        <v>112</v>
      </c>
      <c r="E13" s="163">
        <v>598.35749999999996</v>
      </c>
      <c r="F13" s="164"/>
      <c r="G13" s="165">
        <f t="shared" si="0"/>
        <v>0</v>
      </c>
      <c r="H13" s="145">
        <v>0</v>
      </c>
      <c r="I13" s="145">
        <v>0</v>
      </c>
      <c r="J13" s="145">
        <v>18</v>
      </c>
      <c r="K13" s="145">
        <v>10770.434999999999</v>
      </c>
      <c r="L13" s="145">
        <v>21</v>
      </c>
      <c r="M13" s="145">
        <v>13032.232400000001</v>
      </c>
      <c r="N13" s="144">
        <v>0</v>
      </c>
      <c r="O13" s="144">
        <v>0</v>
      </c>
      <c r="P13" s="144">
        <v>0</v>
      </c>
      <c r="Q13" s="144">
        <v>0</v>
      </c>
      <c r="R13" s="145"/>
      <c r="S13" s="145" t="s">
        <v>113</v>
      </c>
      <c r="T13" s="145" t="s">
        <v>113</v>
      </c>
      <c r="U13" s="145">
        <v>2.5999999999999999E-2</v>
      </c>
      <c r="V13" s="145">
        <v>15.557294999999998</v>
      </c>
      <c r="W13" s="145"/>
      <c r="X13" s="145" t="s">
        <v>114</v>
      </c>
      <c r="Y13" s="145" t="s">
        <v>115</v>
      </c>
      <c r="Z13" s="141"/>
      <c r="AA13" s="141"/>
      <c r="AB13" s="141"/>
      <c r="AC13" s="141"/>
      <c r="AD13" s="141"/>
      <c r="AE13" s="141"/>
      <c r="AF13" s="141"/>
      <c r="AG13" s="141" t="s">
        <v>116</v>
      </c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</row>
    <row r="14" spans="1:60" x14ac:dyDescent="0.25">
      <c r="A14" s="160">
        <v>5</v>
      </c>
      <c r="B14" s="161" t="s">
        <v>123</v>
      </c>
      <c r="C14" s="167" t="s">
        <v>124</v>
      </c>
      <c r="D14" s="162" t="s">
        <v>112</v>
      </c>
      <c r="E14" s="163">
        <v>598.35749999999996</v>
      </c>
      <c r="F14" s="164"/>
      <c r="G14" s="165">
        <f t="shared" si="0"/>
        <v>0</v>
      </c>
      <c r="H14" s="145">
        <v>0</v>
      </c>
      <c r="I14" s="145">
        <v>0</v>
      </c>
      <c r="J14" s="145">
        <v>12.5</v>
      </c>
      <c r="K14" s="145">
        <v>7479.4687499999991</v>
      </c>
      <c r="L14" s="145">
        <v>21</v>
      </c>
      <c r="M14" s="145">
        <v>9050.1587</v>
      </c>
      <c r="N14" s="144">
        <v>0</v>
      </c>
      <c r="O14" s="144">
        <v>0</v>
      </c>
      <c r="P14" s="144">
        <v>0</v>
      </c>
      <c r="Q14" s="144">
        <v>0</v>
      </c>
      <c r="R14" s="145"/>
      <c r="S14" s="145" t="s">
        <v>113</v>
      </c>
      <c r="T14" s="145" t="s">
        <v>113</v>
      </c>
      <c r="U14" s="145">
        <v>1.7999999999999999E-2</v>
      </c>
      <c r="V14" s="145">
        <v>10.770434999999999</v>
      </c>
      <c r="W14" s="145"/>
      <c r="X14" s="145" t="s">
        <v>114</v>
      </c>
      <c r="Y14" s="145" t="s">
        <v>115</v>
      </c>
      <c r="Z14" s="141"/>
      <c r="AA14" s="141"/>
      <c r="AB14" s="141"/>
      <c r="AC14" s="141"/>
      <c r="AD14" s="141"/>
      <c r="AE14" s="141"/>
      <c r="AF14" s="141"/>
      <c r="AG14" s="141" t="s">
        <v>116</v>
      </c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ht="26.4" x14ac:dyDescent="0.25">
      <c r="A15" s="148" t="s">
        <v>109</v>
      </c>
      <c r="B15" s="149" t="s">
        <v>58</v>
      </c>
      <c r="C15" s="166" t="s">
        <v>59</v>
      </c>
      <c r="D15" s="150"/>
      <c r="E15" s="151"/>
      <c r="F15" s="152"/>
      <c r="G15" s="153">
        <f>SUM(G16:G17)</f>
        <v>0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AG15" t="s">
        <v>110</v>
      </c>
    </row>
    <row r="16" spans="1:60" x14ac:dyDescent="0.25">
      <c r="A16" s="160">
        <v>6</v>
      </c>
      <c r="B16" s="161" t="s">
        <v>125</v>
      </c>
      <c r="C16" s="167" t="s">
        <v>126</v>
      </c>
      <c r="D16" s="162" t="s">
        <v>112</v>
      </c>
      <c r="E16" s="163">
        <v>378.39499999999998</v>
      </c>
      <c r="F16" s="164"/>
      <c r="G16" s="165">
        <f t="shared" si="0"/>
        <v>0</v>
      </c>
      <c r="H16" s="145">
        <v>0</v>
      </c>
      <c r="I16" s="145">
        <v>0</v>
      </c>
      <c r="J16" s="145">
        <v>104.5</v>
      </c>
      <c r="K16" s="145">
        <v>39542.277499999997</v>
      </c>
      <c r="L16" s="145">
        <v>21</v>
      </c>
      <c r="M16" s="145">
        <v>47846.158799999997</v>
      </c>
      <c r="N16" s="144">
        <v>0</v>
      </c>
      <c r="O16" s="144">
        <v>0</v>
      </c>
      <c r="P16" s="144">
        <v>0</v>
      </c>
      <c r="Q16" s="144">
        <v>0</v>
      </c>
      <c r="R16" s="145"/>
      <c r="S16" s="145" t="s">
        <v>113</v>
      </c>
      <c r="T16" s="145" t="s">
        <v>113</v>
      </c>
      <c r="U16" s="145">
        <v>0.2</v>
      </c>
      <c r="V16" s="145">
        <v>75.679000000000002</v>
      </c>
      <c r="W16" s="145"/>
      <c r="X16" s="145" t="s">
        <v>114</v>
      </c>
      <c r="Y16" s="145" t="s">
        <v>115</v>
      </c>
      <c r="Z16" s="141"/>
      <c r="AA16" s="141"/>
      <c r="AB16" s="141"/>
      <c r="AC16" s="141"/>
      <c r="AD16" s="141"/>
      <c r="AE16" s="141"/>
      <c r="AF16" s="141"/>
      <c r="AG16" s="141" t="s">
        <v>116</v>
      </c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x14ac:dyDescent="0.25">
      <c r="A17" s="160">
        <v>7</v>
      </c>
      <c r="B17" s="161" t="s">
        <v>127</v>
      </c>
      <c r="C17" s="167" t="s">
        <v>128</v>
      </c>
      <c r="D17" s="162" t="s">
        <v>129</v>
      </c>
      <c r="E17" s="163">
        <v>1</v>
      </c>
      <c r="F17" s="164"/>
      <c r="G17" s="165">
        <f t="shared" si="0"/>
        <v>0</v>
      </c>
      <c r="H17" s="145">
        <v>0</v>
      </c>
      <c r="I17" s="145">
        <v>0</v>
      </c>
      <c r="J17" s="145">
        <v>32000</v>
      </c>
      <c r="K17" s="145">
        <v>32000</v>
      </c>
      <c r="L17" s="145">
        <v>21</v>
      </c>
      <c r="M17" s="145">
        <v>38720</v>
      </c>
      <c r="N17" s="144">
        <v>0</v>
      </c>
      <c r="O17" s="144">
        <v>0</v>
      </c>
      <c r="P17" s="144">
        <v>0</v>
      </c>
      <c r="Q17" s="144">
        <v>0</v>
      </c>
      <c r="R17" s="145"/>
      <c r="S17" s="145" t="s">
        <v>130</v>
      </c>
      <c r="T17" s="145" t="s">
        <v>131</v>
      </c>
      <c r="U17" s="145">
        <v>0</v>
      </c>
      <c r="V17" s="145">
        <v>0</v>
      </c>
      <c r="W17" s="145"/>
      <c r="X17" s="145" t="s">
        <v>114</v>
      </c>
      <c r="Y17" s="145" t="s">
        <v>115</v>
      </c>
      <c r="Z17" s="141"/>
      <c r="AA17" s="141"/>
      <c r="AB17" s="141"/>
      <c r="AC17" s="141"/>
      <c r="AD17" s="141"/>
      <c r="AE17" s="141"/>
      <c r="AF17" s="141"/>
      <c r="AG17" s="141" t="s">
        <v>116</v>
      </c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</row>
    <row r="18" spans="1:60" x14ac:dyDescent="0.25">
      <c r="A18" s="148" t="s">
        <v>109</v>
      </c>
      <c r="B18" s="149" t="s">
        <v>60</v>
      </c>
      <c r="C18" s="166" t="s">
        <v>61</v>
      </c>
      <c r="D18" s="150"/>
      <c r="E18" s="151"/>
      <c r="F18" s="152"/>
      <c r="G18" s="153">
        <f>SUM(G19)</f>
        <v>0</v>
      </c>
      <c r="H18" s="147"/>
      <c r="I18" s="147">
        <v>0</v>
      </c>
      <c r="J18" s="147"/>
      <c r="K18" s="147">
        <v>18213.46</v>
      </c>
      <c r="L18" s="147"/>
      <c r="M18" s="147"/>
      <c r="N18" s="146"/>
      <c r="O18" s="146"/>
      <c r="P18" s="146"/>
      <c r="Q18" s="146"/>
      <c r="R18" s="147"/>
      <c r="S18" s="147"/>
      <c r="T18" s="147"/>
      <c r="U18" s="147"/>
      <c r="V18" s="147"/>
      <c r="W18" s="147"/>
      <c r="X18" s="147"/>
      <c r="Y18" s="147"/>
      <c r="AG18" t="s">
        <v>110</v>
      </c>
    </row>
    <row r="19" spans="1:60" x14ac:dyDescent="0.25">
      <c r="A19" s="160">
        <v>8</v>
      </c>
      <c r="B19" s="161" t="s">
        <v>132</v>
      </c>
      <c r="C19" s="167" t="s">
        <v>133</v>
      </c>
      <c r="D19" s="162" t="s">
        <v>134</v>
      </c>
      <c r="E19" s="163">
        <v>10.86074</v>
      </c>
      <c r="F19" s="164"/>
      <c r="G19" s="165">
        <f t="shared" si="0"/>
        <v>0</v>
      </c>
      <c r="H19" s="145">
        <v>0</v>
      </c>
      <c r="I19" s="145">
        <v>0</v>
      </c>
      <c r="J19" s="145">
        <v>1677</v>
      </c>
      <c r="K19" s="145">
        <v>18213.46098</v>
      </c>
      <c r="L19" s="145">
        <v>21</v>
      </c>
      <c r="M19" s="145">
        <v>22038.286599999999</v>
      </c>
      <c r="N19" s="144">
        <v>0</v>
      </c>
      <c r="O19" s="144">
        <v>0</v>
      </c>
      <c r="P19" s="144">
        <v>0</v>
      </c>
      <c r="Q19" s="144">
        <v>0</v>
      </c>
      <c r="R19" s="145"/>
      <c r="S19" s="145" t="s">
        <v>113</v>
      </c>
      <c r="T19" s="145" t="s">
        <v>113</v>
      </c>
      <c r="U19" s="145">
        <v>2.577</v>
      </c>
      <c r="V19" s="145">
        <v>27.988126980000001</v>
      </c>
      <c r="W19" s="145"/>
      <c r="X19" s="145" t="s">
        <v>135</v>
      </c>
      <c r="Y19" s="145" t="s">
        <v>115</v>
      </c>
      <c r="Z19" s="141"/>
      <c r="AA19" s="141"/>
      <c r="AB19" s="141"/>
      <c r="AC19" s="141"/>
      <c r="AD19" s="141"/>
      <c r="AE19" s="141"/>
      <c r="AF19" s="141"/>
      <c r="AG19" s="141" t="s">
        <v>136</v>
      </c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</row>
    <row r="20" spans="1:60" x14ac:dyDescent="0.25">
      <c r="A20" s="148" t="s">
        <v>109</v>
      </c>
      <c r="B20" s="149" t="s">
        <v>62</v>
      </c>
      <c r="C20" s="166" t="s">
        <v>63</v>
      </c>
      <c r="D20" s="150"/>
      <c r="E20" s="151"/>
      <c r="F20" s="152"/>
      <c r="G20" s="153">
        <f>SUM(G21:G22)</f>
        <v>0</v>
      </c>
      <c r="H20" s="147"/>
      <c r="I20" s="147">
        <v>99540.59</v>
      </c>
      <c r="J20" s="147"/>
      <c r="K20" s="147">
        <v>59893.88</v>
      </c>
      <c r="L20" s="147"/>
      <c r="M20" s="147"/>
      <c r="N20" s="146"/>
      <c r="O20" s="146"/>
      <c r="P20" s="146"/>
      <c r="Q20" s="146"/>
      <c r="R20" s="147"/>
      <c r="S20" s="147"/>
      <c r="T20" s="147"/>
      <c r="U20" s="147"/>
      <c r="V20" s="147"/>
      <c r="W20" s="147"/>
      <c r="X20" s="147"/>
      <c r="Y20" s="147"/>
      <c r="AG20" t="s">
        <v>110</v>
      </c>
    </row>
    <row r="21" spans="1:60" ht="20.399999999999999" x14ac:dyDescent="0.25">
      <c r="A21" s="160">
        <v>9</v>
      </c>
      <c r="B21" s="161" t="s">
        <v>137</v>
      </c>
      <c r="C21" s="167" t="s">
        <v>138</v>
      </c>
      <c r="D21" s="162" t="s">
        <v>112</v>
      </c>
      <c r="E21" s="163">
        <v>378.39499999999998</v>
      </c>
      <c r="F21" s="164"/>
      <c r="G21" s="165">
        <f t="shared" si="0"/>
        <v>0</v>
      </c>
      <c r="H21" s="145">
        <v>263.06</v>
      </c>
      <c r="I21" s="145">
        <v>99540.588699999993</v>
      </c>
      <c r="J21" s="145">
        <v>135.94</v>
      </c>
      <c r="K21" s="145">
        <v>51439.016299999996</v>
      </c>
      <c r="L21" s="145">
        <v>21</v>
      </c>
      <c r="M21" s="145">
        <v>182685.32809999998</v>
      </c>
      <c r="N21" s="144">
        <v>4.0299999999999997E-3</v>
      </c>
      <c r="O21" s="144">
        <v>1.5249318499999998</v>
      </c>
      <c r="P21" s="144">
        <v>0</v>
      </c>
      <c r="Q21" s="144">
        <v>0</v>
      </c>
      <c r="R21" s="145"/>
      <c r="S21" s="145" t="s">
        <v>113</v>
      </c>
      <c r="T21" s="145" t="s">
        <v>113</v>
      </c>
      <c r="U21" s="145">
        <v>0.20699999999999999</v>
      </c>
      <c r="V21" s="145">
        <v>78.327764999999985</v>
      </c>
      <c r="W21" s="145"/>
      <c r="X21" s="145" t="s">
        <v>114</v>
      </c>
      <c r="Y21" s="145" t="s">
        <v>115</v>
      </c>
      <c r="Z21" s="141"/>
      <c r="AA21" s="141"/>
      <c r="AB21" s="141"/>
      <c r="AC21" s="141"/>
      <c r="AD21" s="141"/>
      <c r="AE21" s="141"/>
      <c r="AF21" s="141"/>
      <c r="AG21" s="141" t="s">
        <v>116</v>
      </c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</row>
    <row r="22" spans="1:60" ht="20.399999999999999" x14ac:dyDescent="0.25">
      <c r="A22" s="160">
        <v>10</v>
      </c>
      <c r="B22" s="161" t="s">
        <v>139</v>
      </c>
      <c r="C22" s="167" t="s">
        <v>140</v>
      </c>
      <c r="D22" s="162" t="s">
        <v>0</v>
      </c>
      <c r="E22" s="163">
        <v>1509.7961</v>
      </c>
      <c r="F22" s="164"/>
      <c r="G22" s="165">
        <f t="shared" si="0"/>
        <v>0</v>
      </c>
      <c r="H22" s="145">
        <v>0</v>
      </c>
      <c r="I22" s="145">
        <v>0</v>
      </c>
      <c r="J22" s="145">
        <v>5.6</v>
      </c>
      <c r="K22" s="145">
        <v>8454.8581599999998</v>
      </c>
      <c r="L22" s="145">
        <v>21</v>
      </c>
      <c r="M22" s="145">
        <v>10230.3806</v>
      </c>
      <c r="N22" s="144">
        <v>0</v>
      </c>
      <c r="O22" s="144">
        <v>0</v>
      </c>
      <c r="P22" s="144">
        <v>0</v>
      </c>
      <c r="Q22" s="144">
        <v>0</v>
      </c>
      <c r="R22" s="145"/>
      <c r="S22" s="145" t="s">
        <v>113</v>
      </c>
      <c r="T22" s="145" t="s">
        <v>113</v>
      </c>
      <c r="U22" s="145">
        <v>0</v>
      </c>
      <c r="V22" s="145">
        <v>0</v>
      </c>
      <c r="W22" s="145"/>
      <c r="X22" s="145" t="s">
        <v>135</v>
      </c>
      <c r="Y22" s="145" t="s">
        <v>115</v>
      </c>
      <c r="Z22" s="141"/>
      <c r="AA22" s="141"/>
      <c r="AB22" s="141"/>
      <c r="AC22" s="141"/>
      <c r="AD22" s="141"/>
      <c r="AE22" s="141"/>
      <c r="AF22" s="141"/>
      <c r="AG22" s="141" t="s">
        <v>136</v>
      </c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</row>
    <row r="23" spans="1:60" x14ac:dyDescent="0.25">
      <c r="A23" s="148" t="s">
        <v>109</v>
      </c>
      <c r="B23" s="149" t="s">
        <v>64</v>
      </c>
      <c r="C23" s="166" t="s">
        <v>65</v>
      </c>
      <c r="D23" s="150"/>
      <c r="E23" s="151"/>
      <c r="F23" s="152"/>
      <c r="G23" s="153">
        <f>SUM(G24:G28)</f>
        <v>0</v>
      </c>
      <c r="H23" s="147"/>
      <c r="I23" s="147">
        <v>666216.30000000005</v>
      </c>
      <c r="J23" s="147"/>
      <c r="K23" s="147">
        <v>43823.5</v>
      </c>
      <c r="L23" s="147"/>
      <c r="M23" s="147"/>
      <c r="N23" s="146"/>
      <c r="O23" s="146"/>
      <c r="P23" s="146"/>
      <c r="Q23" s="146"/>
      <c r="R23" s="147"/>
      <c r="S23" s="147"/>
      <c r="T23" s="147"/>
      <c r="U23" s="147"/>
      <c r="V23" s="147"/>
      <c r="W23" s="147"/>
      <c r="X23" s="147"/>
      <c r="Y23" s="147"/>
      <c r="AG23" t="s">
        <v>110</v>
      </c>
    </row>
    <row r="24" spans="1:60" ht="20.399999999999999" x14ac:dyDescent="0.25">
      <c r="A24" s="160">
        <v>11</v>
      </c>
      <c r="B24" s="161" t="s">
        <v>141</v>
      </c>
      <c r="C24" s="167" t="s">
        <v>142</v>
      </c>
      <c r="D24" s="162" t="s">
        <v>112</v>
      </c>
      <c r="E24" s="163">
        <v>40</v>
      </c>
      <c r="F24" s="164"/>
      <c r="G24" s="165">
        <f t="shared" si="0"/>
        <v>0</v>
      </c>
      <c r="H24" s="145">
        <v>361.21</v>
      </c>
      <c r="I24" s="145">
        <v>14448.4</v>
      </c>
      <c r="J24" s="145">
        <v>127.79</v>
      </c>
      <c r="K24" s="145">
        <v>5111.6000000000004</v>
      </c>
      <c r="L24" s="145">
        <v>21</v>
      </c>
      <c r="M24" s="145">
        <v>23667.599999999999</v>
      </c>
      <c r="N24" s="144">
        <v>5.1200000000000004E-3</v>
      </c>
      <c r="O24" s="144">
        <v>0.20480000000000001</v>
      </c>
      <c r="P24" s="144">
        <v>0</v>
      </c>
      <c r="Q24" s="144">
        <v>0</v>
      </c>
      <c r="R24" s="145"/>
      <c r="S24" s="145" t="s">
        <v>113</v>
      </c>
      <c r="T24" s="145" t="s">
        <v>113</v>
      </c>
      <c r="U24" s="145">
        <v>0.18099999999999999</v>
      </c>
      <c r="V24" s="145">
        <v>7.24</v>
      </c>
      <c r="W24" s="145"/>
      <c r="X24" s="145" t="s">
        <v>114</v>
      </c>
      <c r="Y24" s="145" t="s">
        <v>115</v>
      </c>
      <c r="Z24" s="141"/>
      <c r="AA24" s="141"/>
      <c r="AB24" s="141"/>
      <c r="AC24" s="141"/>
      <c r="AD24" s="141"/>
      <c r="AE24" s="141"/>
      <c r="AF24" s="141"/>
      <c r="AG24" s="141" t="s">
        <v>116</v>
      </c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</row>
    <row r="25" spans="1:60" ht="20.399999999999999" x14ac:dyDescent="0.25">
      <c r="A25" s="160">
        <v>12</v>
      </c>
      <c r="B25" s="161" t="s">
        <v>143</v>
      </c>
      <c r="C25" s="167" t="s">
        <v>144</v>
      </c>
      <c r="D25" s="162" t="s">
        <v>112</v>
      </c>
      <c r="E25" s="163">
        <v>356.4</v>
      </c>
      <c r="F25" s="164"/>
      <c r="G25" s="165">
        <f t="shared" si="0"/>
        <v>0</v>
      </c>
      <c r="H25" s="145">
        <v>0</v>
      </c>
      <c r="I25" s="145">
        <v>0</v>
      </c>
      <c r="J25" s="145">
        <v>31.3</v>
      </c>
      <c r="K25" s="145">
        <v>11155.32</v>
      </c>
      <c r="L25" s="145">
        <v>21</v>
      </c>
      <c r="M25" s="145">
        <v>13497.9372</v>
      </c>
      <c r="N25" s="144">
        <v>0</v>
      </c>
      <c r="O25" s="144">
        <v>0</v>
      </c>
      <c r="P25" s="144">
        <v>9.5999999999999992E-3</v>
      </c>
      <c r="Q25" s="144">
        <v>3.4214399999999996</v>
      </c>
      <c r="R25" s="145"/>
      <c r="S25" s="145" t="s">
        <v>113</v>
      </c>
      <c r="T25" s="145" t="s">
        <v>113</v>
      </c>
      <c r="U25" s="145">
        <v>0.05</v>
      </c>
      <c r="V25" s="145">
        <v>17.82</v>
      </c>
      <c r="W25" s="145"/>
      <c r="X25" s="145" t="s">
        <v>114</v>
      </c>
      <c r="Y25" s="145" t="s">
        <v>115</v>
      </c>
      <c r="Z25" s="141"/>
      <c r="AA25" s="141"/>
      <c r="AB25" s="141"/>
      <c r="AC25" s="141"/>
      <c r="AD25" s="141"/>
      <c r="AE25" s="141"/>
      <c r="AF25" s="141"/>
      <c r="AG25" s="141" t="s">
        <v>116</v>
      </c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</row>
    <row r="26" spans="1:60" x14ac:dyDescent="0.25">
      <c r="A26" s="160">
        <v>13</v>
      </c>
      <c r="B26" s="161" t="s">
        <v>145</v>
      </c>
      <c r="C26" s="167" t="s">
        <v>146</v>
      </c>
      <c r="D26" s="162" t="s">
        <v>112</v>
      </c>
      <c r="E26" s="163">
        <v>378.39499999999998</v>
      </c>
      <c r="F26" s="164"/>
      <c r="G26" s="165">
        <f t="shared" si="0"/>
        <v>0</v>
      </c>
      <c r="H26" s="145">
        <v>1711.09</v>
      </c>
      <c r="I26" s="145">
        <v>647467.9005499999</v>
      </c>
      <c r="J26" s="145">
        <v>69.91</v>
      </c>
      <c r="K26" s="145">
        <v>26453.594449999997</v>
      </c>
      <c r="L26" s="145">
        <v>21</v>
      </c>
      <c r="M26" s="145">
        <v>815445.01500000001</v>
      </c>
      <c r="N26" s="144">
        <v>7.1799999999999998E-3</v>
      </c>
      <c r="O26" s="144">
        <v>2.7168760999999999</v>
      </c>
      <c r="P26" s="144">
        <v>0</v>
      </c>
      <c r="Q26" s="144">
        <v>0</v>
      </c>
      <c r="R26" s="145"/>
      <c r="S26" s="145" t="s">
        <v>147</v>
      </c>
      <c r="T26" s="145" t="s">
        <v>147</v>
      </c>
      <c r="U26" s="145">
        <v>0.17496999999999999</v>
      </c>
      <c r="V26" s="145">
        <v>66.207773149999994</v>
      </c>
      <c r="W26" s="145"/>
      <c r="X26" s="145" t="s">
        <v>148</v>
      </c>
      <c r="Y26" s="145" t="s">
        <v>115</v>
      </c>
      <c r="Z26" s="141"/>
      <c r="AA26" s="141"/>
      <c r="AB26" s="141"/>
      <c r="AC26" s="141"/>
      <c r="AD26" s="141"/>
      <c r="AE26" s="141"/>
      <c r="AF26" s="141"/>
      <c r="AG26" s="141" t="s">
        <v>149</v>
      </c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</row>
    <row r="27" spans="1:60" x14ac:dyDescent="0.25">
      <c r="A27" s="160">
        <v>14</v>
      </c>
      <c r="B27" s="161" t="s">
        <v>150</v>
      </c>
      <c r="C27" s="167" t="s">
        <v>151</v>
      </c>
      <c r="D27" s="162" t="s">
        <v>152</v>
      </c>
      <c r="E27" s="163">
        <v>2</v>
      </c>
      <c r="F27" s="164"/>
      <c r="G27" s="165">
        <f t="shared" si="0"/>
        <v>0</v>
      </c>
      <c r="H27" s="145">
        <v>2150</v>
      </c>
      <c r="I27" s="145">
        <v>4300</v>
      </c>
      <c r="J27" s="145">
        <v>0</v>
      </c>
      <c r="K27" s="145">
        <v>0</v>
      </c>
      <c r="L27" s="145">
        <v>21</v>
      </c>
      <c r="M27" s="145">
        <v>5203</v>
      </c>
      <c r="N27" s="144">
        <v>0</v>
      </c>
      <c r="O27" s="144">
        <v>0</v>
      </c>
      <c r="P27" s="144">
        <v>0</v>
      </c>
      <c r="Q27" s="144">
        <v>0</v>
      </c>
      <c r="R27" s="145" t="s">
        <v>153</v>
      </c>
      <c r="S27" s="145" t="s">
        <v>113</v>
      </c>
      <c r="T27" s="145" t="s">
        <v>131</v>
      </c>
      <c r="U27" s="145">
        <v>0</v>
      </c>
      <c r="V27" s="145">
        <v>0</v>
      </c>
      <c r="W27" s="145"/>
      <c r="X27" s="145" t="s">
        <v>154</v>
      </c>
      <c r="Y27" s="145" t="s">
        <v>115</v>
      </c>
      <c r="Z27" s="141"/>
      <c r="AA27" s="141"/>
      <c r="AB27" s="141"/>
      <c r="AC27" s="141"/>
      <c r="AD27" s="141"/>
      <c r="AE27" s="141"/>
      <c r="AF27" s="141"/>
      <c r="AG27" s="141" t="s">
        <v>155</v>
      </c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</row>
    <row r="28" spans="1:60" ht="20.399999999999999" x14ac:dyDescent="0.25">
      <c r="A28" s="160">
        <v>15</v>
      </c>
      <c r="B28" s="161" t="s">
        <v>156</v>
      </c>
      <c r="C28" s="167" t="s">
        <v>157</v>
      </c>
      <c r="D28" s="162" t="s">
        <v>0</v>
      </c>
      <c r="E28" s="163">
        <v>350.15320000000003</v>
      </c>
      <c r="F28" s="164"/>
      <c r="G28" s="165">
        <f t="shared" si="0"/>
        <v>0</v>
      </c>
      <c r="H28" s="145">
        <v>0</v>
      </c>
      <c r="I28" s="145">
        <v>0</v>
      </c>
      <c r="J28" s="145">
        <v>3.15</v>
      </c>
      <c r="K28" s="145">
        <v>1102.9825800000001</v>
      </c>
      <c r="L28" s="145">
        <v>21</v>
      </c>
      <c r="M28" s="145">
        <v>1334.6058</v>
      </c>
      <c r="N28" s="144">
        <v>0</v>
      </c>
      <c r="O28" s="144">
        <v>0</v>
      </c>
      <c r="P28" s="144">
        <v>0</v>
      </c>
      <c r="Q28" s="144">
        <v>0</v>
      </c>
      <c r="R28" s="145"/>
      <c r="S28" s="145" t="s">
        <v>113</v>
      </c>
      <c r="T28" s="145" t="s">
        <v>113</v>
      </c>
      <c r="U28" s="145">
        <v>0</v>
      </c>
      <c r="V28" s="145">
        <v>0</v>
      </c>
      <c r="W28" s="145"/>
      <c r="X28" s="145" t="s">
        <v>135</v>
      </c>
      <c r="Y28" s="145" t="s">
        <v>115</v>
      </c>
      <c r="Z28" s="141"/>
      <c r="AA28" s="141"/>
      <c r="AB28" s="141"/>
      <c r="AC28" s="141"/>
      <c r="AD28" s="141"/>
      <c r="AE28" s="141"/>
      <c r="AF28" s="141"/>
      <c r="AG28" s="141" t="s">
        <v>136</v>
      </c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</row>
    <row r="29" spans="1:60" x14ac:dyDescent="0.25">
      <c r="A29" s="148" t="s">
        <v>109</v>
      </c>
      <c r="B29" s="149" t="s">
        <v>66</v>
      </c>
      <c r="C29" s="166" t="s">
        <v>67</v>
      </c>
      <c r="D29" s="150"/>
      <c r="E29" s="151"/>
      <c r="F29" s="152"/>
      <c r="G29" s="153">
        <f>SUM(G30:G39)</f>
        <v>0</v>
      </c>
      <c r="H29" s="147"/>
      <c r="I29" s="147">
        <v>337561.47</v>
      </c>
      <c r="J29" s="147"/>
      <c r="K29" s="147">
        <v>267758.14</v>
      </c>
      <c r="L29" s="147"/>
      <c r="M29" s="147"/>
      <c r="N29" s="146"/>
      <c r="O29" s="146"/>
      <c r="P29" s="146"/>
      <c r="Q29" s="146"/>
      <c r="R29" s="147"/>
      <c r="S29" s="147"/>
      <c r="T29" s="147"/>
      <c r="U29" s="147"/>
      <c r="V29" s="147"/>
      <c r="W29" s="147"/>
      <c r="X29" s="147"/>
      <c r="Y29" s="147"/>
      <c r="AG29" t="s">
        <v>110</v>
      </c>
    </row>
    <row r="30" spans="1:60" ht="20.399999999999999" x14ac:dyDescent="0.25">
      <c r="A30" s="160">
        <v>16</v>
      </c>
      <c r="B30" s="161" t="s">
        <v>158</v>
      </c>
      <c r="C30" s="167" t="s">
        <v>159</v>
      </c>
      <c r="D30" s="162" t="s">
        <v>160</v>
      </c>
      <c r="E30" s="163">
        <v>2</v>
      </c>
      <c r="F30" s="164"/>
      <c r="G30" s="165">
        <f t="shared" si="0"/>
        <v>0</v>
      </c>
      <c r="H30" s="145">
        <v>5526.44</v>
      </c>
      <c r="I30" s="145">
        <v>11052.88</v>
      </c>
      <c r="J30" s="145">
        <v>18073.560000000001</v>
      </c>
      <c r="K30" s="145">
        <v>36147.120000000003</v>
      </c>
      <c r="L30" s="145">
        <v>21</v>
      </c>
      <c r="M30" s="145">
        <v>57112</v>
      </c>
      <c r="N30" s="144">
        <v>0.10007000000000001</v>
      </c>
      <c r="O30" s="144">
        <v>0.20014000000000001</v>
      </c>
      <c r="P30" s="144">
        <v>0</v>
      </c>
      <c r="Q30" s="144">
        <v>0</v>
      </c>
      <c r="R30" s="145"/>
      <c r="S30" s="145" t="s">
        <v>113</v>
      </c>
      <c r="T30" s="145" t="s">
        <v>113</v>
      </c>
      <c r="U30" s="145">
        <v>26</v>
      </c>
      <c r="V30" s="145">
        <v>52</v>
      </c>
      <c r="W30" s="145"/>
      <c r="X30" s="145" t="s">
        <v>114</v>
      </c>
      <c r="Y30" s="145" t="s">
        <v>115</v>
      </c>
      <c r="Z30" s="141"/>
      <c r="AA30" s="141"/>
      <c r="AB30" s="141"/>
      <c r="AC30" s="141"/>
      <c r="AD30" s="141"/>
      <c r="AE30" s="141"/>
      <c r="AF30" s="141"/>
      <c r="AG30" s="141" t="s">
        <v>116</v>
      </c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</row>
    <row r="31" spans="1:60" ht="20.399999999999999" x14ac:dyDescent="0.25">
      <c r="A31" s="160">
        <v>17</v>
      </c>
      <c r="B31" s="161" t="s">
        <v>161</v>
      </c>
      <c r="C31" s="167" t="s">
        <v>162</v>
      </c>
      <c r="D31" s="162" t="s">
        <v>163</v>
      </c>
      <c r="E31" s="163">
        <v>42.06</v>
      </c>
      <c r="F31" s="164"/>
      <c r="G31" s="165">
        <f t="shared" si="0"/>
        <v>0</v>
      </c>
      <c r="H31" s="145">
        <v>663.04</v>
      </c>
      <c r="I31" s="145">
        <v>27887.4624</v>
      </c>
      <c r="J31" s="145">
        <v>776.96</v>
      </c>
      <c r="K31" s="145">
        <v>32678.937600000005</v>
      </c>
      <c r="L31" s="145">
        <v>21</v>
      </c>
      <c r="M31" s="145">
        <v>73285.343999999997</v>
      </c>
      <c r="N31" s="144">
        <v>1.602E-2</v>
      </c>
      <c r="O31" s="144">
        <v>0.67380119999999999</v>
      </c>
      <c r="P31" s="144">
        <v>0</v>
      </c>
      <c r="Q31" s="144">
        <v>0</v>
      </c>
      <c r="R31" s="145"/>
      <c r="S31" s="145" t="s">
        <v>113</v>
      </c>
      <c r="T31" s="145" t="s">
        <v>131</v>
      </c>
      <c r="U31" s="145">
        <v>0.496</v>
      </c>
      <c r="V31" s="145">
        <v>20.86176</v>
      </c>
      <c r="W31" s="145"/>
      <c r="X31" s="145" t="s">
        <v>114</v>
      </c>
      <c r="Y31" s="145" t="s">
        <v>115</v>
      </c>
      <c r="Z31" s="141"/>
      <c r="AA31" s="141"/>
      <c r="AB31" s="141"/>
      <c r="AC31" s="141"/>
      <c r="AD31" s="141"/>
      <c r="AE31" s="141"/>
      <c r="AF31" s="141"/>
      <c r="AG31" s="141" t="s">
        <v>116</v>
      </c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</row>
    <row r="32" spans="1:60" ht="20.399999999999999" x14ac:dyDescent="0.25">
      <c r="A32" s="160">
        <v>18</v>
      </c>
      <c r="B32" s="161" t="s">
        <v>164</v>
      </c>
      <c r="C32" s="167" t="s">
        <v>165</v>
      </c>
      <c r="D32" s="162" t="s">
        <v>112</v>
      </c>
      <c r="E32" s="163">
        <v>187</v>
      </c>
      <c r="F32" s="164"/>
      <c r="G32" s="165">
        <f t="shared" si="0"/>
        <v>0</v>
      </c>
      <c r="H32" s="145">
        <v>187.34</v>
      </c>
      <c r="I32" s="145">
        <v>35032.58</v>
      </c>
      <c r="J32" s="145">
        <v>187.66</v>
      </c>
      <c r="K32" s="145">
        <v>35092.42</v>
      </c>
      <c r="L32" s="145">
        <v>21</v>
      </c>
      <c r="M32" s="145">
        <v>84851.25</v>
      </c>
      <c r="N32" s="144">
        <v>1.452E-2</v>
      </c>
      <c r="O32" s="144">
        <v>2.7152400000000001</v>
      </c>
      <c r="P32" s="144">
        <v>0</v>
      </c>
      <c r="Q32" s="144">
        <v>0</v>
      </c>
      <c r="R32" s="145"/>
      <c r="S32" s="145" t="s">
        <v>113</v>
      </c>
      <c r="T32" s="145" t="s">
        <v>113</v>
      </c>
      <c r="U32" s="145">
        <v>0.27</v>
      </c>
      <c r="V32" s="145">
        <v>50.49</v>
      </c>
      <c r="W32" s="145"/>
      <c r="X32" s="145" t="s">
        <v>114</v>
      </c>
      <c r="Y32" s="145" t="s">
        <v>115</v>
      </c>
      <c r="Z32" s="141"/>
      <c r="AA32" s="141"/>
      <c r="AB32" s="141"/>
      <c r="AC32" s="141"/>
      <c r="AD32" s="141"/>
      <c r="AE32" s="141"/>
      <c r="AF32" s="141"/>
      <c r="AG32" s="141" t="s">
        <v>116</v>
      </c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</row>
    <row r="33" spans="1:60" ht="20.399999999999999" x14ac:dyDescent="0.25">
      <c r="A33" s="160">
        <v>19</v>
      </c>
      <c r="B33" s="161" t="s">
        <v>166</v>
      </c>
      <c r="C33" s="167" t="s">
        <v>167</v>
      </c>
      <c r="D33" s="162" t="s">
        <v>112</v>
      </c>
      <c r="E33" s="163">
        <v>378.39499999999998</v>
      </c>
      <c r="F33" s="164"/>
      <c r="G33" s="165">
        <f t="shared" si="0"/>
        <v>0</v>
      </c>
      <c r="H33" s="145">
        <v>68.97</v>
      </c>
      <c r="I33" s="145">
        <v>26097.903149999998</v>
      </c>
      <c r="J33" s="145">
        <v>120.03</v>
      </c>
      <c r="K33" s="145">
        <v>45418.751850000001</v>
      </c>
      <c r="L33" s="145">
        <v>21</v>
      </c>
      <c r="M33" s="145">
        <v>86535.15860000001</v>
      </c>
      <c r="N33" s="144">
        <v>4.0299999999999997E-3</v>
      </c>
      <c r="O33" s="144">
        <v>1.5249318499999998</v>
      </c>
      <c r="P33" s="144">
        <v>0</v>
      </c>
      <c r="Q33" s="144">
        <v>0</v>
      </c>
      <c r="R33" s="145"/>
      <c r="S33" s="145" t="s">
        <v>113</v>
      </c>
      <c r="T33" s="145" t="s">
        <v>113</v>
      </c>
      <c r="U33" s="145">
        <v>0.156</v>
      </c>
      <c r="V33" s="145">
        <v>59.029619999999994</v>
      </c>
      <c r="W33" s="145"/>
      <c r="X33" s="145" t="s">
        <v>114</v>
      </c>
      <c r="Y33" s="145" t="s">
        <v>115</v>
      </c>
      <c r="Z33" s="141"/>
      <c r="AA33" s="141"/>
      <c r="AB33" s="141"/>
      <c r="AC33" s="141"/>
      <c r="AD33" s="141"/>
      <c r="AE33" s="141"/>
      <c r="AF33" s="141"/>
      <c r="AG33" s="141" t="s">
        <v>116</v>
      </c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</row>
    <row r="34" spans="1:60" ht="20.399999999999999" x14ac:dyDescent="0.25">
      <c r="A34" s="160">
        <v>20</v>
      </c>
      <c r="B34" s="161" t="s">
        <v>168</v>
      </c>
      <c r="C34" s="167" t="s">
        <v>169</v>
      </c>
      <c r="D34" s="162" t="s">
        <v>112</v>
      </c>
      <c r="E34" s="163">
        <v>378.39499999999998</v>
      </c>
      <c r="F34" s="164"/>
      <c r="G34" s="165">
        <f t="shared" si="0"/>
        <v>0</v>
      </c>
      <c r="H34" s="145">
        <v>413.26</v>
      </c>
      <c r="I34" s="145">
        <v>156375.5177</v>
      </c>
      <c r="J34" s="145">
        <v>69.239999999999995</v>
      </c>
      <c r="K34" s="145">
        <v>26200.069799999997</v>
      </c>
      <c r="L34" s="145">
        <v>21</v>
      </c>
      <c r="M34" s="145">
        <v>220916.4639</v>
      </c>
      <c r="N34" s="144">
        <v>1.5E-3</v>
      </c>
      <c r="O34" s="144">
        <v>0.56759249999999994</v>
      </c>
      <c r="P34" s="144">
        <v>0</v>
      </c>
      <c r="Q34" s="144">
        <v>0</v>
      </c>
      <c r="R34" s="145"/>
      <c r="S34" s="145" t="s">
        <v>113</v>
      </c>
      <c r="T34" s="145" t="s">
        <v>113</v>
      </c>
      <c r="U34" s="145">
        <v>0.09</v>
      </c>
      <c r="V34" s="145">
        <v>34.055549999999997</v>
      </c>
      <c r="W34" s="145"/>
      <c r="X34" s="145" t="s">
        <v>114</v>
      </c>
      <c r="Y34" s="145" t="s">
        <v>115</v>
      </c>
      <c r="Z34" s="141"/>
      <c r="AA34" s="141"/>
      <c r="AB34" s="141"/>
      <c r="AC34" s="141"/>
      <c r="AD34" s="141"/>
      <c r="AE34" s="141"/>
      <c r="AF34" s="141"/>
      <c r="AG34" s="141" t="s">
        <v>116</v>
      </c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</row>
    <row r="35" spans="1:60" x14ac:dyDescent="0.25">
      <c r="A35" s="160">
        <v>21</v>
      </c>
      <c r="B35" s="161" t="s">
        <v>170</v>
      </c>
      <c r="C35" s="167" t="s">
        <v>171</v>
      </c>
      <c r="D35" s="162" t="s">
        <v>112</v>
      </c>
      <c r="E35" s="163">
        <v>378.39499999999998</v>
      </c>
      <c r="F35" s="164"/>
      <c r="G35" s="165">
        <f t="shared" si="0"/>
        <v>0</v>
      </c>
      <c r="H35" s="145">
        <v>0</v>
      </c>
      <c r="I35" s="145">
        <v>0</v>
      </c>
      <c r="J35" s="145">
        <v>34.799999999999997</v>
      </c>
      <c r="K35" s="145">
        <v>13168.145999999999</v>
      </c>
      <c r="L35" s="145">
        <v>21</v>
      </c>
      <c r="M35" s="145">
        <v>15933.461499999999</v>
      </c>
      <c r="N35" s="144">
        <v>0</v>
      </c>
      <c r="O35" s="144">
        <v>0</v>
      </c>
      <c r="P35" s="144">
        <v>5.0000000000000001E-3</v>
      </c>
      <c r="Q35" s="144">
        <v>1.891975</v>
      </c>
      <c r="R35" s="145"/>
      <c r="S35" s="145" t="s">
        <v>113</v>
      </c>
      <c r="T35" s="145" t="s">
        <v>113</v>
      </c>
      <c r="U35" s="145">
        <v>0.05</v>
      </c>
      <c r="V35" s="145">
        <v>18.919750000000001</v>
      </c>
      <c r="W35" s="145"/>
      <c r="X35" s="145" t="s">
        <v>114</v>
      </c>
      <c r="Y35" s="145" t="s">
        <v>115</v>
      </c>
      <c r="Z35" s="141"/>
      <c r="AA35" s="141"/>
      <c r="AB35" s="141"/>
      <c r="AC35" s="141"/>
      <c r="AD35" s="141"/>
      <c r="AE35" s="141"/>
      <c r="AF35" s="141"/>
      <c r="AG35" s="141" t="s">
        <v>116</v>
      </c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</row>
    <row r="36" spans="1:60" x14ac:dyDescent="0.25">
      <c r="A36" s="160">
        <v>22</v>
      </c>
      <c r="B36" s="161" t="s">
        <v>172</v>
      </c>
      <c r="C36" s="167" t="s">
        <v>173</v>
      </c>
      <c r="D36" s="162" t="s">
        <v>112</v>
      </c>
      <c r="E36" s="163">
        <v>378.39499999999998</v>
      </c>
      <c r="F36" s="164"/>
      <c r="G36" s="165">
        <f t="shared" si="0"/>
        <v>0</v>
      </c>
      <c r="H36" s="145">
        <v>0</v>
      </c>
      <c r="I36" s="145">
        <v>0</v>
      </c>
      <c r="J36" s="145">
        <v>27.8</v>
      </c>
      <c r="K36" s="145">
        <v>10519.380999999999</v>
      </c>
      <c r="L36" s="145">
        <v>21</v>
      </c>
      <c r="M36" s="145">
        <v>12728.449799999999</v>
      </c>
      <c r="N36" s="144">
        <v>0</v>
      </c>
      <c r="O36" s="144">
        <v>0</v>
      </c>
      <c r="P36" s="144">
        <v>1.4499999999999999E-3</v>
      </c>
      <c r="Q36" s="144">
        <v>0.54867274999999993</v>
      </c>
      <c r="R36" s="145"/>
      <c r="S36" s="145" t="s">
        <v>113</v>
      </c>
      <c r="T36" s="145" t="s">
        <v>113</v>
      </c>
      <c r="U36" s="145">
        <v>0.04</v>
      </c>
      <c r="V36" s="145">
        <v>15.1358</v>
      </c>
      <c r="W36" s="145"/>
      <c r="X36" s="145" t="s">
        <v>114</v>
      </c>
      <c r="Y36" s="145" t="s">
        <v>115</v>
      </c>
      <c r="Z36" s="141"/>
      <c r="AA36" s="141"/>
      <c r="AB36" s="141"/>
      <c r="AC36" s="141"/>
      <c r="AD36" s="141"/>
      <c r="AE36" s="141"/>
      <c r="AF36" s="141"/>
      <c r="AG36" s="141" t="s">
        <v>116</v>
      </c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</row>
    <row r="37" spans="1:60" x14ac:dyDescent="0.25">
      <c r="A37" s="160">
        <v>23</v>
      </c>
      <c r="B37" s="161" t="s">
        <v>174</v>
      </c>
      <c r="C37" s="167" t="s">
        <v>175</v>
      </c>
      <c r="D37" s="162" t="s">
        <v>176</v>
      </c>
      <c r="E37" s="163">
        <v>1</v>
      </c>
      <c r="F37" s="164"/>
      <c r="G37" s="165">
        <f t="shared" si="0"/>
        <v>0</v>
      </c>
      <c r="H37" s="145">
        <v>54000.09</v>
      </c>
      <c r="I37" s="145">
        <v>54000.09</v>
      </c>
      <c r="J37" s="145">
        <v>-0.09</v>
      </c>
      <c r="K37" s="145">
        <v>-0.09</v>
      </c>
      <c r="L37" s="145">
        <v>21</v>
      </c>
      <c r="M37" s="145">
        <v>65340</v>
      </c>
      <c r="N37" s="144">
        <v>2.2970000000000001E-2</v>
      </c>
      <c r="O37" s="144">
        <v>2.2970000000000001E-2</v>
      </c>
      <c r="P37" s="144">
        <v>0</v>
      </c>
      <c r="Q37" s="144">
        <v>0</v>
      </c>
      <c r="R37" s="145"/>
      <c r="S37" s="145" t="s">
        <v>113</v>
      </c>
      <c r="T37" s="145" t="s">
        <v>131</v>
      </c>
      <c r="U37" s="145">
        <v>0</v>
      </c>
      <c r="V37" s="145">
        <v>0</v>
      </c>
      <c r="W37" s="145"/>
      <c r="X37" s="145" t="s">
        <v>114</v>
      </c>
      <c r="Y37" s="145" t="s">
        <v>115</v>
      </c>
      <c r="Z37" s="141"/>
      <c r="AA37" s="141"/>
      <c r="AB37" s="141"/>
      <c r="AC37" s="141"/>
      <c r="AD37" s="141"/>
      <c r="AE37" s="141"/>
      <c r="AF37" s="141"/>
      <c r="AG37" s="141" t="s">
        <v>116</v>
      </c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</row>
    <row r="38" spans="1:60" ht="20.399999999999999" x14ac:dyDescent="0.25">
      <c r="A38" s="160">
        <v>24</v>
      </c>
      <c r="B38" s="161" t="s">
        <v>177</v>
      </c>
      <c r="C38" s="167" t="s">
        <v>178</v>
      </c>
      <c r="D38" s="162" t="s">
        <v>112</v>
      </c>
      <c r="E38" s="163">
        <v>16</v>
      </c>
      <c r="F38" s="164"/>
      <c r="G38" s="165">
        <f t="shared" si="0"/>
        <v>0</v>
      </c>
      <c r="H38" s="145">
        <v>1694.69</v>
      </c>
      <c r="I38" s="145">
        <v>27115.040000000001</v>
      </c>
      <c r="J38" s="145">
        <v>1225.31</v>
      </c>
      <c r="K38" s="145">
        <v>19604.96</v>
      </c>
      <c r="L38" s="145">
        <v>21</v>
      </c>
      <c r="M38" s="145">
        <v>56531.199999999997</v>
      </c>
      <c r="N38" s="144">
        <v>5.1659999999999998E-2</v>
      </c>
      <c r="O38" s="144">
        <v>0.82655999999999996</v>
      </c>
      <c r="P38" s="144">
        <v>0</v>
      </c>
      <c r="Q38" s="144">
        <v>0</v>
      </c>
      <c r="R38" s="145"/>
      <c r="S38" s="145" t="s">
        <v>113</v>
      </c>
      <c r="T38" s="145" t="s">
        <v>113</v>
      </c>
      <c r="U38" s="145">
        <v>1.6329</v>
      </c>
      <c r="V38" s="145">
        <v>26.1264</v>
      </c>
      <c r="W38" s="145"/>
      <c r="X38" s="145" t="s">
        <v>148</v>
      </c>
      <c r="Y38" s="145" t="s">
        <v>115</v>
      </c>
      <c r="Z38" s="141"/>
      <c r="AA38" s="141"/>
      <c r="AB38" s="141"/>
      <c r="AC38" s="141"/>
      <c r="AD38" s="141"/>
      <c r="AE38" s="141"/>
      <c r="AF38" s="141"/>
      <c r="AG38" s="141" t="s">
        <v>149</v>
      </c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</row>
    <row r="39" spans="1:60" x14ac:dyDescent="0.25">
      <c r="A39" s="160">
        <v>25</v>
      </c>
      <c r="B39" s="161" t="s">
        <v>179</v>
      </c>
      <c r="C39" s="167" t="s">
        <v>180</v>
      </c>
      <c r="D39" s="162" t="s">
        <v>0</v>
      </c>
      <c r="E39" s="163">
        <v>5096.7118</v>
      </c>
      <c r="F39" s="164"/>
      <c r="G39" s="165">
        <f t="shared" si="0"/>
        <v>0</v>
      </c>
      <c r="H39" s="145">
        <v>0</v>
      </c>
      <c r="I39" s="145">
        <v>0</v>
      </c>
      <c r="J39" s="145">
        <v>9.6</v>
      </c>
      <c r="K39" s="145">
        <v>48928.433279999997</v>
      </c>
      <c r="L39" s="145">
        <v>21</v>
      </c>
      <c r="M39" s="145">
        <v>59203.400300000001</v>
      </c>
      <c r="N39" s="144">
        <v>0</v>
      </c>
      <c r="O39" s="144">
        <v>0</v>
      </c>
      <c r="P39" s="144">
        <v>0</v>
      </c>
      <c r="Q39" s="144">
        <v>0</v>
      </c>
      <c r="R39" s="145"/>
      <c r="S39" s="145" t="s">
        <v>113</v>
      </c>
      <c r="T39" s="145" t="s">
        <v>113</v>
      </c>
      <c r="U39" s="145">
        <v>0</v>
      </c>
      <c r="V39" s="145">
        <v>0</v>
      </c>
      <c r="W39" s="145"/>
      <c r="X39" s="145" t="s">
        <v>135</v>
      </c>
      <c r="Y39" s="145" t="s">
        <v>115</v>
      </c>
      <c r="Z39" s="141"/>
      <c r="AA39" s="141"/>
      <c r="AB39" s="141"/>
      <c r="AC39" s="141"/>
      <c r="AD39" s="141"/>
      <c r="AE39" s="141"/>
      <c r="AF39" s="141"/>
      <c r="AG39" s="141" t="s">
        <v>136</v>
      </c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</row>
    <row r="40" spans="1:60" x14ac:dyDescent="0.25">
      <c r="A40" s="148" t="s">
        <v>109</v>
      </c>
      <c r="B40" s="149" t="s">
        <v>68</v>
      </c>
      <c r="C40" s="166" t="s">
        <v>69</v>
      </c>
      <c r="D40" s="150"/>
      <c r="E40" s="151"/>
      <c r="F40" s="152"/>
      <c r="G40" s="153">
        <f>SUM(G41:G43)</f>
        <v>0</v>
      </c>
      <c r="H40" s="147"/>
      <c r="I40" s="147">
        <v>138922.04999999999</v>
      </c>
      <c r="J40" s="147"/>
      <c r="K40" s="147">
        <v>107140.22</v>
      </c>
      <c r="L40" s="147"/>
      <c r="M40" s="147"/>
      <c r="N40" s="146"/>
      <c r="O40" s="146"/>
      <c r="P40" s="146"/>
      <c r="Q40" s="146"/>
      <c r="R40" s="147"/>
      <c r="S40" s="147"/>
      <c r="T40" s="147"/>
      <c r="U40" s="147"/>
      <c r="V40" s="147"/>
      <c r="W40" s="147"/>
      <c r="X40" s="147"/>
      <c r="Y40" s="147"/>
      <c r="AG40" t="s">
        <v>110</v>
      </c>
    </row>
    <row r="41" spans="1:60" ht="20.399999999999999" x14ac:dyDescent="0.25">
      <c r="A41" s="160">
        <v>26</v>
      </c>
      <c r="B41" s="161" t="s">
        <v>181</v>
      </c>
      <c r="C41" s="167" t="s">
        <v>182</v>
      </c>
      <c r="D41" s="162" t="s">
        <v>112</v>
      </c>
      <c r="E41" s="163">
        <v>378.39499999999998</v>
      </c>
      <c r="F41" s="164"/>
      <c r="G41" s="165">
        <f t="shared" si="0"/>
        <v>0</v>
      </c>
      <c r="H41" s="145">
        <v>13.51</v>
      </c>
      <c r="I41" s="145">
        <v>5112.1164499999995</v>
      </c>
      <c r="J41" s="145">
        <v>213.99</v>
      </c>
      <c r="K41" s="145">
        <v>80972.746050000002</v>
      </c>
      <c r="L41" s="145">
        <v>21</v>
      </c>
      <c r="M41" s="145">
        <v>104162.68060000001</v>
      </c>
      <c r="N41" s="144">
        <v>6.9999999999999994E-5</v>
      </c>
      <c r="O41" s="144">
        <v>2.6487649999999998E-2</v>
      </c>
      <c r="P41" s="144">
        <v>0</v>
      </c>
      <c r="Q41" s="144">
        <v>0</v>
      </c>
      <c r="R41" s="145"/>
      <c r="S41" s="145" t="s">
        <v>113</v>
      </c>
      <c r="T41" s="145" t="s">
        <v>113</v>
      </c>
      <c r="U41" s="145">
        <v>0.29830000000000001</v>
      </c>
      <c r="V41" s="145">
        <v>112.87522849999999</v>
      </c>
      <c r="W41" s="145"/>
      <c r="X41" s="145" t="s">
        <v>114</v>
      </c>
      <c r="Y41" s="145" t="s">
        <v>115</v>
      </c>
      <c r="Z41" s="141"/>
      <c r="AA41" s="141"/>
      <c r="AB41" s="141"/>
      <c r="AC41" s="141"/>
      <c r="AD41" s="141"/>
      <c r="AE41" s="141"/>
      <c r="AF41" s="141"/>
      <c r="AG41" s="141" t="s">
        <v>116</v>
      </c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</row>
    <row r="42" spans="1:60" x14ac:dyDescent="0.25">
      <c r="A42" s="160">
        <v>27</v>
      </c>
      <c r="B42" s="161" t="s">
        <v>183</v>
      </c>
      <c r="C42" s="167" t="s">
        <v>184</v>
      </c>
      <c r="D42" s="162" t="s">
        <v>112</v>
      </c>
      <c r="E42" s="163">
        <v>435.15424999999999</v>
      </c>
      <c r="F42" s="164"/>
      <c r="G42" s="165">
        <f t="shared" si="0"/>
        <v>0</v>
      </c>
      <c r="H42" s="145">
        <v>307.5</v>
      </c>
      <c r="I42" s="145">
        <v>133809.93187500001</v>
      </c>
      <c r="J42" s="145">
        <v>0</v>
      </c>
      <c r="K42" s="145">
        <v>0</v>
      </c>
      <c r="L42" s="145">
        <v>21</v>
      </c>
      <c r="M42" s="145">
        <v>161910.0153</v>
      </c>
      <c r="N42" s="144">
        <v>1.116E-2</v>
      </c>
      <c r="O42" s="144">
        <v>4.8563214299999995</v>
      </c>
      <c r="P42" s="144">
        <v>0</v>
      </c>
      <c r="Q42" s="144">
        <v>0</v>
      </c>
      <c r="R42" s="145" t="s">
        <v>153</v>
      </c>
      <c r="S42" s="145" t="s">
        <v>113</v>
      </c>
      <c r="T42" s="145" t="s">
        <v>113</v>
      </c>
      <c r="U42" s="145">
        <v>0</v>
      </c>
      <c r="V42" s="145">
        <v>0</v>
      </c>
      <c r="W42" s="145"/>
      <c r="X42" s="145" t="s">
        <v>154</v>
      </c>
      <c r="Y42" s="145" t="s">
        <v>115</v>
      </c>
      <c r="Z42" s="141"/>
      <c r="AA42" s="141"/>
      <c r="AB42" s="141"/>
      <c r="AC42" s="141"/>
      <c r="AD42" s="141"/>
      <c r="AE42" s="141"/>
      <c r="AF42" s="141"/>
      <c r="AG42" s="141" t="s">
        <v>155</v>
      </c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</row>
    <row r="43" spans="1:60" x14ac:dyDescent="0.25">
      <c r="A43" s="160">
        <v>28</v>
      </c>
      <c r="B43" s="161" t="s">
        <v>185</v>
      </c>
      <c r="C43" s="167" t="s">
        <v>186</v>
      </c>
      <c r="D43" s="162" t="s">
        <v>0</v>
      </c>
      <c r="E43" s="163">
        <v>2198.9479000000001</v>
      </c>
      <c r="F43" s="164"/>
      <c r="G43" s="165">
        <f t="shared" si="0"/>
        <v>0</v>
      </c>
      <c r="H43" s="145">
        <v>0</v>
      </c>
      <c r="I43" s="145">
        <v>0</v>
      </c>
      <c r="J43" s="145">
        <v>11.9</v>
      </c>
      <c r="K43" s="145">
        <v>26167.480010000003</v>
      </c>
      <c r="L43" s="145">
        <v>21</v>
      </c>
      <c r="M43" s="145">
        <v>31662.650799999999</v>
      </c>
      <c r="N43" s="144">
        <v>0</v>
      </c>
      <c r="O43" s="144">
        <v>0</v>
      </c>
      <c r="P43" s="144">
        <v>0</v>
      </c>
      <c r="Q43" s="144">
        <v>0</v>
      </c>
      <c r="R43" s="145"/>
      <c r="S43" s="145" t="s">
        <v>113</v>
      </c>
      <c r="T43" s="145" t="s">
        <v>113</v>
      </c>
      <c r="U43" s="145">
        <v>0</v>
      </c>
      <c r="V43" s="145">
        <v>0</v>
      </c>
      <c r="W43" s="145"/>
      <c r="X43" s="145" t="s">
        <v>135</v>
      </c>
      <c r="Y43" s="145" t="s">
        <v>115</v>
      </c>
      <c r="Z43" s="141"/>
      <c r="AA43" s="141"/>
      <c r="AB43" s="141"/>
      <c r="AC43" s="141"/>
      <c r="AD43" s="141"/>
      <c r="AE43" s="141"/>
      <c r="AF43" s="141"/>
      <c r="AG43" s="141" t="s">
        <v>136</v>
      </c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</row>
    <row r="44" spans="1:60" x14ac:dyDescent="0.25">
      <c r="A44" s="148" t="s">
        <v>109</v>
      </c>
      <c r="B44" s="149" t="s">
        <v>70</v>
      </c>
      <c r="C44" s="166" t="s">
        <v>71</v>
      </c>
      <c r="D44" s="150"/>
      <c r="E44" s="151"/>
      <c r="F44" s="152"/>
      <c r="G44" s="153">
        <f>SUM(G45:G52)</f>
        <v>0</v>
      </c>
      <c r="H44" s="147"/>
      <c r="I44" s="147">
        <v>516643.74</v>
      </c>
      <c r="J44" s="147"/>
      <c r="K44" s="147">
        <v>684162.66</v>
      </c>
      <c r="L44" s="147"/>
      <c r="M44" s="147"/>
      <c r="N44" s="146"/>
      <c r="O44" s="146"/>
      <c r="P44" s="146"/>
      <c r="Q44" s="146"/>
      <c r="R44" s="147"/>
      <c r="S44" s="147"/>
      <c r="T44" s="147"/>
      <c r="U44" s="147"/>
      <c r="V44" s="147"/>
      <c r="W44" s="147"/>
      <c r="X44" s="147"/>
      <c r="Y44" s="147"/>
      <c r="AG44" t="s">
        <v>110</v>
      </c>
    </row>
    <row r="45" spans="1:60" x14ac:dyDescent="0.25">
      <c r="A45" s="160">
        <v>29</v>
      </c>
      <c r="B45" s="161" t="s">
        <v>187</v>
      </c>
      <c r="C45" s="167" t="s">
        <v>188</v>
      </c>
      <c r="D45" s="162" t="s">
        <v>112</v>
      </c>
      <c r="E45" s="163">
        <v>378.39499999999998</v>
      </c>
      <c r="F45" s="164"/>
      <c r="G45" s="165">
        <f t="shared" si="0"/>
        <v>0</v>
      </c>
      <c r="H45" s="145">
        <v>1105.67</v>
      </c>
      <c r="I45" s="145">
        <v>418379.99965000001</v>
      </c>
      <c r="J45" s="145">
        <v>496.33</v>
      </c>
      <c r="K45" s="145">
        <v>187808.79035</v>
      </c>
      <c r="L45" s="145">
        <v>21</v>
      </c>
      <c r="M45" s="145">
        <v>733488.43590000004</v>
      </c>
      <c r="N45" s="144">
        <v>2.7200000000000002E-3</v>
      </c>
      <c r="O45" s="144">
        <v>1.0292344</v>
      </c>
      <c r="P45" s="144">
        <v>0</v>
      </c>
      <c r="Q45" s="144">
        <v>0</v>
      </c>
      <c r="R45" s="145"/>
      <c r="S45" s="145" t="s">
        <v>113</v>
      </c>
      <c r="T45" s="145" t="s">
        <v>113</v>
      </c>
      <c r="U45" s="145">
        <v>0.61495999999999995</v>
      </c>
      <c r="V45" s="145">
        <v>232.69778919999996</v>
      </c>
      <c r="W45" s="145"/>
      <c r="X45" s="145" t="s">
        <v>114</v>
      </c>
      <c r="Y45" s="145" t="s">
        <v>115</v>
      </c>
      <c r="Z45" s="141"/>
      <c r="AA45" s="141"/>
      <c r="AB45" s="141"/>
      <c r="AC45" s="141"/>
      <c r="AD45" s="141"/>
      <c r="AE45" s="141"/>
      <c r="AF45" s="141"/>
      <c r="AG45" s="141" t="s">
        <v>116</v>
      </c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</row>
    <row r="46" spans="1:60" ht="20.399999999999999" x14ac:dyDescent="0.25">
      <c r="A46" s="160">
        <v>30</v>
      </c>
      <c r="B46" s="161" t="s">
        <v>189</v>
      </c>
      <c r="C46" s="167" t="s">
        <v>190</v>
      </c>
      <c r="D46" s="162" t="s">
        <v>112</v>
      </c>
      <c r="E46" s="163">
        <v>378.39499999999998</v>
      </c>
      <c r="F46" s="164"/>
      <c r="G46" s="165">
        <f t="shared" si="0"/>
        <v>0</v>
      </c>
      <c r="H46" s="145">
        <v>0</v>
      </c>
      <c r="I46" s="145">
        <v>0</v>
      </c>
      <c r="J46" s="145">
        <v>76.8</v>
      </c>
      <c r="K46" s="145">
        <v>29060.735999999997</v>
      </c>
      <c r="L46" s="145">
        <v>21</v>
      </c>
      <c r="M46" s="145">
        <v>35163.4954</v>
      </c>
      <c r="N46" s="144">
        <v>0</v>
      </c>
      <c r="O46" s="144">
        <v>0</v>
      </c>
      <c r="P46" s="144">
        <v>0</v>
      </c>
      <c r="Q46" s="144">
        <v>0</v>
      </c>
      <c r="R46" s="145"/>
      <c r="S46" s="145" t="s">
        <v>113</v>
      </c>
      <c r="T46" s="145" t="s">
        <v>113</v>
      </c>
      <c r="U46" s="145">
        <v>9.1999999999999998E-2</v>
      </c>
      <c r="V46" s="145">
        <v>34.812339999999999</v>
      </c>
      <c r="W46" s="145"/>
      <c r="X46" s="145" t="s">
        <v>114</v>
      </c>
      <c r="Y46" s="145" t="s">
        <v>115</v>
      </c>
      <c r="Z46" s="141"/>
      <c r="AA46" s="141"/>
      <c r="AB46" s="141"/>
      <c r="AC46" s="141"/>
      <c r="AD46" s="141"/>
      <c r="AE46" s="141"/>
      <c r="AF46" s="141"/>
      <c r="AG46" s="141" t="s">
        <v>116</v>
      </c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</row>
    <row r="47" spans="1:60" ht="20.399999999999999" x14ac:dyDescent="0.25">
      <c r="A47" s="160">
        <v>31</v>
      </c>
      <c r="B47" s="161" t="s">
        <v>191</v>
      </c>
      <c r="C47" s="167" t="s">
        <v>192</v>
      </c>
      <c r="D47" s="162" t="s">
        <v>163</v>
      </c>
      <c r="E47" s="163">
        <v>18.2</v>
      </c>
      <c r="F47" s="164"/>
      <c r="G47" s="165">
        <f t="shared" si="0"/>
        <v>0</v>
      </c>
      <c r="H47" s="145">
        <v>1155.5899999999999</v>
      </c>
      <c r="I47" s="145">
        <v>21031.737999999998</v>
      </c>
      <c r="J47" s="145">
        <v>215.41</v>
      </c>
      <c r="K47" s="145">
        <v>3920.462</v>
      </c>
      <c r="L47" s="145">
        <v>21</v>
      </c>
      <c r="M47" s="145">
        <v>30192.162</v>
      </c>
      <c r="N47" s="144">
        <v>2.6700000000000001E-3</v>
      </c>
      <c r="O47" s="144">
        <v>4.8593999999999998E-2</v>
      </c>
      <c r="P47" s="144">
        <v>0</v>
      </c>
      <c r="Q47" s="144">
        <v>0</v>
      </c>
      <c r="R47" s="145"/>
      <c r="S47" s="145" t="s">
        <v>113</v>
      </c>
      <c r="T47" s="145" t="s">
        <v>113</v>
      </c>
      <c r="U47" s="145">
        <v>0.29399999999999998</v>
      </c>
      <c r="V47" s="145">
        <v>5.3507999999999996</v>
      </c>
      <c r="W47" s="145"/>
      <c r="X47" s="145" t="s">
        <v>114</v>
      </c>
      <c r="Y47" s="145" t="s">
        <v>115</v>
      </c>
      <c r="Z47" s="141"/>
      <c r="AA47" s="141"/>
      <c r="AB47" s="141"/>
      <c r="AC47" s="141"/>
      <c r="AD47" s="141"/>
      <c r="AE47" s="141"/>
      <c r="AF47" s="141"/>
      <c r="AG47" s="141" t="s">
        <v>116</v>
      </c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</row>
    <row r="48" spans="1:60" ht="20.399999999999999" x14ac:dyDescent="0.25">
      <c r="A48" s="160">
        <v>32</v>
      </c>
      <c r="B48" s="161" t="s">
        <v>193</v>
      </c>
      <c r="C48" s="167" t="s">
        <v>194</v>
      </c>
      <c r="D48" s="162" t="s">
        <v>163</v>
      </c>
      <c r="E48" s="163">
        <v>45.424999999999997</v>
      </c>
      <c r="F48" s="164"/>
      <c r="G48" s="165">
        <f t="shared" si="0"/>
        <v>0</v>
      </c>
      <c r="H48" s="145">
        <v>1462.09</v>
      </c>
      <c r="I48" s="145">
        <v>66415.438249999992</v>
      </c>
      <c r="J48" s="145">
        <v>453.91</v>
      </c>
      <c r="K48" s="145">
        <v>20618.86175</v>
      </c>
      <c r="L48" s="145">
        <v>21</v>
      </c>
      <c r="M48" s="145">
        <v>105311.503</v>
      </c>
      <c r="N48" s="144">
        <v>2.0999999999999999E-3</v>
      </c>
      <c r="O48" s="144">
        <v>9.5392499999999991E-2</v>
      </c>
      <c r="P48" s="144">
        <v>0</v>
      </c>
      <c r="Q48" s="144">
        <v>0</v>
      </c>
      <c r="R48" s="145"/>
      <c r="S48" s="145" t="s">
        <v>113</v>
      </c>
      <c r="T48" s="145" t="s">
        <v>113</v>
      </c>
      <c r="U48" s="145">
        <v>0.59</v>
      </c>
      <c r="V48" s="145">
        <v>26.800749999999997</v>
      </c>
      <c r="W48" s="145"/>
      <c r="X48" s="145" t="s">
        <v>114</v>
      </c>
      <c r="Y48" s="145" t="s">
        <v>115</v>
      </c>
      <c r="Z48" s="141"/>
      <c r="AA48" s="141"/>
      <c r="AB48" s="141"/>
      <c r="AC48" s="141"/>
      <c r="AD48" s="141"/>
      <c r="AE48" s="141"/>
      <c r="AF48" s="141"/>
      <c r="AG48" s="141" t="s">
        <v>116</v>
      </c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</row>
    <row r="49" spans="1:60" ht="20.399999999999999" x14ac:dyDescent="0.25">
      <c r="A49" s="160">
        <v>33</v>
      </c>
      <c r="B49" s="161" t="s">
        <v>195</v>
      </c>
      <c r="C49" s="167" t="s">
        <v>196</v>
      </c>
      <c r="D49" s="162" t="s">
        <v>160</v>
      </c>
      <c r="E49" s="163">
        <v>8</v>
      </c>
      <c r="F49" s="164"/>
      <c r="G49" s="165">
        <f t="shared" si="0"/>
        <v>0</v>
      </c>
      <c r="H49" s="145">
        <v>1352.07</v>
      </c>
      <c r="I49" s="145">
        <v>10816.56</v>
      </c>
      <c r="J49" s="145">
        <v>76.930000000000007</v>
      </c>
      <c r="K49" s="145">
        <v>615.44000000000005</v>
      </c>
      <c r="L49" s="145">
        <v>21</v>
      </c>
      <c r="M49" s="145">
        <v>13832.72</v>
      </c>
      <c r="N49" s="144">
        <v>0</v>
      </c>
      <c r="O49" s="144">
        <v>0</v>
      </c>
      <c r="P49" s="144">
        <v>0</v>
      </c>
      <c r="Q49" s="144">
        <v>0</v>
      </c>
      <c r="R49" s="145"/>
      <c r="S49" s="145" t="s">
        <v>113</v>
      </c>
      <c r="T49" s="145" t="s">
        <v>113</v>
      </c>
      <c r="U49" s="145">
        <v>0.1</v>
      </c>
      <c r="V49" s="145">
        <v>0.8</v>
      </c>
      <c r="W49" s="145"/>
      <c r="X49" s="145" t="s">
        <v>114</v>
      </c>
      <c r="Y49" s="145" t="s">
        <v>115</v>
      </c>
      <c r="Z49" s="141"/>
      <c r="AA49" s="141"/>
      <c r="AB49" s="141"/>
      <c r="AC49" s="141"/>
      <c r="AD49" s="141"/>
      <c r="AE49" s="141"/>
      <c r="AF49" s="141"/>
      <c r="AG49" s="141" t="s">
        <v>116</v>
      </c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</row>
    <row r="50" spans="1:60" x14ac:dyDescent="0.25">
      <c r="A50" s="160">
        <v>34</v>
      </c>
      <c r="B50" s="161" t="s">
        <v>197</v>
      </c>
      <c r="C50" s="167" t="s">
        <v>198</v>
      </c>
      <c r="D50" s="162" t="s">
        <v>129</v>
      </c>
      <c r="E50" s="163">
        <v>1</v>
      </c>
      <c r="F50" s="164"/>
      <c r="G50" s="165">
        <f t="shared" si="0"/>
        <v>0</v>
      </c>
      <c r="H50" s="145">
        <v>0</v>
      </c>
      <c r="I50" s="145">
        <v>0</v>
      </c>
      <c r="J50" s="145">
        <v>30000</v>
      </c>
      <c r="K50" s="145">
        <v>30000</v>
      </c>
      <c r="L50" s="145">
        <v>21</v>
      </c>
      <c r="M50" s="145">
        <v>36300</v>
      </c>
      <c r="N50" s="144">
        <v>0</v>
      </c>
      <c r="O50" s="144">
        <v>0</v>
      </c>
      <c r="P50" s="144">
        <v>4.7400000000000003E-3</v>
      </c>
      <c r="Q50" s="144">
        <v>4.7400000000000003E-3</v>
      </c>
      <c r="R50" s="145"/>
      <c r="S50" s="145" t="s">
        <v>130</v>
      </c>
      <c r="T50" s="145" t="s">
        <v>131</v>
      </c>
      <c r="U50" s="145">
        <v>8.0500000000000002E-2</v>
      </c>
      <c r="V50" s="145">
        <v>8.0500000000000002E-2</v>
      </c>
      <c r="W50" s="145"/>
      <c r="X50" s="145" t="s">
        <v>114</v>
      </c>
      <c r="Y50" s="145" t="s">
        <v>115</v>
      </c>
      <c r="Z50" s="141"/>
      <c r="AA50" s="141"/>
      <c r="AB50" s="141"/>
      <c r="AC50" s="141"/>
      <c r="AD50" s="141"/>
      <c r="AE50" s="141"/>
      <c r="AF50" s="141"/>
      <c r="AG50" s="141" t="s">
        <v>116</v>
      </c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</row>
    <row r="51" spans="1:60" x14ac:dyDescent="0.25">
      <c r="A51" s="160">
        <v>35</v>
      </c>
      <c r="B51" s="161" t="s">
        <v>199</v>
      </c>
      <c r="C51" s="167" t="s">
        <v>200</v>
      </c>
      <c r="D51" s="162" t="s">
        <v>201</v>
      </c>
      <c r="E51" s="163">
        <v>8</v>
      </c>
      <c r="F51" s="164"/>
      <c r="G51" s="165">
        <f t="shared" si="0"/>
        <v>0</v>
      </c>
      <c r="H51" s="145">
        <v>0</v>
      </c>
      <c r="I51" s="145">
        <v>0</v>
      </c>
      <c r="J51" s="145">
        <v>47500</v>
      </c>
      <c r="K51" s="145">
        <v>380000</v>
      </c>
      <c r="L51" s="145">
        <v>21</v>
      </c>
      <c r="M51" s="145">
        <v>459800</v>
      </c>
      <c r="N51" s="144">
        <v>0</v>
      </c>
      <c r="O51" s="144">
        <v>0</v>
      </c>
      <c r="P51" s="144">
        <v>0</v>
      </c>
      <c r="Q51" s="144">
        <v>0</v>
      </c>
      <c r="R51" s="145"/>
      <c r="S51" s="145" t="s">
        <v>130</v>
      </c>
      <c r="T51" s="145" t="s">
        <v>131</v>
      </c>
      <c r="U51" s="145">
        <v>0</v>
      </c>
      <c r="V51" s="145">
        <v>0</v>
      </c>
      <c r="W51" s="145"/>
      <c r="X51" s="145" t="s">
        <v>114</v>
      </c>
      <c r="Y51" s="145" t="s">
        <v>115</v>
      </c>
      <c r="Z51" s="141"/>
      <c r="AA51" s="141"/>
      <c r="AB51" s="141"/>
      <c r="AC51" s="141"/>
      <c r="AD51" s="141"/>
      <c r="AE51" s="141"/>
      <c r="AF51" s="141"/>
      <c r="AG51" s="141" t="s">
        <v>116</v>
      </c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</row>
    <row r="52" spans="1:60" ht="20.399999999999999" x14ac:dyDescent="0.25">
      <c r="A52" s="160">
        <v>36</v>
      </c>
      <c r="B52" s="161" t="s">
        <v>202</v>
      </c>
      <c r="C52" s="167" t="s">
        <v>203</v>
      </c>
      <c r="D52" s="162" t="s">
        <v>0</v>
      </c>
      <c r="E52" s="163">
        <v>11686.6803</v>
      </c>
      <c r="F52" s="164"/>
      <c r="G52" s="165">
        <f t="shared" si="0"/>
        <v>0</v>
      </c>
      <c r="H52" s="145">
        <v>0</v>
      </c>
      <c r="I52" s="145">
        <v>0</v>
      </c>
      <c r="J52" s="145">
        <v>2.75</v>
      </c>
      <c r="K52" s="145">
        <v>32138.370824999998</v>
      </c>
      <c r="L52" s="145">
        <v>21</v>
      </c>
      <c r="M52" s="145">
        <v>38887.4277</v>
      </c>
      <c r="N52" s="144">
        <v>0</v>
      </c>
      <c r="O52" s="144">
        <v>0</v>
      </c>
      <c r="P52" s="144">
        <v>0</v>
      </c>
      <c r="Q52" s="144">
        <v>0</v>
      </c>
      <c r="R52" s="145"/>
      <c r="S52" s="145" t="s">
        <v>113</v>
      </c>
      <c r="T52" s="145" t="s">
        <v>113</v>
      </c>
      <c r="U52" s="145">
        <v>0</v>
      </c>
      <c r="V52" s="145">
        <v>0</v>
      </c>
      <c r="W52" s="145"/>
      <c r="X52" s="145" t="s">
        <v>135</v>
      </c>
      <c r="Y52" s="145" t="s">
        <v>115</v>
      </c>
      <c r="Z52" s="141"/>
      <c r="AA52" s="141"/>
      <c r="AB52" s="141"/>
      <c r="AC52" s="141"/>
      <c r="AD52" s="141"/>
      <c r="AE52" s="141"/>
      <c r="AF52" s="141"/>
      <c r="AG52" s="141" t="s">
        <v>136</v>
      </c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</row>
    <row r="53" spans="1:60" x14ac:dyDescent="0.25">
      <c r="A53" s="148" t="s">
        <v>109</v>
      </c>
      <c r="B53" s="149" t="s">
        <v>72</v>
      </c>
      <c r="C53" s="166" t="s">
        <v>73</v>
      </c>
      <c r="D53" s="150"/>
      <c r="E53" s="151"/>
      <c r="F53" s="152"/>
      <c r="G53" s="153">
        <f>SUM(G54:G60)</f>
        <v>0</v>
      </c>
      <c r="H53" s="147"/>
      <c r="I53" s="147">
        <v>133437.75</v>
      </c>
      <c r="J53" s="147"/>
      <c r="K53" s="147">
        <v>183281.28</v>
      </c>
      <c r="L53" s="147"/>
      <c r="M53" s="147"/>
      <c r="N53" s="146"/>
      <c r="O53" s="146"/>
      <c r="P53" s="146"/>
      <c r="Q53" s="146"/>
      <c r="R53" s="147"/>
      <c r="S53" s="147"/>
      <c r="T53" s="147"/>
      <c r="U53" s="147"/>
      <c r="V53" s="147"/>
      <c r="W53" s="147"/>
      <c r="X53" s="147"/>
      <c r="Y53" s="147"/>
      <c r="AG53" t="s">
        <v>110</v>
      </c>
    </row>
    <row r="54" spans="1:60" x14ac:dyDescent="0.25">
      <c r="A54" s="160">
        <v>37</v>
      </c>
      <c r="B54" s="161" t="s">
        <v>204</v>
      </c>
      <c r="C54" s="167" t="s">
        <v>205</v>
      </c>
      <c r="D54" s="162" t="s">
        <v>112</v>
      </c>
      <c r="E54" s="163">
        <v>378.39499999999998</v>
      </c>
      <c r="F54" s="164"/>
      <c r="G54" s="165">
        <f t="shared" si="0"/>
        <v>0</v>
      </c>
      <c r="H54" s="145">
        <v>0</v>
      </c>
      <c r="I54" s="145">
        <v>0</v>
      </c>
      <c r="J54" s="145">
        <v>101.5</v>
      </c>
      <c r="K54" s="145">
        <v>38407.092499999999</v>
      </c>
      <c r="L54" s="145">
        <v>21</v>
      </c>
      <c r="M54" s="145">
        <v>46472.578899999993</v>
      </c>
      <c r="N54" s="144">
        <v>0</v>
      </c>
      <c r="O54" s="144">
        <v>0</v>
      </c>
      <c r="P54" s="144">
        <v>0.05</v>
      </c>
      <c r="Q54" s="144">
        <v>18.919750000000001</v>
      </c>
      <c r="R54" s="145"/>
      <c r="S54" s="145" t="s">
        <v>113</v>
      </c>
      <c r="T54" s="145" t="s">
        <v>113</v>
      </c>
      <c r="U54" s="145">
        <v>0.14599999999999999</v>
      </c>
      <c r="V54" s="145">
        <v>55.245669999999997</v>
      </c>
      <c r="W54" s="145"/>
      <c r="X54" s="145" t="s">
        <v>114</v>
      </c>
      <c r="Y54" s="145" t="s">
        <v>115</v>
      </c>
      <c r="Z54" s="141"/>
      <c r="AA54" s="141"/>
      <c r="AB54" s="141"/>
      <c r="AC54" s="141"/>
      <c r="AD54" s="141"/>
      <c r="AE54" s="141"/>
      <c r="AF54" s="141"/>
      <c r="AG54" s="141" t="s">
        <v>116</v>
      </c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</row>
    <row r="55" spans="1:60" x14ac:dyDescent="0.25">
      <c r="A55" s="160">
        <v>38</v>
      </c>
      <c r="B55" s="161" t="s">
        <v>206</v>
      </c>
      <c r="C55" s="167" t="s">
        <v>207</v>
      </c>
      <c r="D55" s="162" t="s">
        <v>160</v>
      </c>
      <c r="E55" s="163">
        <v>935</v>
      </c>
      <c r="F55" s="164"/>
      <c r="G55" s="165">
        <f t="shared" si="0"/>
        <v>0</v>
      </c>
      <c r="H55" s="145">
        <v>48</v>
      </c>
      <c r="I55" s="145">
        <v>44880</v>
      </c>
      <c r="J55" s="145">
        <v>41.7</v>
      </c>
      <c r="K55" s="145">
        <v>38989.5</v>
      </c>
      <c r="L55" s="145">
        <v>21</v>
      </c>
      <c r="M55" s="145">
        <v>101482.095</v>
      </c>
      <c r="N55" s="144">
        <v>2.2000000000000001E-4</v>
      </c>
      <c r="O55" s="144">
        <v>0.20569999999999999</v>
      </c>
      <c r="P55" s="144">
        <v>0</v>
      </c>
      <c r="Q55" s="144">
        <v>0</v>
      </c>
      <c r="R55" s="145"/>
      <c r="S55" s="145" t="s">
        <v>113</v>
      </c>
      <c r="T55" s="145" t="s">
        <v>113</v>
      </c>
      <c r="U55" s="145">
        <v>0.05</v>
      </c>
      <c r="V55" s="145">
        <v>46.75</v>
      </c>
      <c r="W55" s="145"/>
      <c r="X55" s="145" t="s">
        <v>114</v>
      </c>
      <c r="Y55" s="145" t="s">
        <v>115</v>
      </c>
      <c r="Z55" s="141"/>
      <c r="AA55" s="141"/>
      <c r="AB55" s="141"/>
      <c r="AC55" s="141"/>
      <c r="AD55" s="141"/>
      <c r="AE55" s="141"/>
      <c r="AF55" s="141"/>
      <c r="AG55" s="141" t="s">
        <v>116</v>
      </c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</row>
    <row r="56" spans="1:60" x14ac:dyDescent="0.25">
      <c r="A56" s="160">
        <v>39</v>
      </c>
      <c r="B56" s="161" t="s">
        <v>208</v>
      </c>
      <c r="C56" s="167" t="s">
        <v>209</v>
      </c>
      <c r="D56" s="162" t="s">
        <v>112</v>
      </c>
      <c r="E56" s="163">
        <v>491.9</v>
      </c>
      <c r="F56" s="164"/>
      <c r="G56" s="165">
        <f t="shared" si="0"/>
        <v>0</v>
      </c>
      <c r="H56" s="145">
        <v>1.42</v>
      </c>
      <c r="I56" s="145">
        <v>698.49799999999993</v>
      </c>
      <c r="J56" s="145">
        <v>83.48</v>
      </c>
      <c r="K56" s="145">
        <v>41063.811999999998</v>
      </c>
      <c r="L56" s="145">
        <v>21</v>
      </c>
      <c r="M56" s="145">
        <v>50532.395099999994</v>
      </c>
      <c r="N56" s="144">
        <v>1.0000000000000001E-5</v>
      </c>
      <c r="O56" s="144">
        <v>4.9189999999999998E-3</v>
      </c>
      <c r="P56" s="144">
        <v>0</v>
      </c>
      <c r="Q56" s="144">
        <v>0</v>
      </c>
      <c r="R56" s="145"/>
      <c r="S56" s="145" t="s">
        <v>113</v>
      </c>
      <c r="T56" s="145" t="s">
        <v>113</v>
      </c>
      <c r="U56" s="145">
        <v>0.1</v>
      </c>
      <c r="V56" s="145">
        <v>49.19</v>
      </c>
      <c r="W56" s="145"/>
      <c r="X56" s="145" t="s">
        <v>114</v>
      </c>
      <c r="Y56" s="145" t="s">
        <v>115</v>
      </c>
      <c r="Z56" s="141"/>
      <c r="AA56" s="141"/>
      <c r="AB56" s="141"/>
      <c r="AC56" s="141"/>
      <c r="AD56" s="141"/>
      <c r="AE56" s="141"/>
      <c r="AF56" s="141"/>
      <c r="AG56" s="141" t="s">
        <v>116</v>
      </c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</row>
    <row r="57" spans="1:60" x14ac:dyDescent="0.25">
      <c r="A57" s="160">
        <v>40</v>
      </c>
      <c r="B57" s="161" t="s">
        <v>210</v>
      </c>
      <c r="C57" s="167" t="s">
        <v>211</v>
      </c>
      <c r="D57" s="162" t="s">
        <v>163</v>
      </c>
      <c r="E57" s="163">
        <v>462</v>
      </c>
      <c r="F57" s="164"/>
      <c r="G57" s="165">
        <f t="shared" si="0"/>
        <v>0</v>
      </c>
      <c r="H57" s="145">
        <v>39.4</v>
      </c>
      <c r="I57" s="145">
        <v>18202.8</v>
      </c>
      <c r="J57" s="145">
        <v>41.7</v>
      </c>
      <c r="K57" s="145">
        <v>19265.400000000001</v>
      </c>
      <c r="L57" s="145">
        <v>21</v>
      </c>
      <c r="M57" s="145">
        <v>45336.521999999997</v>
      </c>
      <c r="N57" s="144">
        <v>0</v>
      </c>
      <c r="O57" s="144">
        <v>0</v>
      </c>
      <c r="P57" s="144">
        <v>0</v>
      </c>
      <c r="Q57" s="144">
        <v>0</v>
      </c>
      <c r="R57" s="145"/>
      <c r="S57" s="145" t="s">
        <v>113</v>
      </c>
      <c r="T57" s="145" t="s">
        <v>113</v>
      </c>
      <c r="U57" s="145">
        <v>0.05</v>
      </c>
      <c r="V57" s="145">
        <v>23.1</v>
      </c>
      <c r="W57" s="145"/>
      <c r="X57" s="145" t="s">
        <v>114</v>
      </c>
      <c r="Y57" s="145" t="s">
        <v>115</v>
      </c>
      <c r="Z57" s="141"/>
      <c r="AA57" s="141"/>
      <c r="AB57" s="141"/>
      <c r="AC57" s="141"/>
      <c r="AD57" s="141"/>
      <c r="AE57" s="141"/>
      <c r="AF57" s="141"/>
      <c r="AG57" s="141" t="s">
        <v>116</v>
      </c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</row>
    <row r="58" spans="1:60" x14ac:dyDescent="0.25">
      <c r="A58" s="160">
        <v>41</v>
      </c>
      <c r="B58" s="161" t="s">
        <v>212</v>
      </c>
      <c r="C58" s="167" t="s">
        <v>213</v>
      </c>
      <c r="D58" s="162" t="s">
        <v>160</v>
      </c>
      <c r="E58" s="163">
        <v>60</v>
      </c>
      <c r="F58" s="164"/>
      <c r="G58" s="165">
        <f t="shared" si="0"/>
        <v>0</v>
      </c>
      <c r="H58" s="145">
        <v>378</v>
      </c>
      <c r="I58" s="145">
        <v>22680</v>
      </c>
      <c r="J58" s="145">
        <v>0</v>
      </c>
      <c r="K58" s="145">
        <v>0</v>
      </c>
      <c r="L58" s="145">
        <v>21</v>
      </c>
      <c r="M58" s="145">
        <v>27442.799999999999</v>
      </c>
      <c r="N58" s="144">
        <v>7.6000000000000004E-4</v>
      </c>
      <c r="O58" s="144">
        <v>4.5600000000000002E-2</v>
      </c>
      <c r="P58" s="144">
        <v>0</v>
      </c>
      <c r="Q58" s="144">
        <v>0</v>
      </c>
      <c r="R58" s="145" t="s">
        <v>153</v>
      </c>
      <c r="S58" s="145" t="s">
        <v>113</v>
      </c>
      <c r="T58" s="145" t="s">
        <v>113</v>
      </c>
      <c r="U58" s="145">
        <v>0</v>
      </c>
      <c r="V58" s="145">
        <v>0</v>
      </c>
      <c r="W58" s="145"/>
      <c r="X58" s="145" t="s">
        <v>154</v>
      </c>
      <c r="Y58" s="145" t="s">
        <v>115</v>
      </c>
      <c r="Z58" s="141"/>
      <c r="AA58" s="141"/>
      <c r="AB58" s="141"/>
      <c r="AC58" s="141"/>
      <c r="AD58" s="141"/>
      <c r="AE58" s="141"/>
      <c r="AF58" s="141"/>
      <c r="AG58" s="141" t="s">
        <v>155</v>
      </c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</row>
    <row r="59" spans="1:60" x14ac:dyDescent="0.25">
      <c r="A59" s="160">
        <v>42</v>
      </c>
      <c r="B59" s="161" t="s">
        <v>214</v>
      </c>
      <c r="C59" s="167" t="s">
        <v>215</v>
      </c>
      <c r="D59" s="162" t="s">
        <v>112</v>
      </c>
      <c r="E59" s="163">
        <v>491.9</v>
      </c>
      <c r="F59" s="164"/>
      <c r="G59" s="165">
        <f t="shared" si="0"/>
        <v>0</v>
      </c>
      <c r="H59" s="145">
        <v>95.5</v>
      </c>
      <c r="I59" s="145">
        <v>46976.45</v>
      </c>
      <c r="J59" s="145">
        <v>0</v>
      </c>
      <c r="K59" s="145">
        <v>0</v>
      </c>
      <c r="L59" s="145">
        <v>21</v>
      </c>
      <c r="M59" s="145">
        <v>56841.504499999995</v>
      </c>
      <c r="N59" s="144">
        <v>6.9999999999999999E-4</v>
      </c>
      <c r="O59" s="144">
        <v>0.34432999999999997</v>
      </c>
      <c r="P59" s="144">
        <v>0</v>
      </c>
      <c r="Q59" s="144">
        <v>0</v>
      </c>
      <c r="R59" s="145" t="s">
        <v>153</v>
      </c>
      <c r="S59" s="145" t="s">
        <v>113</v>
      </c>
      <c r="T59" s="145" t="s">
        <v>113</v>
      </c>
      <c r="U59" s="145">
        <v>0</v>
      </c>
      <c r="V59" s="145">
        <v>0</v>
      </c>
      <c r="W59" s="145"/>
      <c r="X59" s="145" t="s">
        <v>154</v>
      </c>
      <c r="Y59" s="145" t="s">
        <v>115</v>
      </c>
      <c r="Z59" s="141"/>
      <c r="AA59" s="141"/>
      <c r="AB59" s="141"/>
      <c r="AC59" s="141"/>
      <c r="AD59" s="141"/>
      <c r="AE59" s="141"/>
      <c r="AF59" s="141"/>
      <c r="AG59" s="141" t="s">
        <v>155</v>
      </c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</row>
    <row r="60" spans="1:60" x14ac:dyDescent="0.25">
      <c r="A60" s="160">
        <v>43</v>
      </c>
      <c r="B60" s="161" t="s">
        <v>216</v>
      </c>
      <c r="C60" s="167" t="s">
        <v>217</v>
      </c>
      <c r="D60" s="162" t="s">
        <v>0</v>
      </c>
      <c r="E60" s="163">
        <v>2711.6354999999999</v>
      </c>
      <c r="F60" s="164"/>
      <c r="G60" s="165">
        <f t="shared" si="0"/>
        <v>0</v>
      </c>
      <c r="H60" s="145">
        <v>0</v>
      </c>
      <c r="I60" s="145">
        <v>0</v>
      </c>
      <c r="J60" s="145">
        <v>16.8</v>
      </c>
      <c r="K60" s="145">
        <v>45555.4764</v>
      </c>
      <c r="L60" s="145">
        <v>21</v>
      </c>
      <c r="M60" s="145">
        <v>55122.130800000006</v>
      </c>
      <c r="N60" s="144">
        <v>0</v>
      </c>
      <c r="O60" s="144">
        <v>0</v>
      </c>
      <c r="P60" s="144">
        <v>0</v>
      </c>
      <c r="Q60" s="144">
        <v>0</v>
      </c>
      <c r="R60" s="145"/>
      <c r="S60" s="145" t="s">
        <v>113</v>
      </c>
      <c r="T60" s="145" t="s">
        <v>113</v>
      </c>
      <c r="U60" s="145">
        <v>2.5999999999999999E-2</v>
      </c>
      <c r="V60" s="145">
        <v>70.502522999999997</v>
      </c>
      <c r="W60" s="145"/>
      <c r="X60" s="145" t="s">
        <v>135</v>
      </c>
      <c r="Y60" s="145" t="s">
        <v>115</v>
      </c>
      <c r="Z60" s="141"/>
      <c r="AA60" s="141"/>
      <c r="AB60" s="141"/>
      <c r="AC60" s="141"/>
      <c r="AD60" s="141"/>
      <c r="AE60" s="141"/>
      <c r="AF60" s="141"/>
      <c r="AG60" s="141" t="s">
        <v>136</v>
      </c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</row>
    <row r="61" spans="1:60" x14ac:dyDescent="0.25">
      <c r="A61" s="148" t="s">
        <v>109</v>
      </c>
      <c r="B61" s="149" t="s">
        <v>74</v>
      </c>
      <c r="C61" s="166" t="s">
        <v>75</v>
      </c>
      <c r="D61" s="150"/>
      <c r="E61" s="151"/>
      <c r="F61" s="152"/>
      <c r="G61" s="153">
        <f>SUM(G62:G64)</f>
        <v>0</v>
      </c>
      <c r="H61" s="147"/>
      <c r="I61" s="147">
        <v>637361.31999999995</v>
      </c>
      <c r="J61" s="147"/>
      <c r="K61" s="147">
        <v>107857.38</v>
      </c>
      <c r="L61" s="147"/>
      <c r="M61" s="147"/>
      <c r="N61" s="146"/>
      <c r="O61" s="146"/>
      <c r="P61" s="146"/>
      <c r="Q61" s="146"/>
      <c r="R61" s="147"/>
      <c r="S61" s="147"/>
      <c r="T61" s="147"/>
      <c r="U61" s="147"/>
      <c r="V61" s="147"/>
      <c r="W61" s="147"/>
      <c r="X61" s="147"/>
      <c r="Y61" s="147"/>
      <c r="AG61" t="s">
        <v>110</v>
      </c>
    </row>
    <row r="62" spans="1:60" x14ac:dyDescent="0.25">
      <c r="A62" s="160">
        <v>44</v>
      </c>
      <c r="B62" s="161" t="s">
        <v>218</v>
      </c>
      <c r="C62" s="167" t="s">
        <v>219</v>
      </c>
      <c r="D62" s="162" t="s">
        <v>160</v>
      </c>
      <c r="E62" s="163">
        <v>1</v>
      </c>
      <c r="F62" s="164"/>
      <c r="G62" s="165">
        <f t="shared" si="0"/>
        <v>0</v>
      </c>
      <c r="H62" s="145">
        <v>431.03</v>
      </c>
      <c r="I62" s="145">
        <v>431.03</v>
      </c>
      <c r="J62" s="145">
        <v>24268.97</v>
      </c>
      <c r="K62" s="145">
        <v>24268.97</v>
      </c>
      <c r="L62" s="145">
        <v>21</v>
      </c>
      <c r="M62" s="145">
        <v>29887</v>
      </c>
      <c r="N62" s="144">
        <v>1.6000000000000001E-4</v>
      </c>
      <c r="O62" s="144">
        <v>1.6000000000000001E-4</v>
      </c>
      <c r="P62" s="144">
        <v>0</v>
      </c>
      <c r="Q62" s="144">
        <v>0</v>
      </c>
      <c r="R62" s="145"/>
      <c r="S62" s="145" t="s">
        <v>130</v>
      </c>
      <c r="T62" s="145" t="s">
        <v>131</v>
      </c>
      <c r="U62" s="145">
        <v>3.7</v>
      </c>
      <c r="V62" s="145">
        <v>3.7</v>
      </c>
      <c r="W62" s="145"/>
      <c r="X62" s="145" t="s">
        <v>114</v>
      </c>
      <c r="Y62" s="145" t="s">
        <v>115</v>
      </c>
      <c r="Z62" s="141"/>
      <c r="AA62" s="141"/>
      <c r="AB62" s="141"/>
      <c r="AC62" s="141"/>
      <c r="AD62" s="141"/>
      <c r="AE62" s="141"/>
      <c r="AF62" s="141"/>
      <c r="AG62" s="141" t="s">
        <v>116</v>
      </c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</row>
    <row r="63" spans="1:60" x14ac:dyDescent="0.25">
      <c r="A63" s="160">
        <v>45</v>
      </c>
      <c r="B63" s="161" t="s">
        <v>220</v>
      </c>
      <c r="C63" s="167" t="s">
        <v>221</v>
      </c>
      <c r="D63" s="162" t="s">
        <v>129</v>
      </c>
      <c r="E63" s="163">
        <v>1</v>
      </c>
      <c r="F63" s="164"/>
      <c r="G63" s="165">
        <f t="shared" si="0"/>
        <v>0</v>
      </c>
      <c r="H63" s="145">
        <v>636930.29</v>
      </c>
      <c r="I63" s="145">
        <v>636930.29</v>
      </c>
      <c r="J63" s="145">
        <v>83069.710000000006</v>
      </c>
      <c r="K63" s="145">
        <v>83069.710000000006</v>
      </c>
      <c r="L63" s="145">
        <v>21</v>
      </c>
      <c r="M63" s="145">
        <v>871200</v>
      </c>
      <c r="N63" s="144">
        <v>4.1759999999999999E-2</v>
      </c>
      <c r="O63" s="144">
        <v>4.1759999999999999E-2</v>
      </c>
      <c r="P63" s="144">
        <v>0</v>
      </c>
      <c r="Q63" s="144">
        <v>0</v>
      </c>
      <c r="R63" s="145"/>
      <c r="S63" s="145" t="s">
        <v>130</v>
      </c>
      <c r="T63" s="145" t="s">
        <v>131</v>
      </c>
      <c r="U63" s="145">
        <v>3.6291000000000002</v>
      </c>
      <c r="V63" s="145">
        <v>3.6291000000000002</v>
      </c>
      <c r="W63" s="145"/>
      <c r="X63" s="145" t="s">
        <v>148</v>
      </c>
      <c r="Y63" s="145" t="s">
        <v>115</v>
      </c>
      <c r="Z63" s="141"/>
      <c r="AA63" s="141"/>
      <c r="AB63" s="141"/>
      <c r="AC63" s="141"/>
      <c r="AD63" s="141"/>
      <c r="AE63" s="141"/>
      <c r="AF63" s="141"/>
      <c r="AG63" s="141" t="s">
        <v>149</v>
      </c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</row>
    <row r="64" spans="1:60" ht="20.399999999999999" x14ac:dyDescent="0.25">
      <c r="A64" s="160">
        <v>46</v>
      </c>
      <c r="B64" s="161" t="s">
        <v>222</v>
      </c>
      <c r="C64" s="167" t="s">
        <v>223</v>
      </c>
      <c r="D64" s="162" t="s">
        <v>0</v>
      </c>
      <c r="E64" s="163">
        <v>247</v>
      </c>
      <c r="F64" s="164"/>
      <c r="G64" s="165">
        <f t="shared" si="0"/>
        <v>0</v>
      </c>
      <c r="H64" s="145">
        <v>0</v>
      </c>
      <c r="I64" s="145">
        <v>0</v>
      </c>
      <c r="J64" s="145">
        <v>2.1</v>
      </c>
      <c r="K64" s="145">
        <v>518.70000000000005</v>
      </c>
      <c r="L64" s="145">
        <v>21</v>
      </c>
      <c r="M64" s="145">
        <v>627.62700000000007</v>
      </c>
      <c r="N64" s="144">
        <v>0</v>
      </c>
      <c r="O64" s="144">
        <v>0</v>
      </c>
      <c r="P64" s="144">
        <v>0</v>
      </c>
      <c r="Q64" s="144">
        <v>0</v>
      </c>
      <c r="R64" s="145"/>
      <c r="S64" s="145" t="s">
        <v>113</v>
      </c>
      <c r="T64" s="145" t="s">
        <v>113</v>
      </c>
      <c r="U64" s="145">
        <v>0</v>
      </c>
      <c r="V64" s="145">
        <v>0</v>
      </c>
      <c r="W64" s="145"/>
      <c r="X64" s="145" t="s">
        <v>135</v>
      </c>
      <c r="Y64" s="145" t="s">
        <v>115</v>
      </c>
      <c r="Z64" s="141"/>
      <c r="AA64" s="141"/>
      <c r="AB64" s="141"/>
      <c r="AC64" s="141"/>
      <c r="AD64" s="141"/>
      <c r="AE64" s="141"/>
      <c r="AF64" s="141"/>
      <c r="AG64" s="141" t="s">
        <v>136</v>
      </c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</row>
    <row r="65" spans="1:60" x14ac:dyDescent="0.25">
      <c r="A65" s="148" t="s">
        <v>109</v>
      </c>
      <c r="B65" s="149" t="s">
        <v>76</v>
      </c>
      <c r="C65" s="166" t="s">
        <v>77</v>
      </c>
      <c r="D65" s="150"/>
      <c r="E65" s="151"/>
      <c r="F65" s="152"/>
      <c r="G65" s="153">
        <f>SUM(G66:G67)</f>
        <v>0</v>
      </c>
      <c r="H65" s="147"/>
      <c r="I65" s="147">
        <v>0</v>
      </c>
      <c r="J65" s="147"/>
      <c r="K65" s="147">
        <v>274200</v>
      </c>
      <c r="L65" s="147"/>
      <c r="M65" s="147"/>
      <c r="N65" s="146"/>
      <c r="O65" s="146"/>
      <c r="P65" s="146"/>
      <c r="Q65" s="146"/>
      <c r="R65" s="147"/>
      <c r="S65" s="147"/>
      <c r="T65" s="147"/>
      <c r="U65" s="147"/>
      <c r="V65" s="147"/>
      <c r="W65" s="147"/>
      <c r="X65" s="147"/>
      <c r="Y65" s="147"/>
      <c r="AG65" t="s">
        <v>110</v>
      </c>
    </row>
    <row r="66" spans="1:60" ht="20.399999999999999" x14ac:dyDescent="0.25">
      <c r="A66" s="160">
        <v>47</v>
      </c>
      <c r="B66" s="161" t="s">
        <v>224</v>
      </c>
      <c r="C66" s="167" t="s">
        <v>225</v>
      </c>
      <c r="D66" s="162" t="s">
        <v>129</v>
      </c>
      <c r="E66" s="163">
        <v>1</v>
      </c>
      <c r="F66" s="164"/>
      <c r="G66" s="165">
        <f t="shared" si="0"/>
        <v>0</v>
      </c>
      <c r="H66" s="145">
        <v>0</v>
      </c>
      <c r="I66" s="145">
        <v>0</v>
      </c>
      <c r="J66" s="145">
        <v>240000</v>
      </c>
      <c r="K66" s="145">
        <v>240000</v>
      </c>
      <c r="L66" s="145">
        <v>21</v>
      </c>
      <c r="M66" s="145">
        <v>290400</v>
      </c>
      <c r="N66" s="144">
        <v>0</v>
      </c>
      <c r="O66" s="144">
        <v>0</v>
      </c>
      <c r="P66" s="144">
        <v>0</v>
      </c>
      <c r="Q66" s="144">
        <v>0</v>
      </c>
      <c r="R66" s="145"/>
      <c r="S66" s="145" t="s">
        <v>130</v>
      </c>
      <c r="T66" s="145" t="s">
        <v>131</v>
      </c>
      <c r="U66" s="145">
        <v>0</v>
      </c>
      <c r="V66" s="145">
        <v>0</v>
      </c>
      <c r="W66" s="145"/>
      <c r="X66" s="145" t="s">
        <v>114</v>
      </c>
      <c r="Y66" s="145" t="s">
        <v>115</v>
      </c>
      <c r="Z66" s="141"/>
      <c r="AA66" s="141"/>
      <c r="AB66" s="141"/>
      <c r="AC66" s="141"/>
      <c r="AD66" s="141"/>
      <c r="AE66" s="141"/>
      <c r="AF66" s="141"/>
      <c r="AG66" s="141" t="s">
        <v>116</v>
      </c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</row>
    <row r="67" spans="1:60" x14ac:dyDescent="0.25">
      <c r="A67" s="160">
        <v>48</v>
      </c>
      <c r="B67" s="161" t="s">
        <v>226</v>
      </c>
      <c r="C67" s="167" t="s">
        <v>227</v>
      </c>
      <c r="D67" s="162" t="s">
        <v>129</v>
      </c>
      <c r="E67" s="163">
        <v>1</v>
      </c>
      <c r="F67" s="164"/>
      <c r="G67" s="165">
        <f t="shared" si="0"/>
        <v>0</v>
      </c>
      <c r="H67" s="145">
        <v>0</v>
      </c>
      <c r="I67" s="145">
        <v>0</v>
      </c>
      <c r="J67" s="145">
        <v>34200</v>
      </c>
      <c r="K67" s="145">
        <v>34200</v>
      </c>
      <c r="L67" s="145">
        <v>21</v>
      </c>
      <c r="M67" s="145">
        <v>41382</v>
      </c>
      <c r="N67" s="144">
        <v>0</v>
      </c>
      <c r="O67" s="144">
        <v>0</v>
      </c>
      <c r="P67" s="144">
        <v>0</v>
      </c>
      <c r="Q67" s="144">
        <v>0</v>
      </c>
      <c r="R67" s="145"/>
      <c r="S67" s="145" t="s">
        <v>130</v>
      </c>
      <c r="T67" s="145" t="s">
        <v>131</v>
      </c>
      <c r="U67" s="145">
        <v>0</v>
      </c>
      <c r="V67" s="145">
        <v>0</v>
      </c>
      <c r="W67" s="145"/>
      <c r="X67" s="145" t="s">
        <v>114</v>
      </c>
      <c r="Y67" s="145" t="s">
        <v>115</v>
      </c>
      <c r="Z67" s="141"/>
      <c r="AA67" s="141"/>
      <c r="AB67" s="141"/>
      <c r="AC67" s="141"/>
      <c r="AD67" s="141"/>
      <c r="AE67" s="141"/>
      <c r="AF67" s="141"/>
      <c r="AG67" s="141" t="s">
        <v>116</v>
      </c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</row>
    <row r="68" spans="1:60" x14ac:dyDescent="0.25">
      <c r="A68" s="148" t="s">
        <v>109</v>
      </c>
      <c r="B68" s="149" t="s">
        <v>78</v>
      </c>
      <c r="C68" s="166" t="s">
        <v>79</v>
      </c>
      <c r="D68" s="150"/>
      <c r="E68" s="151"/>
      <c r="F68" s="152"/>
      <c r="G68" s="153">
        <f>SUM(G69:G75)</f>
        <v>0</v>
      </c>
      <c r="H68" s="147"/>
      <c r="I68" s="147">
        <v>0</v>
      </c>
      <c r="J68" s="147"/>
      <c r="K68" s="147">
        <v>116822.15</v>
      </c>
      <c r="L68" s="147"/>
      <c r="M68" s="147"/>
      <c r="N68" s="146"/>
      <c r="O68" s="146"/>
      <c r="P68" s="146"/>
      <c r="Q68" s="146"/>
      <c r="R68" s="147"/>
      <c r="S68" s="147"/>
      <c r="T68" s="147"/>
      <c r="U68" s="147"/>
      <c r="V68" s="147"/>
      <c r="W68" s="147"/>
      <c r="X68" s="147"/>
      <c r="Y68" s="147"/>
      <c r="AG68" t="s">
        <v>110</v>
      </c>
    </row>
    <row r="69" spans="1:60" ht="20.399999999999999" x14ac:dyDescent="0.25">
      <c r="A69" s="160">
        <v>49</v>
      </c>
      <c r="B69" s="161" t="s">
        <v>228</v>
      </c>
      <c r="C69" s="167" t="s">
        <v>229</v>
      </c>
      <c r="D69" s="162" t="s">
        <v>134</v>
      </c>
      <c r="E69" s="163">
        <v>19.457380000000001</v>
      </c>
      <c r="F69" s="164"/>
      <c r="G69" s="165">
        <f t="shared" si="0"/>
        <v>0</v>
      </c>
      <c r="H69" s="145">
        <v>0</v>
      </c>
      <c r="I69" s="145">
        <v>0</v>
      </c>
      <c r="J69" s="145">
        <v>3040</v>
      </c>
      <c r="K69" s="145">
        <v>59150.4352</v>
      </c>
      <c r="L69" s="145">
        <v>21</v>
      </c>
      <c r="M69" s="145">
        <v>71572.032399999996</v>
      </c>
      <c r="N69" s="144">
        <v>0</v>
      </c>
      <c r="O69" s="144">
        <v>0</v>
      </c>
      <c r="P69" s="144">
        <v>0</v>
      </c>
      <c r="Q69" s="144">
        <v>0</v>
      </c>
      <c r="R69" s="145"/>
      <c r="S69" s="145" t="s">
        <v>113</v>
      </c>
      <c r="T69" s="145" t="s">
        <v>113</v>
      </c>
      <c r="U69" s="145">
        <v>0</v>
      </c>
      <c r="V69" s="145">
        <v>0</v>
      </c>
      <c r="W69" s="145"/>
      <c r="X69" s="145" t="s">
        <v>114</v>
      </c>
      <c r="Y69" s="145" t="s">
        <v>115</v>
      </c>
      <c r="Z69" s="141"/>
      <c r="AA69" s="141"/>
      <c r="AB69" s="141"/>
      <c r="AC69" s="141"/>
      <c r="AD69" s="141"/>
      <c r="AE69" s="141"/>
      <c r="AF69" s="141"/>
      <c r="AG69" s="141" t="s">
        <v>116</v>
      </c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</row>
    <row r="70" spans="1:60" ht="20.399999999999999" x14ac:dyDescent="0.25">
      <c r="A70" s="160">
        <v>50</v>
      </c>
      <c r="B70" s="161" t="s">
        <v>230</v>
      </c>
      <c r="C70" s="167" t="s">
        <v>231</v>
      </c>
      <c r="D70" s="162" t="s">
        <v>134</v>
      </c>
      <c r="E70" s="163">
        <v>3.1103999999999998</v>
      </c>
      <c r="F70" s="164"/>
      <c r="G70" s="165">
        <f t="shared" si="0"/>
        <v>0</v>
      </c>
      <c r="H70" s="145">
        <v>0</v>
      </c>
      <c r="I70" s="145">
        <v>0</v>
      </c>
      <c r="J70" s="145">
        <v>6245</v>
      </c>
      <c r="K70" s="145">
        <v>19424.448</v>
      </c>
      <c r="L70" s="145">
        <v>21</v>
      </c>
      <c r="M70" s="145">
        <v>23503.584500000001</v>
      </c>
      <c r="N70" s="144">
        <v>0</v>
      </c>
      <c r="O70" s="144">
        <v>0</v>
      </c>
      <c r="P70" s="144">
        <v>0</v>
      </c>
      <c r="Q70" s="144">
        <v>0</v>
      </c>
      <c r="R70" s="145"/>
      <c r="S70" s="145" t="s">
        <v>113</v>
      </c>
      <c r="T70" s="145" t="s">
        <v>113</v>
      </c>
      <c r="U70" s="145">
        <v>0</v>
      </c>
      <c r="V70" s="145">
        <v>0</v>
      </c>
      <c r="W70" s="145"/>
      <c r="X70" s="145" t="s">
        <v>114</v>
      </c>
      <c r="Y70" s="145" t="s">
        <v>115</v>
      </c>
      <c r="Z70" s="141"/>
      <c r="AA70" s="141"/>
      <c r="AB70" s="141"/>
      <c r="AC70" s="141"/>
      <c r="AD70" s="141"/>
      <c r="AE70" s="141"/>
      <c r="AF70" s="141"/>
      <c r="AG70" s="141" t="s">
        <v>116</v>
      </c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</row>
    <row r="71" spans="1:60" x14ac:dyDescent="0.25">
      <c r="A71" s="160">
        <v>51</v>
      </c>
      <c r="B71" s="161" t="s">
        <v>232</v>
      </c>
      <c r="C71" s="167" t="s">
        <v>233</v>
      </c>
      <c r="D71" s="162" t="s">
        <v>134</v>
      </c>
      <c r="E71" s="163">
        <v>2.2187999999999999</v>
      </c>
      <c r="F71" s="164"/>
      <c r="G71" s="165">
        <f t="shared" si="0"/>
        <v>0</v>
      </c>
      <c r="H71" s="145">
        <v>0</v>
      </c>
      <c r="I71" s="145">
        <v>0</v>
      </c>
      <c r="J71" s="145">
        <v>1873</v>
      </c>
      <c r="K71" s="145">
        <v>4155.8123999999998</v>
      </c>
      <c r="L71" s="145">
        <v>21</v>
      </c>
      <c r="M71" s="145">
        <v>5028.5301000000009</v>
      </c>
      <c r="N71" s="144">
        <v>0</v>
      </c>
      <c r="O71" s="144">
        <v>0</v>
      </c>
      <c r="P71" s="144">
        <v>0</v>
      </c>
      <c r="Q71" s="144">
        <v>0</v>
      </c>
      <c r="R71" s="145"/>
      <c r="S71" s="145" t="s">
        <v>113</v>
      </c>
      <c r="T71" s="145" t="s">
        <v>113</v>
      </c>
      <c r="U71" s="145">
        <v>0</v>
      </c>
      <c r="V71" s="145">
        <v>0</v>
      </c>
      <c r="W71" s="145"/>
      <c r="X71" s="145" t="s">
        <v>114</v>
      </c>
      <c r="Y71" s="145" t="s">
        <v>115</v>
      </c>
      <c r="Z71" s="141"/>
      <c r="AA71" s="141"/>
      <c r="AB71" s="141"/>
      <c r="AC71" s="141"/>
      <c r="AD71" s="141"/>
      <c r="AE71" s="141"/>
      <c r="AF71" s="141"/>
      <c r="AG71" s="141" t="s">
        <v>116</v>
      </c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</row>
    <row r="72" spans="1:60" x14ac:dyDescent="0.25">
      <c r="A72" s="160">
        <v>52</v>
      </c>
      <c r="B72" s="161" t="s">
        <v>234</v>
      </c>
      <c r="C72" s="167" t="s">
        <v>235</v>
      </c>
      <c r="D72" s="162" t="s">
        <v>134</v>
      </c>
      <c r="E72" s="163">
        <v>24.786580000000001</v>
      </c>
      <c r="F72" s="164"/>
      <c r="G72" s="165">
        <f t="shared" si="0"/>
        <v>0</v>
      </c>
      <c r="H72" s="145">
        <v>0</v>
      </c>
      <c r="I72" s="145">
        <v>0</v>
      </c>
      <c r="J72" s="145">
        <v>532</v>
      </c>
      <c r="K72" s="145">
        <v>13186.46056</v>
      </c>
      <c r="L72" s="145">
        <v>21</v>
      </c>
      <c r="M72" s="145">
        <v>15955.616599999999</v>
      </c>
      <c r="N72" s="144">
        <v>0</v>
      </c>
      <c r="O72" s="144">
        <v>0</v>
      </c>
      <c r="P72" s="144">
        <v>0</v>
      </c>
      <c r="Q72" s="144">
        <v>0</v>
      </c>
      <c r="R72" s="145"/>
      <c r="S72" s="145" t="s">
        <v>113</v>
      </c>
      <c r="T72" s="145" t="s">
        <v>113</v>
      </c>
      <c r="U72" s="145">
        <v>0.93300000000000005</v>
      </c>
      <c r="V72" s="145">
        <v>23.125879140000002</v>
      </c>
      <c r="W72" s="145"/>
      <c r="X72" s="145" t="s">
        <v>236</v>
      </c>
      <c r="Y72" s="145" t="s">
        <v>115</v>
      </c>
      <c r="Z72" s="141"/>
      <c r="AA72" s="141"/>
      <c r="AB72" s="141"/>
      <c r="AC72" s="141"/>
      <c r="AD72" s="141"/>
      <c r="AE72" s="141"/>
      <c r="AF72" s="141"/>
      <c r="AG72" s="141" t="s">
        <v>237</v>
      </c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</row>
    <row r="73" spans="1:60" x14ac:dyDescent="0.25">
      <c r="A73" s="160">
        <v>53</v>
      </c>
      <c r="B73" s="161" t="s">
        <v>238</v>
      </c>
      <c r="C73" s="167" t="s">
        <v>239</v>
      </c>
      <c r="D73" s="162" t="s">
        <v>134</v>
      </c>
      <c r="E73" s="163">
        <v>24.786580000000001</v>
      </c>
      <c r="F73" s="164"/>
      <c r="G73" s="165">
        <f t="shared" si="0"/>
        <v>0</v>
      </c>
      <c r="H73" s="145">
        <v>0</v>
      </c>
      <c r="I73" s="145">
        <v>0</v>
      </c>
      <c r="J73" s="145">
        <v>336.5</v>
      </c>
      <c r="K73" s="145">
        <v>8340.6841700000004</v>
      </c>
      <c r="L73" s="145">
        <v>21</v>
      </c>
      <c r="M73" s="145">
        <v>10092.2228</v>
      </c>
      <c r="N73" s="144">
        <v>0</v>
      </c>
      <c r="O73" s="144">
        <v>0</v>
      </c>
      <c r="P73" s="144">
        <v>0</v>
      </c>
      <c r="Q73" s="144">
        <v>0</v>
      </c>
      <c r="R73" s="145"/>
      <c r="S73" s="145" t="s">
        <v>113</v>
      </c>
      <c r="T73" s="145" t="s">
        <v>113</v>
      </c>
      <c r="U73" s="145">
        <v>0.49</v>
      </c>
      <c r="V73" s="145">
        <v>12.145424200000001</v>
      </c>
      <c r="W73" s="145"/>
      <c r="X73" s="145" t="s">
        <v>236</v>
      </c>
      <c r="Y73" s="145" t="s">
        <v>115</v>
      </c>
      <c r="Z73" s="141"/>
      <c r="AA73" s="141"/>
      <c r="AB73" s="141"/>
      <c r="AC73" s="141"/>
      <c r="AD73" s="141"/>
      <c r="AE73" s="141"/>
      <c r="AF73" s="141"/>
      <c r="AG73" s="141" t="s">
        <v>237</v>
      </c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</row>
    <row r="74" spans="1:60" x14ac:dyDescent="0.25">
      <c r="A74" s="160">
        <v>54</v>
      </c>
      <c r="B74" s="161" t="s">
        <v>240</v>
      </c>
      <c r="C74" s="167" t="s">
        <v>241</v>
      </c>
      <c r="D74" s="162" t="s">
        <v>134</v>
      </c>
      <c r="E74" s="163">
        <v>49.573160000000001</v>
      </c>
      <c r="F74" s="164"/>
      <c r="G74" s="165">
        <f t="shared" ref="G74:G79" si="1">SUM(E74*F74)</f>
        <v>0</v>
      </c>
      <c r="H74" s="145">
        <v>0</v>
      </c>
      <c r="I74" s="145">
        <v>0</v>
      </c>
      <c r="J74" s="145">
        <v>28.2</v>
      </c>
      <c r="K74" s="145">
        <v>1397.9631119999999</v>
      </c>
      <c r="L74" s="145">
        <v>21</v>
      </c>
      <c r="M74" s="145">
        <v>1691.5316</v>
      </c>
      <c r="N74" s="144">
        <v>0</v>
      </c>
      <c r="O74" s="144">
        <v>0</v>
      </c>
      <c r="P74" s="144">
        <v>0</v>
      </c>
      <c r="Q74" s="144">
        <v>0</v>
      </c>
      <c r="R74" s="145"/>
      <c r="S74" s="145" t="s">
        <v>113</v>
      </c>
      <c r="T74" s="145" t="s">
        <v>113</v>
      </c>
      <c r="U74" s="145">
        <v>0</v>
      </c>
      <c r="V74" s="145">
        <v>0</v>
      </c>
      <c r="W74" s="145"/>
      <c r="X74" s="145" t="s">
        <v>236</v>
      </c>
      <c r="Y74" s="145" t="s">
        <v>115</v>
      </c>
      <c r="Z74" s="141"/>
      <c r="AA74" s="141"/>
      <c r="AB74" s="141"/>
      <c r="AC74" s="141"/>
      <c r="AD74" s="141"/>
      <c r="AE74" s="141"/>
      <c r="AF74" s="141"/>
      <c r="AG74" s="141" t="s">
        <v>237</v>
      </c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</row>
    <row r="75" spans="1:60" x14ac:dyDescent="0.25">
      <c r="A75" s="160">
        <v>55</v>
      </c>
      <c r="B75" s="161" t="s">
        <v>242</v>
      </c>
      <c r="C75" s="167" t="s">
        <v>243</v>
      </c>
      <c r="D75" s="162" t="s">
        <v>134</v>
      </c>
      <c r="E75" s="163">
        <v>24.786580000000001</v>
      </c>
      <c r="F75" s="164"/>
      <c r="G75" s="165">
        <f t="shared" si="1"/>
        <v>0</v>
      </c>
      <c r="H75" s="145">
        <v>0</v>
      </c>
      <c r="I75" s="145">
        <v>0</v>
      </c>
      <c r="J75" s="145">
        <v>450.5</v>
      </c>
      <c r="K75" s="145">
        <v>11166.354290000001</v>
      </c>
      <c r="L75" s="145">
        <v>21</v>
      </c>
      <c r="M75" s="145">
        <v>13511.2835</v>
      </c>
      <c r="N75" s="144">
        <v>0</v>
      </c>
      <c r="O75" s="144">
        <v>0</v>
      </c>
      <c r="P75" s="144">
        <v>0</v>
      </c>
      <c r="Q75" s="144">
        <v>0</v>
      </c>
      <c r="R75" s="145"/>
      <c r="S75" s="145" t="s">
        <v>113</v>
      </c>
      <c r="T75" s="145" t="s">
        <v>113</v>
      </c>
      <c r="U75" s="145">
        <v>0.83199999999999996</v>
      </c>
      <c r="V75" s="145">
        <v>20.622434559999999</v>
      </c>
      <c r="W75" s="145"/>
      <c r="X75" s="145" t="s">
        <v>236</v>
      </c>
      <c r="Y75" s="145" t="s">
        <v>115</v>
      </c>
      <c r="Z75" s="141"/>
      <c r="AA75" s="141"/>
      <c r="AB75" s="141"/>
      <c r="AC75" s="141"/>
      <c r="AD75" s="141"/>
      <c r="AE75" s="141"/>
      <c r="AF75" s="141"/>
      <c r="AG75" s="141" t="s">
        <v>237</v>
      </c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</row>
    <row r="76" spans="1:60" x14ac:dyDescent="0.25">
      <c r="A76" s="148" t="s">
        <v>109</v>
      </c>
      <c r="B76" s="149" t="s">
        <v>81</v>
      </c>
      <c r="C76" s="166" t="s">
        <v>29</v>
      </c>
      <c r="D76" s="150"/>
      <c r="E76" s="151"/>
      <c r="F76" s="152"/>
      <c r="G76" s="153">
        <f>SUM(G77)</f>
        <v>0</v>
      </c>
      <c r="H76" s="147"/>
      <c r="I76" s="147">
        <v>0</v>
      </c>
      <c r="J76" s="147"/>
      <c r="K76" s="147">
        <v>229736.78</v>
      </c>
      <c r="L76" s="147"/>
      <c r="M76" s="147"/>
      <c r="N76" s="146"/>
      <c r="O76" s="146"/>
      <c r="P76" s="146"/>
      <c r="Q76" s="146"/>
      <c r="R76" s="147"/>
      <c r="S76" s="147"/>
      <c r="T76" s="147"/>
      <c r="U76" s="147"/>
      <c r="V76" s="147"/>
      <c r="W76" s="147"/>
      <c r="X76" s="147"/>
      <c r="Y76" s="147"/>
      <c r="AG76" t="s">
        <v>110</v>
      </c>
    </row>
    <row r="77" spans="1:60" x14ac:dyDescent="0.25">
      <c r="A77" s="160">
        <v>56</v>
      </c>
      <c r="B77" s="161" t="s">
        <v>244</v>
      </c>
      <c r="C77" s="167" t="s">
        <v>245</v>
      </c>
      <c r="D77" s="162" t="s">
        <v>246</v>
      </c>
      <c r="E77" s="163">
        <v>1</v>
      </c>
      <c r="F77" s="164"/>
      <c r="G77" s="165">
        <f t="shared" si="1"/>
        <v>0</v>
      </c>
      <c r="H77" s="145">
        <v>0</v>
      </c>
      <c r="I77" s="145">
        <v>0</v>
      </c>
      <c r="J77" s="145">
        <v>229736.78</v>
      </c>
      <c r="K77" s="145">
        <v>229736.78</v>
      </c>
      <c r="L77" s="145">
        <v>21</v>
      </c>
      <c r="M77" s="145">
        <v>277981.50380000001</v>
      </c>
      <c r="N77" s="144">
        <v>0</v>
      </c>
      <c r="O77" s="144">
        <v>0</v>
      </c>
      <c r="P77" s="144">
        <v>0</v>
      </c>
      <c r="Q77" s="144">
        <v>0</v>
      </c>
      <c r="R77" s="145"/>
      <c r="S77" s="145" t="s">
        <v>113</v>
      </c>
      <c r="T77" s="145" t="s">
        <v>131</v>
      </c>
      <c r="U77" s="145">
        <v>0</v>
      </c>
      <c r="V77" s="145">
        <v>0</v>
      </c>
      <c r="W77" s="145"/>
      <c r="X77" s="145" t="s">
        <v>247</v>
      </c>
      <c r="Y77" s="145" t="s">
        <v>115</v>
      </c>
      <c r="Z77" s="141"/>
      <c r="AA77" s="141"/>
      <c r="AB77" s="141"/>
      <c r="AC77" s="141"/>
      <c r="AD77" s="141"/>
      <c r="AE77" s="141"/>
      <c r="AF77" s="141"/>
      <c r="AG77" s="141" t="s">
        <v>248</v>
      </c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</row>
    <row r="78" spans="1:60" x14ac:dyDescent="0.25">
      <c r="A78" s="148" t="s">
        <v>109</v>
      </c>
      <c r="B78" s="149" t="s">
        <v>82</v>
      </c>
      <c r="C78" s="166" t="s">
        <v>30</v>
      </c>
      <c r="D78" s="150"/>
      <c r="E78" s="151"/>
      <c r="F78" s="152"/>
      <c r="G78" s="153">
        <f>SUM(G79)</f>
        <v>0</v>
      </c>
      <c r="H78" s="147"/>
      <c r="I78" s="147">
        <v>0</v>
      </c>
      <c r="J78" s="147"/>
      <c r="K78" s="147">
        <v>25000</v>
      </c>
      <c r="L78" s="147"/>
      <c r="M78" s="147"/>
      <c r="N78" s="146"/>
      <c r="O78" s="146"/>
      <c r="P78" s="146"/>
      <c r="Q78" s="146"/>
      <c r="R78" s="147"/>
      <c r="S78" s="147"/>
      <c r="T78" s="147"/>
      <c r="U78" s="147"/>
      <c r="V78" s="147"/>
      <c r="W78" s="147"/>
      <c r="X78" s="147"/>
      <c r="Y78" s="147"/>
      <c r="AG78" t="s">
        <v>110</v>
      </c>
    </row>
    <row r="79" spans="1:60" x14ac:dyDescent="0.25">
      <c r="A79" s="154">
        <v>57</v>
      </c>
      <c r="B79" s="155" t="s">
        <v>249</v>
      </c>
      <c r="C79" s="168" t="s">
        <v>250</v>
      </c>
      <c r="D79" s="156" t="s">
        <v>246</v>
      </c>
      <c r="E79" s="157">
        <v>1</v>
      </c>
      <c r="F79" s="158"/>
      <c r="G79" s="159">
        <f t="shared" si="1"/>
        <v>0</v>
      </c>
      <c r="H79" s="145">
        <v>0</v>
      </c>
      <c r="I79" s="145">
        <v>0</v>
      </c>
      <c r="J79" s="145">
        <v>25000</v>
      </c>
      <c r="K79" s="145">
        <v>25000</v>
      </c>
      <c r="L79" s="145">
        <v>21</v>
      </c>
      <c r="M79" s="145">
        <v>30250</v>
      </c>
      <c r="N79" s="144">
        <v>0</v>
      </c>
      <c r="O79" s="144">
        <v>0</v>
      </c>
      <c r="P79" s="144">
        <v>0</v>
      </c>
      <c r="Q79" s="144">
        <v>0</v>
      </c>
      <c r="R79" s="145"/>
      <c r="S79" s="145" t="s">
        <v>113</v>
      </c>
      <c r="T79" s="145" t="s">
        <v>131</v>
      </c>
      <c r="U79" s="145">
        <v>0</v>
      </c>
      <c r="V79" s="145">
        <v>0</v>
      </c>
      <c r="W79" s="145"/>
      <c r="X79" s="145" t="s">
        <v>247</v>
      </c>
      <c r="Y79" s="145" t="s">
        <v>115</v>
      </c>
      <c r="Z79" s="141"/>
      <c r="AA79" s="141"/>
      <c r="AB79" s="141"/>
      <c r="AC79" s="141"/>
      <c r="AD79" s="141"/>
      <c r="AE79" s="141"/>
      <c r="AF79" s="141"/>
      <c r="AG79" s="141" t="s">
        <v>251</v>
      </c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</row>
    <row r="80" spans="1:60" x14ac:dyDescent="0.25">
      <c r="A80" s="3"/>
      <c r="B80" s="4"/>
      <c r="C80" s="169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E80">
        <v>12</v>
      </c>
      <c r="AF80">
        <v>21</v>
      </c>
      <c r="AG80" t="s">
        <v>95</v>
      </c>
    </row>
    <row r="81" spans="3:33" x14ac:dyDescent="0.25">
      <c r="C81" s="170"/>
      <c r="D81" s="10"/>
      <c r="AG81" t="s">
        <v>252</v>
      </c>
    </row>
    <row r="82" spans="3:33" x14ac:dyDescent="0.25">
      <c r="D82" s="10"/>
    </row>
    <row r="83" spans="3:33" x14ac:dyDescent="0.25">
      <c r="D83" s="10"/>
    </row>
    <row r="84" spans="3:33" x14ac:dyDescent="0.25">
      <c r="D84" s="10"/>
    </row>
    <row r="85" spans="3:33" x14ac:dyDescent="0.25">
      <c r="D85" s="10"/>
    </row>
    <row r="86" spans="3:33" x14ac:dyDescent="0.25">
      <c r="D86" s="10"/>
    </row>
    <row r="87" spans="3:33" x14ac:dyDescent="0.25">
      <c r="D87" s="10"/>
    </row>
    <row r="88" spans="3:33" x14ac:dyDescent="0.25">
      <c r="D88" s="10"/>
    </row>
    <row r="89" spans="3:33" x14ac:dyDescent="0.25">
      <c r="D89" s="10"/>
    </row>
    <row r="90" spans="3:33" x14ac:dyDescent="0.25">
      <c r="D90" s="10"/>
    </row>
    <row r="91" spans="3:33" x14ac:dyDescent="0.25">
      <c r="D91" s="10"/>
    </row>
    <row r="92" spans="3:33" x14ac:dyDescent="0.25">
      <c r="D92" s="10"/>
    </row>
    <row r="93" spans="3:33" x14ac:dyDescent="0.25">
      <c r="D93" s="10"/>
    </row>
    <row r="94" spans="3:33" x14ac:dyDescent="0.25">
      <c r="D94" s="10"/>
    </row>
    <row r="95" spans="3:33" x14ac:dyDescent="0.25">
      <c r="D95" s="10"/>
    </row>
    <row r="96" spans="3:33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300" verticalDpi="300" r:id="rId1"/>
  <headerFooter>
    <oddFooter>&amp;RStránka &amp;P z &amp;N&amp;LZpracováno programem BUILDpower S,  © RTS, a.s.</oddFooter>
  </headerFooter>
  <ignoredErrors>
    <ignoredError sqref="G10:G7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Michaela Žejšková</cp:lastModifiedBy>
  <cp:lastPrinted>2019-03-19T12:27:02Z</cp:lastPrinted>
  <dcterms:created xsi:type="dcterms:W3CDTF">2009-04-08T07:15:50Z</dcterms:created>
  <dcterms:modified xsi:type="dcterms:W3CDTF">2025-10-29T20:11:52Z</dcterms:modified>
</cp:coreProperties>
</file>