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ropbox\Dropbox\400_projekty\.Autorský dozor\P-22-039-000_CTIV Kyjov - V REALIZACI\13_CD\2025_10_03 - aktualizace int. a tech\02_Flash disk\04 - INTERIÉROVÉ VYBAVENÍ volné - VV\"/>
    </mc:Choice>
  </mc:AlternateContent>
  <xr:revisionPtr revIDLastSave="0" documentId="13_ncr:1_{928A62B2-9D91-4336-B24B-9180B2E384CE}" xr6:coauthVersionLast="47" xr6:coauthVersionMax="47" xr10:uidLastSave="{00000000-0000-0000-0000-000000000000}"/>
  <bookViews>
    <workbookView xWindow="29040" yWindow="120" windowWidth="27165" windowHeight="14745" activeTab="1" xr2:uid="{00000000-000D-0000-FFFF-FFFF00000000}"/>
  </bookViews>
  <sheets>
    <sheet name="Rekapitulace stavby" sheetId="1" r:id="rId1"/>
    <sheet name="F.02 - Interiérové vybave..." sheetId="2" r:id="rId2"/>
  </sheets>
  <definedNames>
    <definedName name="_xlnm._FilterDatabase" localSheetId="1" hidden="1">'F.02 - Interiérové vybave...'!$C$120:$K$217</definedName>
    <definedName name="_xlnm.Print_Titles" localSheetId="1">'F.02 - Interiérové vybave...'!$120:$120</definedName>
    <definedName name="_xlnm.Print_Titles" localSheetId="0">'Rekapitulace stavby'!$92:$92</definedName>
    <definedName name="_xlnm.Print_Area" localSheetId="1">'F.02 - Interiérové vybave...'!$C$108:$K$217</definedName>
    <definedName name="_xlnm.Print_Area" localSheetId="0">'Rekapitulace stavby'!$D$4:$AO$76,'Rekapitulace stavby'!$C$82:$AQ$96</definedName>
  </definedNames>
  <calcPr calcId="191029" iterateDelta="1E-4"/>
</workbook>
</file>

<file path=xl/calcChain.xml><?xml version="1.0" encoding="utf-8"?>
<calcChain xmlns="http://schemas.openxmlformats.org/spreadsheetml/2006/main">
  <c r="AN8" i="1" l="1"/>
  <c r="AM87" i="1" s="1"/>
  <c r="J37" i="2"/>
  <c r="J36" i="2"/>
  <c r="AY95" i="1" s="1"/>
  <c r="J35" i="2"/>
  <c r="AX95" i="1" s="1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T200" i="2" s="1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F35" i="2" s="1"/>
  <c r="BF123" i="2"/>
  <c r="T123" i="2"/>
  <c r="R123" i="2"/>
  <c r="P123" i="2"/>
  <c r="F115" i="2"/>
  <c r="E113" i="2"/>
  <c r="F89" i="2"/>
  <c r="E87" i="2"/>
  <c r="J24" i="2"/>
  <c r="E24" i="2"/>
  <c r="J118" i="2"/>
  <c r="J23" i="2"/>
  <c r="J21" i="2"/>
  <c r="E21" i="2"/>
  <c r="J117" i="2" s="1"/>
  <c r="J20" i="2"/>
  <c r="J18" i="2"/>
  <c r="E18" i="2"/>
  <c r="F118" i="2" s="1"/>
  <c r="J17" i="2"/>
  <c r="J15" i="2"/>
  <c r="E15" i="2"/>
  <c r="F117" i="2"/>
  <c r="J14" i="2"/>
  <c r="E7" i="2"/>
  <c r="E111" i="2"/>
  <c r="L90" i="1"/>
  <c r="AM90" i="1"/>
  <c r="AM89" i="1"/>
  <c r="L89" i="1"/>
  <c r="L87" i="1"/>
  <c r="L85" i="1"/>
  <c r="L84" i="1"/>
  <c r="BK177" i="2"/>
  <c r="BK171" i="2"/>
  <c r="J162" i="2"/>
  <c r="BK159" i="2"/>
  <c r="BK151" i="2"/>
  <c r="J147" i="2"/>
  <c r="BK142" i="2"/>
  <c r="J139" i="2"/>
  <c r="BK134" i="2"/>
  <c r="J129" i="2"/>
  <c r="BK125" i="2"/>
  <c r="J204" i="2"/>
  <c r="BK199" i="2"/>
  <c r="J196" i="2"/>
  <c r="J194" i="2"/>
  <c r="J191" i="2"/>
  <c r="BK186" i="2"/>
  <c r="BK183" i="2"/>
  <c r="J180" i="2"/>
  <c r="J177" i="2"/>
  <c r="J174" i="2"/>
  <c r="J170" i="2"/>
  <c r="J168" i="2"/>
  <c r="BK164" i="2"/>
  <c r="J159" i="2"/>
  <c r="BK156" i="2"/>
  <c r="BK154" i="2"/>
  <c r="J152" i="2"/>
  <c r="J148" i="2"/>
  <c r="BK144" i="2"/>
  <c r="J141" i="2"/>
  <c r="J138" i="2"/>
  <c r="J135" i="2"/>
  <c r="BK129" i="2"/>
  <c r="BK126" i="2"/>
  <c r="J123" i="2"/>
  <c r="BK217" i="2"/>
  <c r="J217" i="2"/>
  <c r="BK215" i="2"/>
  <c r="BK214" i="2"/>
  <c r="BK212" i="2"/>
  <c r="J211" i="2"/>
  <c r="BK209" i="2"/>
  <c r="J208" i="2"/>
  <c r="BK206" i="2"/>
  <c r="J205" i="2"/>
  <c r="BK202" i="2"/>
  <c r="J197" i="2"/>
  <c r="BK193" i="2"/>
  <c r="BK190" i="2"/>
  <c r="J188" i="2"/>
  <c r="BK184" i="2"/>
  <c r="BK182" i="2"/>
  <c r="BK179" i="2"/>
  <c r="BK176" i="2"/>
  <c r="BK174" i="2"/>
  <c r="BK170" i="2"/>
  <c r="J167" i="2"/>
  <c r="BK160" i="2"/>
  <c r="BK157" i="2"/>
  <c r="J155" i="2"/>
  <c r="J151" i="2"/>
  <c r="J149" i="2"/>
  <c r="J143" i="2"/>
  <c r="J140" i="2"/>
  <c r="J136" i="2"/>
  <c r="BK131" i="2"/>
  <c r="BK130" i="2"/>
  <c r="J127" i="2"/>
  <c r="BK124" i="2"/>
  <c r="J216" i="2"/>
  <c r="J214" i="2"/>
  <c r="J213" i="2"/>
  <c r="BK211" i="2"/>
  <c r="J210" i="2"/>
  <c r="J209" i="2"/>
  <c r="BK207" i="2"/>
  <c r="J206" i="2"/>
  <c r="BK204" i="2"/>
  <c r="BK201" i="2"/>
  <c r="BK198" i="2"/>
  <c r="BK195" i="2"/>
  <c r="J193" i="2"/>
  <c r="BK189" i="2"/>
  <c r="J186" i="2"/>
  <c r="J183" i="2"/>
  <c r="BK180" i="2"/>
  <c r="J176" i="2"/>
  <c r="J173" i="2"/>
  <c r="BK169" i="2"/>
  <c r="J165" i="2"/>
  <c r="BK162" i="2"/>
  <c r="J158" i="2"/>
  <c r="BK155" i="2"/>
  <c r="BK152" i="2"/>
  <c r="BK147" i="2"/>
  <c r="J145" i="2"/>
  <c r="J142" i="2"/>
  <c r="BK138" i="2"/>
  <c r="BK135" i="2"/>
  <c r="J131" i="2"/>
  <c r="J128" i="2"/>
  <c r="BK123" i="2"/>
  <c r="J203" i="2"/>
  <c r="J199" i="2"/>
  <c r="BK196" i="2"/>
  <c r="BK192" i="2"/>
  <c r="BK188" i="2"/>
  <c r="J184" i="2"/>
  <c r="J182" i="2"/>
  <c r="J179" i="2"/>
  <c r="BK173" i="2"/>
  <c r="J172" i="2"/>
  <c r="BK168" i="2"/>
  <c r="J164" i="2"/>
  <c r="BK161" i="2"/>
  <c r="BK158" i="2"/>
  <c r="J154" i="2"/>
  <c r="BK150" i="2"/>
  <c r="BK148" i="2"/>
  <c r="BK145" i="2"/>
  <c r="BK143" i="2"/>
  <c r="BK140" i="2"/>
  <c r="J137" i="2"/>
  <c r="BK133" i="2"/>
  <c r="BK127" i="2"/>
  <c r="J124" i="2"/>
  <c r="J202" i="2"/>
  <c r="BK197" i="2"/>
  <c r="BK194" i="2"/>
  <c r="BK191" i="2"/>
  <c r="J189" i="2"/>
  <c r="BK185" i="2"/>
  <c r="J181" i="2"/>
  <c r="BK178" i="2"/>
  <c r="BK175" i="2"/>
  <c r="J171" i="2"/>
  <c r="BK167" i="2"/>
  <c r="BK163" i="2"/>
  <c r="J161" i="2"/>
  <c r="J157" i="2"/>
  <c r="BK153" i="2"/>
  <c r="J150" i="2"/>
  <c r="J146" i="2"/>
  <c r="BK141" i="2"/>
  <c r="BK137" i="2"/>
  <c r="J134" i="2"/>
  <c r="J130" i="2"/>
  <c r="J126" i="2"/>
  <c r="BK216" i="2"/>
  <c r="J215" i="2"/>
  <c r="BK213" i="2"/>
  <c r="J212" i="2"/>
  <c r="BK210" i="2"/>
  <c r="BK208" i="2"/>
  <c r="J207" i="2"/>
  <c r="BK205" i="2"/>
  <c r="BK203" i="2"/>
  <c r="J201" i="2"/>
  <c r="J198" i="2"/>
  <c r="J195" i="2"/>
  <c r="J192" i="2"/>
  <c r="J190" i="2"/>
  <c r="J185" i="2"/>
  <c r="BK181" i="2"/>
  <c r="J178" i="2"/>
  <c r="J175" i="2"/>
  <c r="BK172" i="2"/>
  <c r="J169" i="2"/>
  <c r="BK165" i="2"/>
  <c r="J163" i="2"/>
  <c r="J160" i="2"/>
  <c r="J156" i="2"/>
  <c r="J153" i="2"/>
  <c r="BK149" i="2"/>
  <c r="BK146" i="2"/>
  <c r="J144" i="2"/>
  <c r="BK139" i="2"/>
  <c r="BK136" i="2"/>
  <c r="J133" i="2"/>
  <c r="BK128" i="2"/>
  <c r="J125" i="2"/>
  <c r="AS94" i="1"/>
  <c r="F36" i="2" l="1"/>
  <c r="J34" i="2"/>
  <c r="F37" i="2"/>
  <c r="R200" i="2"/>
  <c r="J12" i="2"/>
  <c r="J115" i="2" s="1"/>
  <c r="F34" i="2"/>
  <c r="R132" i="2"/>
  <c r="T122" i="2"/>
  <c r="P166" i="2"/>
  <c r="BK122" i="2"/>
  <c r="R122" i="2"/>
  <c r="BK166" i="2"/>
  <c r="J166" i="2" s="1"/>
  <c r="J99" i="2" s="1"/>
  <c r="R187" i="2"/>
  <c r="BK132" i="2"/>
  <c r="J132" i="2" s="1"/>
  <c r="J98" i="2" s="1"/>
  <c r="T166" i="2"/>
  <c r="BK200" i="2"/>
  <c r="J200" i="2"/>
  <c r="J101" i="2"/>
  <c r="P132" i="2"/>
  <c r="R166" i="2"/>
  <c r="P187" i="2"/>
  <c r="T187" i="2"/>
  <c r="P122" i="2"/>
  <c r="T132" i="2"/>
  <c r="BK187" i="2"/>
  <c r="J187" i="2"/>
  <c r="J100" i="2"/>
  <c r="P200" i="2"/>
  <c r="AW95" i="1"/>
  <c r="E85" i="2"/>
  <c r="F91" i="2"/>
  <c r="J91" i="2"/>
  <c r="F92" i="2"/>
  <c r="J92" i="2"/>
  <c r="BE123" i="2"/>
  <c r="BE124" i="2"/>
  <c r="BE125" i="2"/>
  <c r="BE126" i="2"/>
  <c r="BE127" i="2"/>
  <c r="BE128" i="2"/>
  <c r="BE129" i="2"/>
  <c r="BE130" i="2"/>
  <c r="BE131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A95" i="1"/>
  <c r="BC95" i="1"/>
  <c r="BC94" i="1" s="1"/>
  <c r="W32" i="1" s="1"/>
  <c r="BB95" i="1"/>
  <c r="BD95" i="1"/>
  <c r="BB94" i="1"/>
  <c r="W31" i="1" s="1"/>
  <c r="BA94" i="1"/>
  <c r="W30" i="1" s="1"/>
  <c r="BD94" i="1"/>
  <c r="W33" i="1"/>
  <c r="R121" i="2" l="1"/>
  <c r="P121" i="2"/>
  <c r="AU95" i="1" s="1"/>
  <c r="AU94" i="1" s="1"/>
  <c r="J89" i="2"/>
  <c r="BK121" i="2"/>
  <c r="J121" i="2" s="1"/>
  <c r="J30" i="2" s="1"/>
  <c r="AG95" i="1" s="1"/>
  <c r="T121" i="2"/>
  <c r="J122" i="2"/>
  <c r="J97" i="2"/>
  <c r="J33" i="2"/>
  <c r="AV95" i="1" s="1"/>
  <c r="AT95" i="1" s="1"/>
  <c r="AW94" i="1"/>
  <c r="AK30" i="1" s="1"/>
  <c r="AX94" i="1"/>
  <c r="F33" i="2"/>
  <c r="AZ95" i="1" s="1"/>
  <c r="AZ94" i="1" s="1"/>
  <c r="W29" i="1" s="1"/>
  <c r="AY94" i="1"/>
  <c r="AN95" i="1" l="1"/>
  <c r="AG94" i="1"/>
  <c r="AK26" i="1" s="1"/>
  <c r="J96" i="2"/>
  <c r="J39" i="2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<sst xmlns="http://schemas.openxmlformats.org/spreadsheetml/2006/main" count="1736" uniqueCount="404">
  <si>
    <t>Export Komplet</t>
  </si>
  <si>
    <t/>
  </si>
  <si>
    <t>2.0</t>
  </si>
  <si>
    <t>False</t>
  </si>
  <si>
    <t>{2a9ca06f-920b-4206-825b-a05a84a3393e}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</si>
  <si>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</si>
  <si>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</si>
  <si>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</si>
  <si>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</si>
  <si>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</si>
  <si>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</si>
  <si>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</si>
  <si>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</si>
  <si>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</si>
  <si>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P-22-039-000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</si>
  <si>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</si>
  <si>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</si>
  <si>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Centrum technického a inovativního vzdělání, Kyjov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</si>
  <si>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</si>
  <si>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</si>
  <si>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</si>
  <si>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</si>
  <si>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</si>
  <si>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</si>
  <si>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</si>
  <si>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</si>
  <si>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</si>
  <si>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</si>
  <si>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</si>
  <si>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</si>
  <si>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</si>
  <si>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</si>
  <si>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</si>
  <si>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</si>
  <si>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</si>
  <si>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</si>
  <si>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</si>
  <si>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</si>
  <si>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</si>
  <si>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</si>
  <si>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</si>
  <si>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</si>
  <si>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</si>
  <si>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</si>
  <si>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</si>
  <si>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</si>
  <si>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</si>
  <si>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</si>
  <si>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</si>
  <si>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</si>
  <si>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</si>
  <si>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</si>
  <si>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</si>
  <si>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</si>
  <si>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</si>
  <si>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</si>
  <si>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</si>
  <si>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</si>
  <si>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</si>
  <si>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</si>
  <si>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</si>
  <si>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</si>
  <si>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</si>
  <si>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</si>
  <si>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</si>
  <si>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</si>
  <si>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</si>
  <si>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</si>
  <si>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</si>
  <si>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</si>
  <si>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</si>
  <si>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</si>
  <si>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</si>
  <si>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</si>
  <si>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</si>
  <si>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</si>
  <si>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</si>
  <si>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F.02</t>
  </si>
  <si>
    <t>Interiérové vybavení volné - nábytek</t>
  </si>
  <si>
    <t>STA</t>
  </si>
  <si>
    <t>1</t>
  </si>
  <si>
    <t>{2e20f371-e156-4b9f-8111-38be46d0505b}</t>
  </si>
  <si>
    <t>2</t>
  </si>
  <si>
    <t>KRYCÍ LIST SOUPISU PRACÍ</t>
  </si>
  <si>
    <t>Objekt:</t>
  </si>
  <si>
    <t>F.02 - Interiérové vybavení volné - nábytek</t>
  </si>
  <si>
    <t>REKAPITULACE ČLENĚNÍ SOUPISU PRACÍ</t>
  </si>
  <si>
    <t>Kód dílu - Popis</t>
  </si>
  <si>
    <t>Cena celkem [CZK]</t>
  </si>
  <si>
    <t>Náklady ze soupisu prací</t>
  </si>
  <si>
    <t>-1</t>
  </si>
  <si>
    <t>D.101 - D.101 Coworking</t>
  </si>
  <si>
    <t>D.102 - D.102 Administrativní budova</t>
  </si>
  <si>
    <t>D.103 - D.103 Přístavba</t>
  </si>
  <si>
    <t>D.104 - D.104 Autoservis</t>
  </si>
  <si>
    <t>D.105 - D.105 Opravárenská hala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</si>
  <si>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</si>
  <si>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</si>
  <si>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</si>
  <si>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</si>
  <si>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</si>
  <si>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</si>
  <si>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</si>
  <si>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</si>
  <si>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</si>
  <si>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</si>
  <si>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</si>
  <si>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</si>
  <si>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</si>
  <si>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</si>
  <si>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D.101</t>
  </si>
  <si>
    <t>D.101 Coworking</t>
  </si>
  <si>
    <t>ROZPOCET</t>
  </si>
  <si>
    <t>K</t>
  </si>
  <si>
    <t>KR1</t>
  </si>
  <si>
    <t>Křeslo kruhové</t>
  </si>
  <si>
    <t>ks</t>
  </si>
  <si>
    <t>4</t>
  </si>
  <si>
    <t>427727588</t>
  </si>
  <si>
    <t>KR2</t>
  </si>
  <si>
    <t>Křeslo</t>
  </si>
  <si>
    <t>188297016</t>
  </si>
  <si>
    <t>3</t>
  </si>
  <si>
    <t>SB</t>
  </si>
  <si>
    <t>Stolička barová</t>
  </si>
  <si>
    <t>-752854942</t>
  </si>
  <si>
    <t>SK</t>
  </si>
  <si>
    <t>Stolek konferenční</t>
  </si>
  <si>
    <t>1817949502</t>
  </si>
  <si>
    <t>5</t>
  </si>
  <si>
    <t>ŽD</t>
  </si>
  <si>
    <t>Židle</t>
  </si>
  <si>
    <t>761305199</t>
  </si>
  <si>
    <t>6</t>
  </si>
  <si>
    <t>SU</t>
  </si>
  <si>
    <t>Stůl učebna</t>
  </si>
  <si>
    <t>406886726</t>
  </si>
  <si>
    <t>7</t>
  </si>
  <si>
    <t>KV</t>
  </si>
  <si>
    <t>Květináč hranatý</t>
  </si>
  <si>
    <t>1774266205</t>
  </si>
  <si>
    <t>8</t>
  </si>
  <si>
    <t>L1</t>
  </si>
  <si>
    <t>Lampa stojící</t>
  </si>
  <si>
    <t>-1857970033</t>
  </si>
  <si>
    <t>9</t>
  </si>
  <si>
    <t>Katedra</t>
  </si>
  <si>
    <t>-1396219169</t>
  </si>
  <si>
    <t>D.102</t>
  </si>
  <si>
    <t>D.102 Administrativní budova</t>
  </si>
  <si>
    <t>10</t>
  </si>
  <si>
    <t>NA01a</t>
  </si>
  <si>
    <t>Šatní skříňka - 4 oddíly (modrá)</t>
  </si>
  <si>
    <t>-1086731390</t>
  </si>
  <si>
    <t>11</t>
  </si>
  <si>
    <t>NA01b</t>
  </si>
  <si>
    <t>Šatní skříňka - 4 oddíly (oranžová)</t>
  </si>
  <si>
    <t>1467315100</t>
  </si>
  <si>
    <t>NA02a</t>
  </si>
  <si>
    <t>Šatní skříňka - 2 oddíly</t>
  </si>
  <si>
    <t>-783227937</t>
  </si>
  <si>
    <t>13</t>
  </si>
  <si>
    <t>NA02b</t>
  </si>
  <si>
    <t>Šatní skříňka - 2 oddíly (oranžová)</t>
  </si>
  <si>
    <t>841223188</t>
  </si>
  <si>
    <t>14</t>
  </si>
  <si>
    <t>NA02c</t>
  </si>
  <si>
    <t>1064106520</t>
  </si>
  <si>
    <t>15</t>
  </si>
  <si>
    <t>NA03</t>
  </si>
  <si>
    <t>Skříň na úklid</t>
  </si>
  <si>
    <t>-891926670</t>
  </si>
  <si>
    <t>16</t>
  </si>
  <si>
    <t>NA04</t>
  </si>
  <si>
    <t>Dílenská univerzální skříň - 4 police</t>
  </si>
  <si>
    <t>1665922339</t>
  </si>
  <si>
    <t>17</t>
  </si>
  <si>
    <t>NA05</t>
  </si>
  <si>
    <t>Univerzální dílenská skříň</t>
  </si>
  <si>
    <t>-591725864</t>
  </si>
  <si>
    <t>18</t>
  </si>
  <si>
    <t>NA06</t>
  </si>
  <si>
    <t>Univerzální dílenská skříň se zásuvkami</t>
  </si>
  <si>
    <t>582027911</t>
  </si>
  <si>
    <t>19</t>
  </si>
  <si>
    <t>NA07</t>
  </si>
  <si>
    <t>Dílenská univerzální skříň - 8x zásuvka</t>
  </si>
  <si>
    <t>361506264</t>
  </si>
  <si>
    <t>20</t>
  </si>
  <si>
    <t>NA08</t>
  </si>
  <si>
    <t>Univerzální dílenská skříň - malá</t>
  </si>
  <si>
    <t>-440219069</t>
  </si>
  <si>
    <t>NA09</t>
  </si>
  <si>
    <t>Dílenská skříňka na nářadí</t>
  </si>
  <si>
    <t>-1365773718</t>
  </si>
  <si>
    <t>22</t>
  </si>
  <si>
    <t>NC01</t>
  </si>
  <si>
    <t>Pracovní stůl z ocelového plechu</t>
  </si>
  <si>
    <t>-1270994104</t>
  </si>
  <si>
    <t>23</t>
  </si>
  <si>
    <t>NC02</t>
  </si>
  <si>
    <t>Dílenský pracovní stůl</t>
  </si>
  <si>
    <t>-1043906723</t>
  </si>
  <si>
    <t>24</t>
  </si>
  <si>
    <t>NC04</t>
  </si>
  <si>
    <t>Dílenský pracovní stůl se 2 zásuvkovými boxy na nářadí</t>
  </si>
  <si>
    <t>-683377354</t>
  </si>
  <si>
    <t>25</t>
  </si>
  <si>
    <t>NC09</t>
  </si>
  <si>
    <t>Stůl šedý</t>
  </si>
  <si>
    <t>-1052499043</t>
  </si>
  <si>
    <t>26</t>
  </si>
  <si>
    <t>NC10</t>
  </si>
  <si>
    <t>Kancelářský pracovní stůl</t>
  </si>
  <si>
    <t>-1920954486</t>
  </si>
  <si>
    <t>27</t>
  </si>
  <si>
    <t>NC11</t>
  </si>
  <si>
    <t>Kancelářský pracovní stůl 1200mm</t>
  </si>
  <si>
    <t>-713996411</t>
  </si>
  <si>
    <t>28</t>
  </si>
  <si>
    <t>NC12</t>
  </si>
  <si>
    <t>Rohový kancelářský pracovní stůl</t>
  </si>
  <si>
    <t>-650281436</t>
  </si>
  <si>
    <t>29</t>
  </si>
  <si>
    <t>NC13</t>
  </si>
  <si>
    <t>Kancelářský jednací stůl - šedý</t>
  </si>
  <si>
    <t>1067646157</t>
  </si>
  <si>
    <t>30</t>
  </si>
  <si>
    <t>NC16</t>
  </si>
  <si>
    <t>Souprava žákovské lavice a dvou židlí</t>
  </si>
  <si>
    <t>1382738566</t>
  </si>
  <si>
    <t>31</t>
  </si>
  <si>
    <t>NC17</t>
  </si>
  <si>
    <t>Učitelský stůl s clonou</t>
  </si>
  <si>
    <t>-923743252</t>
  </si>
  <si>
    <t>32</t>
  </si>
  <si>
    <t>ND01</t>
  </si>
  <si>
    <t>Pojízdná pracovní stolička</t>
  </si>
  <si>
    <t>-457524262</t>
  </si>
  <si>
    <t>33</t>
  </si>
  <si>
    <t>ND02</t>
  </si>
  <si>
    <t>Židle černá</t>
  </si>
  <si>
    <t>-867448939</t>
  </si>
  <si>
    <t>34</t>
  </si>
  <si>
    <t>ND03</t>
  </si>
  <si>
    <t>Kancelářská židle s hlavovou opěrkou</t>
  </si>
  <si>
    <t>1021234608</t>
  </si>
  <si>
    <t>35</t>
  </si>
  <si>
    <t>ND04</t>
  </si>
  <si>
    <t>Kancelářské křeslo pro učitele</t>
  </si>
  <si>
    <t>39324844</t>
  </si>
  <si>
    <t>36</t>
  </si>
  <si>
    <t>ND05</t>
  </si>
  <si>
    <t>Šedé křeslo</t>
  </si>
  <si>
    <t>866895053</t>
  </si>
  <si>
    <t>37</t>
  </si>
  <si>
    <t>ND07</t>
  </si>
  <si>
    <t>Učitelská židle polstrovaná</t>
  </si>
  <si>
    <t>-1839172086</t>
  </si>
  <si>
    <t>38</t>
  </si>
  <si>
    <t>NE01</t>
  </si>
  <si>
    <t>Kancelářský mobilní kontejner - šedý</t>
  </si>
  <si>
    <t>1631024333</t>
  </si>
  <si>
    <t>39</t>
  </si>
  <si>
    <t>NE02</t>
  </si>
  <si>
    <t>Kancelářský mobilní kontejner - bříza</t>
  </si>
  <si>
    <t>-254203981</t>
  </si>
  <si>
    <t>40</t>
  </si>
  <si>
    <t>NE03</t>
  </si>
  <si>
    <t>Paravan na stůl</t>
  </si>
  <si>
    <t>1715926866</t>
  </si>
  <si>
    <t>41</t>
  </si>
  <si>
    <t>NH02</t>
  </si>
  <si>
    <t>Svěrák</t>
  </si>
  <si>
    <t>1180531266</t>
  </si>
  <si>
    <t>42</t>
  </si>
  <si>
    <t>NH07</t>
  </si>
  <si>
    <t>Lavička</t>
  </si>
  <si>
    <t>1383155313</t>
  </si>
  <si>
    <t>D.103</t>
  </si>
  <si>
    <t>D.103 Přístavba</t>
  </si>
  <si>
    <t>44</t>
  </si>
  <si>
    <t>1640409355</t>
  </si>
  <si>
    <t>45</t>
  </si>
  <si>
    <t>1205921312</t>
  </si>
  <si>
    <t>46</t>
  </si>
  <si>
    <t>1665633105</t>
  </si>
  <si>
    <t>47</t>
  </si>
  <si>
    <t>-462000558</t>
  </si>
  <si>
    <t>48</t>
  </si>
  <si>
    <t>351160845</t>
  </si>
  <si>
    <t>49</t>
  </si>
  <si>
    <t>-603922674</t>
  </si>
  <si>
    <t>50</t>
  </si>
  <si>
    <t>1879798975</t>
  </si>
  <si>
    <t>51</t>
  </si>
  <si>
    <t>-13308561</t>
  </si>
  <si>
    <t>52</t>
  </si>
  <si>
    <t>NC05</t>
  </si>
  <si>
    <t>Dílenský pracovní stůl - bez dvířek</t>
  </si>
  <si>
    <t>1009948927</t>
  </si>
  <si>
    <t>53</t>
  </si>
  <si>
    <t>1265232207</t>
  </si>
  <si>
    <t>54</t>
  </si>
  <si>
    <t>NC18</t>
  </si>
  <si>
    <t>Pojízdný stůl pod kooperativního robota</t>
  </si>
  <si>
    <t>1829307947</t>
  </si>
  <si>
    <t>55</t>
  </si>
  <si>
    <t>NC22</t>
  </si>
  <si>
    <t>Kancelářský pracovní stůl 1790 mm</t>
  </si>
  <si>
    <t>1540777268</t>
  </si>
  <si>
    <t>56</t>
  </si>
  <si>
    <t>1707062500</t>
  </si>
  <si>
    <t>57</t>
  </si>
  <si>
    <t>211216603</t>
  </si>
  <si>
    <t>58</t>
  </si>
  <si>
    <t>913709476</t>
  </si>
  <si>
    <t>59</t>
  </si>
  <si>
    <t>1772367271</t>
  </si>
  <si>
    <t>60</t>
  </si>
  <si>
    <t>ND06</t>
  </si>
  <si>
    <t>Šedý gauč</t>
  </si>
  <si>
    <t>538390692</t>
  </si>
  <si>
    <t>61</t>
  </si>
  <si>
    <t>-1448091255</t>
  </si>
  <si>
    <t>62</t>
  </si>
  <si>
    <t>-1292040092</t>
  </si>
  <si>
    <t>63</t>
  </si>
  <si>
    <t>-823434813</t>
  </si>
  <si>
    <t>D.104</t>
  </si>
  <si>
    <t>D.104 Autoservis</t>
  </si>
  <si>
    <t>64</t>
  </si>
  <si>
    <t>324149289</t>
  </si>
  <si>
    <t>65</t>
  </si>
  <si>
    <t>NA10</t>
  </si>
  <si>
    <t>Policová dílenská skříň</t>
  </si>
  <si>
    <t>1710322853</t>
  </si>
  <si>
    <t>66</t>
  </si>
  <si>
    <t>NC06</t>
  </si>
  <si>
    <t>Dílenský stůl</t>
  </si>
  <si>
    <t>1311426061</t>
  </si>
  <si>
    <t>67</t>
  </si>
  <si>
    <t>NC08</t>
  </si>
  <si>
    <t>Pojízdný montážní stůl</t>
  </si>
  <si>
    <t>1484886021</t>
  </si>
  <si>
    <t>68</t>
  </si>
  <si>
    <t>455993848</t>
  </si>
  <si>
    <t>69</t>
  </si>
  <si>
    <t>1073325145</t>
  </si>
  <si>
    <t>70</t>
  </si>
  <si>
    <t>NC15</t>
  </si>
  <si>
    <t>Konferenční stolek - černý</t>
  </si>
  <si>
    <t>-1814958969</t>
  </si>
  <si>
    <t>71</t>
  </si>
  <si>
    <t>-1566095741</t>
  </si>
  <si>
    <t>72</t>
  </si>
  <si>
    <t>-1999264642</t>
  </si>
  <si>
    <t>73</t>
  </si>
  <si>
    <t>-1747040973</t>
  </si>
  <si>
    <t>74</t>
  </si>
  <si>
    <t>NG05</t>
  </si>
  <si>
    <t>Policový regál s dlouhými policemi - tmavý</t>
  </si>
  <si>
    <t>908222752</t>
  </si>
  <si>
    <t>75</t>
  </si>
  <si>
    <t>-778735146</t>
  </si>
  <si>
    <t>D.105</t>
  </si>
  <si>
    <t>D.105 Opravárenská hala</t>
  </si>
  <si>
    <t>76</t>
  </si>
  <si>
    <t>-1852953574</t>
  </si>
  <si>
    <t>77</t>
  </si>
  <si>
    <t>862236547</t>
  </si>
  <si>
    <t>78</t>
  </si>
  <si>
    <t>-639548904</t>
  </si>
  <si>
    <t>79</t>
  </si>
  <si>
    <t>231925416</t>
  </si>
  <si>
    <t>80</t>
  </si>
  <si>
    <t>-1399003846</t>
  </si>
  <si>
    <t>81</t>
  </si>
  <si>
    <t>-1116237097</t>
  </si>
  <si>
    <t>82</t>
  </si>
  <si>
    <t>-1140276415</t>
  </si>
  <si>
    <t>83</t>
  </si>
  <si>
    <t>NC07</t>
  </si>
  <si>
    <t>Dílenský pracovní stůl se 2 zásuvkovými boxy na nářadí se zámkem</t>
  </si>
  <si>
    <t>579590109</t>
  </si>
  <si>
    <t>84</t>
  </si>
  <si>
    <t>1871331504</t>
  </si>
  <si>
    <t>85</t>
  </si>
  <si>
    <t>-2022749470</t>
  </si>
  <si>
    <t>86</t>
  </si>
  <si>
    <t>1052208804</t>
  </si>
  <si>
    <t>87</t>
  </si>
  <si>
    <t>1090577630</t>
  </si>
  <si>
    <t>88</t>
  </si>
  <si>
    <t>-237028564</t>
  </si>
  <si>
    <t>89</t>
  </si>
  <si>
    <t>318008943</t>
  </si>
  <si>
    <t>90</t>
  </si>
  <si>
    <t>1492364942</t>
  </si>
  <si>
    <t>91</t>
  </si>
  <si>
    <t>1095725375</t>
  </si>
  <si>
    <t>92</t>
  </si>
  <si>
    <t>-1137710147</t>
  </si>
  <si>
    <t>POZNÁMKA: ZADAVATEL UMOŽŇUJE DODAVATELŮM, ABY SE OD HODNOT DEFINOVANÝCH V POPISU JEDNOTLIVÝCH POPTÁVANÝCH ZAŘÍZENÍCH, NÁBYTKU, TECHNOLOGIÍCH A OSTATNÍHO VYBAVENÍ ODCHÝLILI O +/- 5%.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</si>
</sst>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8"/>
      <color rgb="FFFF0000"/>
      <name val="Arial CE"/>
      <family val="2"/>
    </font>
    <font>
      <b/>
      <sz val="10"/>
      <color rgb="FFFF0000"/>
      <name val="Arial CE"/>
      <family val="2"/>
    </font>
    <font>
      <sz val="10"/>
      <color rgb="FFFF000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4" fontId="18" fillId="3" borderId="22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Protection="1"/>
    <xf numFmtId="0" fontId="9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8" fillId="5" borderId="0" xfId="0" applyFont="1" applyFill="1" applyAlignment="1" applyProtection="1">
      <alignment horizontal="left" vertical="center"/>
    </xf>
    <xf numFmtId="0" fontId="18" fillId="5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</xf>
    <xf numFmtId="0" fontId="18" fillId="5" borderId="18" xfId="0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4" fontId="20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28" fillId="0" borderId="12" xfId="0" applyNumberFormat="1" applyFont="1" applyBorder="1" applyProtection="1"/>
    <xf numFmtId="0" fontId="0" fillId="0" borderId="13" xfId="0" applyBorder="1" applyAlignment="1" applyProtection="1">
      <alignment vertical="center"/>
    </xf>
    <xf numFmtId="0" fontId="7" fillId="0" borderId="0" xfId="0" applyFont="1" applyProtection="1"/>
    <xf numFmtId="0" fontId="7" fillId="0" borderId="3" xfId="0" applyFont="1" applyBorder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7" fillId="0" borderId="14" xfId="0" applyFont="1" applyBorder="1" applyProtection="1"/>
    <xf numFmtId="166" fontId="7" fillId="0" borderId="0" xfId="0" applyNumberFormat="1" applyFont="1" applyProtection="1"/>
    <xf numFmtId="0" fontId="7" fillId="0" borderId="15" xfId="0" applyFont="1" applyBorder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0" borderId="22" xfId="0" applyNumberFormat="1" applyFont="1" applyBorder="1" applyAlignment="1" applyProtection="1">
      <alignment vertical="center"/>
    </xf>
    <xf numFmtId="0" fontId="19" fillId="3" borderId="14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166" fontId="19" fillId="0" borderId="0" xfId="0" applyNumberFormat="1" applyFont="1" applyAlignment="1" applyProtection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3" borderId="19" xfId="0" applyFont="1" applyFill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0" fontId="19" fillId="0" borderId="21" xfId="0" applyFont="1" applyBorder="1" applyAlignment="1" applyProtection="1">
      <alignment horizontal="left" vertical="center"/>
    </xf>
    <xf numFmtId="0" fontId="31" fillId="0" borderId="0" xfId="0" applyFont="1" applyProtection="1"/>
    <xf numFmtId="0" fontId="32" fillId="0" borderId="0" xfId="0" applyFont="1" applyProtection="1"/>
    <xf numFmtId="0" fontId="33" fillId="0" borderId="0" xfId="0" applyFo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101" t="s">
        <v>5</v>
      </c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87" t="s">
        <v>14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R5" s="15"/>
      <c r="BE5" s="84" t="s">
        <v>15</v>
      </c>
      <c r="BS5" s="12" t="s">
        <v>6</v>
      </c>
    </row>
    <row r="6" spans="1:74" ht="36.950000000000003" customHeight="1">
      <c r="B6" s="15"/>
      <c r="D6" s="21" t="s">
        <v>16</v>
      </c>
      <c r="K6" s="89" t="s">
        <v>17</v>
      </c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R6" s="15"/>
      <c r="BE6" s="85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85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80">
        <f ca="1">TODAY()</f>
        <v>45936</v>
      </c>
      <c r="AR8" s="15"/>
      <c r="BE8" s="85"/>
      <c r="BS8" s="12" t="s">
        <v>6</v>
      </c>
    </row>
    <row r="9" spans="1:74" ht="14.45" customHeight="1">
      <c r="B9" s="15"/>
      <c r="AR9" s="15"/>
      <c r="BE9" s="85"/>
      <c r="BS9" s="12" t="s">
        <v>6</v>
      </c>
    </row>
    <row r="10" spans="1:74" ht="12" customHeight="1">
      <c r="B10" s="15"/>
      <c r="D10" s="22" t="s">
        <v>23</v>
      </c>
      <c r="AK10" s="22" t="s">
        <v>24</v>
      </c>
      <c r="AN10" s="20" t="s">
        <v>1</v>
      </c>
      <c r="AR10" s="15"/>
      <c r="BE10" s="85"/>
      <c r="BS10" s="12" t="s">
        <v>6</v>
      </c>
    </row>
    <row r="11" spans="1:74" ht="18.399999999999999" customHeight="1">
      <c r="B11" s="15"/>
      <c r="E11" s="20" t="s">
        <v>21</v>
      </c>
      <c r="AK11" s="22" t="s">
        <v>25</v>
      </c>
      <c r="AN11" s="20" t="s">
        <v>1</v>
      </c>
      <c r="AR11" s="15"/>
      <c r="BE11" s="85"/>
      <c r="BS11" s="12" t="s">
        <v>6</v>
      </c>
    </row>
    <row r="12" spans="1:74" ht="6.95" customHeight="1">
      <c r="B12" s="15"/>
      <c r="AR12" s="15"/>
      <c r="BE12" s="85"/>
      <c r="BS12" s="12" t="s">
        <v>6</v>
      </c>
    </row>
    <row r="13" spans="1:74" ht="12" customHeight="1">
      <c r="B13" s="15"/>
      <c r="D13" s="22" t="s">
        <v>26</v>
      </c>
      <c r="AK13" s="22" t="s">
        <v>24</v>
      </c>
      <c r="AN13" s="23" t="s">
        <v>27</v>
      </c>
      <c r="AR13" s="15"/>
      <c r="BE13" s="85"/>
      <c r="BS13" s="12" t="s">
        <v>6</v>
      </c>
    </row>
    <row r="14" spans="1:74" ht="12.75">
      <c r="B14" s="15"/>
      <c r="E14" s="90" t="s">
        <v>27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22" t="s">
        <v>25</v>
      </c>
      <c r="AN14" s="23" t="s">
        <v>27</v>
      </c>
      <c r="AR14" s="15"/>
      <c r="BE14" s="85"/>
      <c r="BS14" s="12" t="s">
        <v>6</v>
      </c>
    </row>
    <row r="15" spans="1:74" ht="6.95" customHeight="1">
      <c r="B15" s="15"/>
      <c r="AR15" s="15"/>
      <c r="BE15" s="85"/>
      <c r="BS15" s="12" t="s">
        <v>3</v>
      </c>
    </row>
    <row r="16" spans="1:74" ht="12" customHeight="1">
      <c r="B16" s="15"/>
      <c r="D16" s="22" t="s">
        <v>28</v>
      </c>
      <c r="AK16" s="22" t="s">
        <v>24</v>
      </c>
      <c r="AN16" s="20" t="s">
        <v>1</v>
      </c>
      <c r="AR16" s="15"/>
      <c r="BE16" s="85"/>
      <c r="BS16" s="12" t="s">
        <v>3</v>
      </c>
    </row>
    <row r="17" spans="2:71" ht="18.399999999999999" customHeight="1">
      <c r="B17" s="15"/>
      <c r="E17" s="20" t="s">
        <v>21</v>
      </c>
      <c r="AK17" s="22" t="s">
        <v>25</v>
      </c>
      <c r="AN17" s="20" t="s">
        <v>1</v>
      </c>
      <c r="AR17" s="15"/>
      <c r="BE17" s="85"/>
      <c r="BS17" s="12" t="s">
        <v>29</v>
      </c>
    </row>
    <row r="18" spans="2:71" ht="6.95" customHeight="1">
      <c r="B18" s="15"/>
      <c r="AR18" s="15"/>
      <c r="BE18" s="85"/>
      <c r="BS18" s="12" t="s">
        <v>6</v>
      </c>
    </row>
    <row r="19" spans="2:71" ht="12" customHeight="1">
      <c r="B19" s="15"/>
      <c r="D19" s="22" t="s">
        <v>30</v>
      </c>
      <c r="AK19" s="22" t="s">
        <v>24</v>
      </c>
      <c r="AN19" s="20" t="s">
        <v>1</v>
      </c>
      <c r="AR19" s="15"/>
      <c r="BE19" s="85"/>
      <c r="BS19" s="12" t="s">
        <v>6</v>
      </c>
    </row>
    <row r="20" spans="2:71" ht="18.399999999999999" customHeight="1">
      <c r="B20" s="15"/>
      <c r="E20" s="20" t="s">
        <v>21</v>
      </c>
      <c r="AK20" s="22" t="s">
        <v>25</v>
      </c>
      <c r="AN20" s="20" t="s">
        <v>1</v>
      </c>
      <c r="AR20" s="15"/>
      <c r="BE20" s="85"/>
      <c r="BS20" s="12" t="s">
        <v>3</v>
      </c>
    </row>
    <row r="21" spans="2:71" ht="6.95" customHeight="1">
      <c r="B21" s="15"/>
      <c r="AR21" s="15"/>
      <c r="BE21" s="85"/>
    </row>
    <row r="22" spans="2:71" ht="12" customHeight="1">
      <c r="B22" s="15"/>
      <c r="D22" s="22" t="s">
        <v>31</v>
      </c>
      <c r="AR22" s="15"/>
      <c r="BE22" s="85"/>
    </row>
    <row r="23" spans="2:71" ht="16.5" customHeight="1">
      <c r="B23" s="15"/>
      <c r="E23" s="92" t="s">
        <v>1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R23" s="15"/>
      <c r="BE23" s="85"/>
    </row>
    <row r="24" spans="2:71" ht="6.95" customHeight="1">
      <c r="B24" s="15"/>
      <c r="AR24" s="15"/>
      <c r="BE24" s="85"/>
    </row>
    <row r="25" spans="2:71" ht="6.95" customHeight="1">
      <c r="B25" s="1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5"/>
      <c r="BE25" s="85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93">
        <f>ROUND(AG94,2)</f>
        <v>0</v>
      </c>
      <c r="AL26" s="94"/>
      <c r="AM26" s="94"/>
      <c r="AN26" s="94"/>
      <c r="AO26" s="94"/>
      <c r="AR26" s="25"/>
      <c r="BE26" s="85"/>
    </row>
    <row r="27" spans="2:71" s="1" customFormat="1" ht="6.95" customHeight="1">
      <c r="B27" s="25"/>
      <c r="AR27" s="25"/>
      <c r="BE27" s="85"/>
    </row>
    <row r="28" spans="2:71" s="1" customFormat="1" ht="12.75">
      <c r="B28" s="25"/>
      <c r="L28" s="95" t="s">
        <v>33</v>
      </c>
      <c r="M28" s="95"/>
      <c r="N28" s="95"/>
      <c r="O28" s="95"/>
      <c r="P28" s="95"/>
      <c r="W28" s="95" t="s">
        <v>34</v>
      </c>
      <c r="X28" s="95"/>
      <c r="Y28" s="95"/>
      <c r="Z28" s="95"/>
      <c r="AA28" s="95"/>
      <c r="AB28" s="95"/>
      <c r="AC28" s="95"/>
      <c r="AD28" s="95"/>
      <c r="AE28" s="95"/>
      <c r="AK28" s="95" t="s">
        <v>35</v>
      </c>
      <c r="AL28" s="95"/>
      <c r="AM28" s="95"/>
      <c r="AN28" s="95"/>
      <c r="AO28" s="95"/>
      <c r="AR28" s="25"/>
      <c r="BE28" s="85"/>
    </row>
    <row r="29" spans="2:71" s="2" customFormat="1" ht="14.45" customHeight="1">
      <c r="B29" s="28"/>
      <c r="D29" s="22" t="s">
        <v>36</v>
      </c>
      <c r="F29" s="22" t="s">
        <v>37</v>
      </c>
      <c r="L29" s="83">
        <v>0.21</v>
      </c>
      <c r="M29" s="82"/>
      <c r="N29" s="82"/>
      <c r="O29" s="82"/>
      <c r="P29" s="82"/>
      <c r="W29" s="81">
        <f>ROUND(AZ94, 2)</f>
        <v>0</v>
      </c>
      <c r="X29" s="82"/>
      <c r="Y29" s="82"/>
      <c r="Z29" s="82"/>
      <c r="AA29" s="82"/>
      <c r="AB29" s="82"/>
      <c r="AC29" s="82"/>
      <c r="AD29" s="82"/>
      <c r="AE29" s="82"/>
      <c r="AK29" s="81">
        <f>ROUND(AV94, 2)</f>
        <v>0</v>
      </c>
      <c r="AL29" s="82"/>
      <c r="AM29" s="82"/>
      <c r="AN29" s="82"/>
      <c r="AO29" s="82"/>
      <c r="AR29" s="28"/>
      <c r="BE29" s="86"/>
    </row>
    <row r="30" spans="2:71" s="2" customFormat="1" ht="14.45" customHeight="1">
      <c r="B30" s="28"/>
      <c r="F30" s="22" t="s">
        <v>38</v>
      </c>
      <c r="L30" s="83">
        <v>0.12</v>
      </c>
      <c r="M30" s="82"/>
      <c r="N30" s="82"/>
      <c r="O30" s="82"/>
      <c r="P30" s="82"/>
      <c r="W30" s="81">
        <f>ROUND(BA94, 2)</f>
        <v>0</v>
      </c>
      <c r="X30" s="82"/>
      <c r="Y30" s="82"/>
      <c r="Z30" s="82"/>
      <c r="AA30" s="82"/>
      <c r="AB30" s="82"/>
      <c r="AC30" s="82"/>
      <c r="AD30" s="82"/>
      <c r="AE30" s="82"/>
      <c r="AK30" s="81">
        <f>ROUND(AW94, 2)</f>
        <v>0</v>
      </c>
      <c r="AL30" s="82"/>
      <c r="AM30" s="82"/>
      <c r="AN30" s="82"/>
      <c r="AO30" s="82"/>
      <c r="AR30" s="28"/>
      <c r="BE30" s="86"/>
    </row>
    <row r="31" spans="2:71" s="2" customFormat="1" ht="14.45" hidden="1" customHeight="1">
      <c r="B31" s="28"/>
      <c r="F31" s="22" t="s">
        <v>39</v>
      </c>
      <c r="L31" s="83">
        <v>0.21</v>
      </c>
      <c r="M31" s="82"/>
      <c r="N31" s="82"/>
      <c r="O31" s="82"/>
      <c r="P31" s="82"/>
      <c r="W31" s="81">
        <f>ROUND(BB94, 2)</f>
        <v>0</v>
      </c>
      <c r="X31" s="82"/>
      <c r="Y31" s="82"/>
      <c r="Z31" s="82"/>
      <c r="AA31" s="82"/>
      <c r="AB31" s="82"/>
      <c r="AC31" s="82"/>
      <c r="AD31" s="82"/>
      <c r="AE31" s="82"/>
      <c r="AK31" s="81">
        <v>0</v>
      </c>
      <c r="AL31" s="82"/>
      <c r="AM31" s="82"/>
      <c r="AN31" s="82"/>
      <c r="AO31" s="82"/>
      <c r="AR31" s="28"/>
      <c r="BE31" s="86"/>
    </row>
    <row r="32" spans="2:71" s="2" customFormat="1" ht="14.45" hidden="1" customHeight="1">
      <c r="B32" s="28"/>
      <c r="F32" s="22" t="s">
        <v>40</v>
      </c>
      <c r="L32" s="83">
        <v>0.12</v>
      </c>
      <c r="M32" s="82"/>
      <c r="N32" s="82"/>
      <c r="O32" s="82"/>
      <c r="P32" s="82"/>
      <c r="W32" s="81">
        <f>ROUND(BC94, 2)</f>
        <v>0</v>
      </c>
      <c r="X32" s="82"/>
      <c r="Y32" s="82"/>
      <c r="Z32" s="82"/>
      <c r="AA32" s="82"/>
      <c r="AB32" s="82"/>
      <c r="AC32" s="82"/>
      <c r="AD32" s="82"/>
      <c r="AE32" s="82"/>
      <c r="AK32" s="81">
        <v>0</v>
      </c>
      <c r="AL32" s="82"/>
      <c r="AM32" s="82"/>
      <c r="AN32" s="82"/>
      <c r="AO32" s="82"/>
      <c r="AR32" s="28"/>
      <c r="BE32" s="86"/>
    </row>
    <row r="33" spans="2:57" s="2" customFormat="1" ht="14.45" hidden="1" customHeight="1">
      <c r="B33" s="28"/>
      <c r="F33" s="22" t="s">
        <v>41</v>
      </c>
      <c r="L33" s="83">
        <v>0</v>
      </c>
      <c r="M33" s="82"/>
      <c r="N33" s="82"/>
      <c r="O33" s="82"/>
      <c r="P33" s="82"/>
      <c r="W33" s="81">
        <f>ROUND(BD94, 2)</f>
        <v>0</v>
      </c>
      <c r="X33" s="82"/>
      <c r="Y33" s="82"/>
      <c r="Z33" s="82"/>
      <c r="AA33" s="82"/>
      <c r="AB33" s="82"/>
      <c r="AC33" s="82"/>
      <c r="AD33" s="82"/>
      <c r="AE33" s="82"/>
      <c r="AK33" s="81">
        <v>0</v>
      </c>
      <c r="AL33" s="82"/>
      <c r="AM33" s="82"/>
      <c r="AN33" s="82"/>
      <c r="AO33" s="82"/>
      <c r="AR33" s="28"/>
      <c r="BE33" s="86"/>
    </row>
    <row r="34" spans="2:57" s="1" customFormat="1" ht="6.95" customHeight="1">
      <c r="B34" s="25"/>
      <c r="AR34" s="25"/>
      <c r="BE34" s="85"/>
    </row>
    <row r="35" spans="2:57" s="1" customFormat="1" ht="25.9" customHeight="1">
      <c r="B35" s="25"/>
      <c r="C35" s="29"/>
      <c r="D35" s="30" t="s">
        <v>42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43</v>
      </c>
      <c r="U35" s="31"/>
      <c r="V35" s="31"/>
      <c r="W35" s="31"/>
      <c r="X35" s="116" t="s">
        <v>44</v>
      </c>
      <c r="Y35" s="117"/>
      <c r="Z35" s="117"/>
      <c r="AA35" s="117"/>
      <c r="AB35" s="117"/>
      <c r="AC35" s="31"/>
      <c r="AD35" s="31"/>
      <c r="AE35" s="31"/>
      <c r="AF35" s="31"/>
      <c r="AG35" s="31"/>
      <c r="AH35" s="31"/>
      <c r="AI35" s="31"/>
      <c r="AJ35" s="31"/>
      <c r="AK35" s="118">
        <f>SUM(AK26:AK33)</f>
        <v>0</v>
      </c>
      <c r="AL35" s="117"/>
      <c r="AM35" s="117"/>
      <c r="AN35" s="117"/>
      <c r="AO35" s="119"/>
      <c r="AP35" s="29"/>
      <c r="AQ35" s="29"/>
      <c r="AR35" s="25"/>
    </row>
    <row r="36" spans="2:57" s="1" customFormat="1" ht="6.95" customHeight="1">
      <c r="B36" s="25"/>
      <c r="AR36" s="25"/>
    </row>
    <row r="37" spans="2:57" s="1" customFormat="1" ht="14.45" customHeight="1">
      <c r="B37" s="25"/>
      <c r="AR37" s="25"/>
    </row>
    <row r="38" spans="2:57" ht="14.45" customHeight="1">
      <c r="B38" s="15"/>
      <c r="AR38" s="15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5"/>
      <c r="D49" s="33" t="s">
        <v>45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46</v>
      </c>
      <c r="AI49" s="34"/>
      <c r="AJ49" s="34"/>
      <c r="AK49" s="34"/>
      <c r="AL49" s="34"/>
      <c r="AM49" s="34"/>
      <c r="AN49" s="34"/>
      <c r="AO49" s="34"/>
      <c r="AR49" s="25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5"/>
      <c r="D60" s="35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5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5" t="s">
        <v>47</v>
      </c>
      <c r="AI60" s="27"/>
      <c r="AJ60" s="27"/>
      <c r="AK60" s="27"/>
      <c r="AL60" s="27"/>
      <c r="AM60" s="35" t="s">
        <v>48</v>
      </c>
      <c r="AN60" s="27"/>
      <c r="AO60" s="27"/>
      <c r="AR60" s="25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5"/>
      <c r="D64" s="33" t="s">
        <v>49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50</v>
      </c>
      <c r="AI64" s="34"/>
      <c r="AJ64" s="34"/>
      <c r="AK64" s="34"/>
      <c r="AL64" s="34"/>
      <c r="AM64" s="34"/>
      <c r="AN64" s="34"/>
      <c r="AO64" s="34"/>
      <c r="AR64" s="25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5"/>
      <c r="D75" s="35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5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5" t="s">
        <v>47</v>
      </c>
      <c r="AI75" s="27"/>
      <c r="AJ75" s="27"/>
      <c r="AK75" s="27"/>
      <c r="AL75" s="27"/>
      <c r="AM75" s="35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5"/>
    </row>
    <row r="81" spans="1:91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5"/>
    </row>
    <row r="82" spans="1:91" s="1" customFormat="1" ht="24.95" customHeight="1">
      <c r="B82" s="25"/>
      <c r="C82" s="16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0"/>
      <c r="C84" s="22" t="s">
        <v>13</v>
      </c>
      <c r="L84" s="3" t="str">
        <f>K5</f>
        <v>P-22-039-000</v>
      </c>
      <c r="AR84" s="40"/>
    </row>
    <row r="85" spans="1:91" s="4" customFormat="1" ht="36.950000000000003" customHeight="1">
      <c r="B85" s="41"/>
      <c r="C85" s="42" t="s">
        <v>16</v>
      </c>
      <c r="L85" s="107" t="str">
        <f>K6</f>
        <v>Centrum technického a inovativního vzdělání, Kyjov</v>
      </c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R85" s="41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20</v>
      </c>
      <c r="L87" s="43" t="str">
        <f>IF(K8="","",K8)</f>
        <v xml:space="preserve"> </v>
      </c>
      <c r="AI87" s="22" t="s">
        <v>22</v>
      </c>
      <c r="AM87" s="109">
        <f ca="1">IF(AN8= "","",AN8)</f>
        <v>45936</v>
      </c>
      <c r="AN87" s="109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23</v>
      </c>
      <c r="L89" s="3" t="str">
        <f>IF(E11= "","",E11)</f>
        <v xml:space="preserve"> </v>
      </c>
      <c r="AI89" s="22" t="s">
        <v>28</v>
      </c>
      <c r="AM89" s="110" t="str">
        <f>IF(E17="","",E17)</f>
        <v xml:space="preserve"> </v>
      </c>
      <c r="AN89" s="111"/>
      <c r="AO89" s="111"/>
      <c r="AP89" s="111"/>
      <c r="AR89" s="25"/>
      <c r="AS89" s="112" t="s">
        <v>52</v>
      </c>
      <c r="AT89" s="113"/>
      <c r="AU89" s="44"/>
      <c r="AV89" s="44"/>
      <c r="AW89" s="44"/>
      <c r="AX89" s="44"/>
      <c r="AY89" s="44"/>
      <c r="AZ89" s="44"/>
      <c r="BA89" s="44"/>
      <c r="BB89" s="44"/>
      <c r="BC89" s="44"/>
      <c r="BD89" s="45"/>
    </row>
    <row r="90" spans="1:91" s="1" customFormat="1" ht="15.2" customHeight="1">
      <c r="B90" s="25"/>
      <c r="C90" s="22" t="s">
        <v>26</v>
      </c>
      <c r="L90" s="3" t="str">
        <f>IF(E14= "Vyplň údaj","",E14)</f>
        <v/>
      </c>
      <c r="AI90" s="22" t="s">
        <v>30</v>
      </c>
      <c r="AM90" s="110" t="str">
        <f>IF(E20="","",E20)</f>
        <v xml:space="preserve"> </v>
      </c>
      <c r="AN90" s="111"/>
      <c r="AO90" s="111"/>
      <c r="AP90" s="111"/>
      <c r="AR90" s="25"/>
      <c r="AS90" s="114"/>
      <c r="AT90" s="115"/>
      <c r="BD90" s="46"/>
    </row>
    <row r="91" spans="1:91" s="1" customFormat="1" ht="10.9" customHeight="1">
      <c r="B91" s="25"/>
      <c r="AR91" s="25"/>
      <c r="AS91" s="114"/>
      <c r="AT91" s="115"/>
      <c r="BD91" s="46"/>
    </row>
    <row r="92" spans="1:91" s="1" customFormat="1" ht="29.25" customHeight="1">
      <c r="B92" s="25"/>
      <c r="C92" s="102" t="s">
        <v>53</v>
      </c>
      <c r="D92" s="103"/>
      <c r="E92" s="103"/>
      <c r="F92" s="103"/>
      <c r="G92" s="103"/>
      <c r="H92" s="47"/>
      <c r="I92" s="104" t="s">
        <v>54</v>
      </c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5" t="s">
        <v>55</v>
      </c>
      <c r="AH92" s="103"/>
      <c r="AI92" s="103"/>
      <c r="AJ92" s="103"/>
      <c r="AK92" s="103"/>
      <c r="AL92" s="103"/>
      <c r="AM92" s="103"/>
      <c r="AN92" s="104" t="s">
        <v>56</v>
      </c>
      <c r="AO92" s="103"/>
      <c r="AP92" s="106"/>
      <c r="AQ92" s="48" t="s">
        <v>57</v>
      </c>
      <c r="AR92" s="25"/>
      <c r="AS92" s="49" t="s">
        <v>58</v>
      </c>
      <c r="AT92" s="50" t="s">
        <v>59</v>
      </c>
      <c r="AU92" s="50" t="s">
        <v>60</v>
      </c>
      <c r="AV92" s="50" t="s">
        <v>61</v>
      </c>
      <c r="AW92" s="50" t="s">
        <v>62</v>
      </c>
      <c r="AX92" s="50" t="s">
        <v>63</v>
      </c>
      <c r="AY92" s="50" t="s">
        <v>64</v>
      </c>
      <c r="AZ92" s="50" t="s">
        <v>65</v>
      </c>
      <c r="BA92" s="50" t="s">
        <v>66</v>
      </c>
      <c r="BB92" s="50" t="s">
        <v>67</v>
      </c>
      <c r="BC92" s="50" t="s">
        <v>68</v>
      </c>
      <c r="BD92" s="51" t="s">
        <v>69</v>
      </c>
    </row>
    <row r="93" spans="1:91" s="1" customFormat="1" ht="10.9" customHeight="1">
      <c r="B93" s="25"/>
      <c r="AR93" s="25"/>
      <c r="AS93" s="5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</row>
    <row r="94" spans="1:91" s="5" customFormat="1" ht="32.450000000000003" customHeight="1">
      <c r="B94" s="53"/>
      <c r="C94" s="54" t="s">
        <v>70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99">
        <f>ROUND(AG95,2)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56" t="s">
        <v>1</v>
      </c>
      <c r="AR94" s="53"/>
      <c r="AS94" s="57">
        <f>ROUND(AS95,2)</f>
        <v>0</v>
      </c>
      <c r="AT94" s="58">
        <f>ROUND(SUM(AV94:AW94),2)</f>
        <v>0</v>
      </c>
      <c r="AU94" s="59">
        <f>ROUND(AU95,5)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71</v>
      </c>
      <c r="BT94" s="61" t="s">
        <v>72</v>
      </c>
      <c r="BU94" s="62" t="s">
        <v>73</v>
      </c>
      <c r="BV94" s="61" t="s">
        <v>74</v>
      </c>
      <c r="BW94" s="61" t="s">
        <v>4</v>
      </c>
      <c r="BX94" s="61" t="s">
        <v>75</v>
      </c>
      <c r="CL94" s="61" t="s">
        <v>1</v>
      </c>
    </row>
    <row r="95" spans="1:91" s="6" customFormat="1" ht="16.5" customHeight="1">
      <c r="A95" s="63" t="s">
        <v>76</v>
      </c>
      <c r="B95" s="64"/>
      <c r="C95" s="65"/>
      <c r="D95" s="98" t="s">
        <v>77</v>
      </c>
      <c r="E95" s="98"/>
      <c r="F95" s="98"/>
      <c r="G95" s="98"/>
      <c r="H95" s="98"/>
      <c r="I95" s="66"/>
      <c r="J95" s="98" t="s">
        <v>78</v>
      </c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6">
        <f>'F.02 - Interiérové vybave...'!J30</f>
        <v>0</v>
      </c>
      <c r="AH95" s="97"/>
      <c r="AI95" s="97"/>
      <c r="AJ95" s="97"/>
      <c r="AK95" s="97"/>
      <c r="AL95" s="97"/>
      <c r="AM95" s="97"/>
      <c r="AN95" s="96">
        <f>SUM(AG95,AT95)</f>
        <v>0</v>
      </c>
      <c r="AO95" s="97"/>
      <c r="AP95" s="97"/>
      <c r="AQ95" s="67" t="s">
        <v>79</v>
      </c>
      <c r="AR95" s="64"/>
      <c r="AS95" s="68">
        <v>0</v>
      </c>
      <c r="AT95" s="69">
        <f>ROUND(SUM(AV95:AW95),2)</f>
        <v>0</v>
      </c>
      <c r="AU95" s="70">
        <f>'F.02 - Interiérové vybave...'!P121</f>
        <v>0</v>
      </c>
      <c r="AV95" s="69">
        <f>'F.02 - Interiérové vybave...'!J33</f>
        <v>0</v>
      </c>
      <c r="AW95" s="69">
        <f>'F.02 - Interiérové vybave...'!J34</f>
        <v>0</v>
      </c>
      <c r="AX95" s="69">
        <f>'F.02 - Interiérové vybave...'!J35</f>
        <v>0</v>
      </c>
      <c r="AY95" s="69">
        <f>'F.02 - Interiérové vybave...'!J36</f>
        <v>0</v>
      </c>
      <c r="AZ95" s="69">
        <f>'F.02 - Interiérové vybave...'!F33</f>
        <v>0</v>
      </c>
      <c r="BA95" s="69">
        <f>'F.02 - Interiérové vybave...'!F34</f>
        <v>0</v>
      </c>
      <c r="BB95" s="69">
        <f>'F.02 - Interiérové vybave...'!F35</f>
        <v>0</v>
      </c>
      <c r="BC95" s="69">
        <f>'F.02 - Interiérové vybave...'!F36</f>
        <v>0</v>
      </c>
      <c r="BD95" s="71">
        <f>'F.02 - Interiérové vybave...'!F37</f>
        <v>0</v>
      </c>
      <c r="BT95" s="72" t="s">
        <v>80</v>
      </c>
      <c r="BV95" s="72" t="s">
        <v>74</v>
      </c>
      <c r="BW95" s="72" t="s">
        <v>81</v>
      </c>
      <c r="BX95" s="72" t="s">
        <v>4</v>
      </c>
      <c r="CL95" s="72" t="s">
        <v>1</v>
      </c>
      <c r="CM95" s="72" t="s">
        <v>82</v>
      </c>
    </row>
    <row r="96" spans="1:91" s="1" customFormat="1" ht="30" customHeight="1">
      <c r="B96" s="25"/>
      <c r="AR96" s="25"/>
    </row>
    <row r="97" spans="2:44" s="1" customFormat="1" ht="6.9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5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F.02 - Interiérové vybav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22"/>
  <sheetViews>
    <sheetView showGridLines="0" tabSelected="1" topLeftCell="A188" workbookViewId="0">
      <selection activeCell="I201" activeCellId="4" sqref="I123:I131 I133:I165 I167:I186 I188:I199 I201:I2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 t="s">
        <v>5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0"/>
      <c r="X2" s="120"/>
      <c r="Y2" s="120"/>
      <c r="Z2" s="120"/>
      <c r="AA2" s="120"/>
      <c r="AT2" s="12" t="s">
        <v>81</v>
      </c>
    </row>
    <row r="3" spans="1:46" ht="6.95" hidden="1" customHeight="1">
      <c r="A3" s="120"/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5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T3" s="12" t="s">
        <v>82</v>
      </c>
    </row>
    <row r="4" spans="1:46" ht="24.95" hidden="1" customHeight="1">
      <c r="A4" s="120"/>
      <c r="B4" s="125"/>
      <c r="C4" s="120"/>
      <c r="D4" s="126" t="s">
        <v>83</v>
      </c>
      <c r="E4" s="120"/>
      <c r="F4" s="120"/>
      <c r="G4" s="120"/>
      <c r="H4" s="120"/>
      <c r="I4" s="120"/>
      <c r="J4" s="120"/>
      <c r="K4" s="120"/>
      <c r="L4" s="125"/>
      <c r="M4" s="127" t="s">
        <v>10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T4" s="12" t="s">
        <v>3</v>
      </c>
    </row>
    <row r="5" spans="1:46" ht="6.95" hidden="1" customHeight="1">
      <c r="A5" s="120"/>
      <c r="B5" s="125"/>
      <c r="C5" s="120"/>
      <c r="D5" s="120"/>
      <c r="E5" s="120"/>
      <c r="F5" s="120"/>
      <c r="G5" s="120"/>
      <c r="H5" s="120"/>
      <c r="I5" s="120"/>
      <c r="J5" s="120"/>
      <c r="K5" s="120"/>
      <c r="L5" s="125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</row>
    <row r="6" spans="1:46" ht="12" hidden="1" customHeight="1">
      <c r="A6" s="120"/>
      <c r="B6" s="125"/>
      <c r="C6" s="120"/>
      <c r="D6" s="128" t="s">
        <v>16</v>
      </c>
      <c r="E6" s="120"/>
      <c r="F6" s="120"/>
      <c r="G6" s="120"/>
      <c r="H6" s="120"/>
      <c r="I6" s="120"/>
      <c r="J6" s="120"/>
      <c r="K6" s="120"/>
      <c r="L6" s="125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7" spans="1:46" ht="16.5" hidden="1" customHeight="1">
      <c r="A7" s="120"/>
      <c r="B7" s="125"/>
      <c r="C7" s="120"/>
      <c r="D7" s="120"/>
      <c r="E7" s="129" t="str">
        <f>'Rekapitulace stavby'!K6</f>
        <v>Centrum technického a inovativního vzdělání, Kyjov</v>
      </c>
      <c r="F7" s="130"/>
      <c r="G7" s="130"/>
      <c r="H7" s="130"/>
      <c r="I7" s="120"/>
      <c r="J7" s="120"/>
      <c r="K7" s="120"/>
      <c r="L7" s="125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</row>
    <row r="8" spans="1:46" s="1" customFormat="1" ht="12" hidden="1" customHeight="1">
      <c r="A8" s="131"/>
      <c r="B8" s="132"/>
      <c r="C8" s="131"/>
      <c r="D8" s="128" t="s">
        <v>84</v>
      </c>
      <c r="E8" s="131"/>
      <c r="F8" s="131"/>
      <c r="G8" s="131"/>
      <c r="H8" s="131"/>
      <c r="I8" s="131"/>
      <c r="J8" s="131"/>
      <c r="K8" s="131"/>
      <c r="L8" s="132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1:46" s="1" customFormat="1" ht="16.5" hidden="1" customHeight="1">
      <c r="A9" s="131"/>
      <c r="B9" s="132"/>
      <c r="C9" s="131"/>
      <c r="D9" s="131"/>
      <c r="E9" s="133" t="s">
        <v>85</v>
      </c>
      <c r="F9" s="134"/>
      <c r="G9" s="134"/>
      <c r="H9" s="134"/>
      <c r="I9" s="131"/>
      <c r="J9" s="131"/>
      <c r="K9" s="131"/>
      <c r="L9" s="132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</row>
    <row r="10" spans="1:46" s="1" customFormat="1" hidden="1">
      <c r="A10" s="131"/>
      <c r="B10" s="132"/>
      <c r="C10" s="131"/>
      <c r="D10" s="131"/>
      <c r="E10" s="131"/>
      <c r="F10" s="131"/>
      <c r="G10" s="131"/>
      <c r="H10" s="131"/>
      <c r="I10" s="131"/>
      <c r="J10" s="131"/>
      <c r="K10" s="131"/>
      <c r="L10" s="132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</row>
    <row r="11" spans="1:46" s="1" customFormat="1" ht="12" hidden="1" customHeight="1">
      <c r="A11" s="131"/>
      <c r="B11" s="132"/>
      <c r="C11" s="131"/>
      <c r="D11" s="128" t="s">
        <v>18</v>
      </c>
      <c r="E11" s="131"/>
      <c r="F11" s="135" t="s">
        <v>1</v>
      </c>
      <c r="G11" s="131"/>
      <c r="H11" s="131"/>
      <c r="I11" s="128" t="s">
        <v>19</v>
      </c>
      <c r="J11" s="135" t="s">
        <v>1</v>
      </c>
      <c r="K11" s="131"/>
      <c r="L11" s="132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</row>
    <row r="12" spans="1:46" s="1" customFormat="1" ht="12" hidden="1" customHeight="1">
      <c r="A12" s="131"/>
      <c r="B12" s="132"/>
      <c r="C12" s="131"/>
      <c r="D12" s="128" t="s">
        <v>20</v>
      </c>
      <c r="E12" s="131"/>
      <c r="F12" s="135" t="s">
        <v>21</v>
      </c>
      <c r="G12" s="131"/>
      <c r="H12" s="131"/>
      <c r="I12" s="128" t="s">
        <v>22</v>
      </c>
      <c r="J12" s="136">
        <f ca="1">'Rekapitulace stavby'!AN8</f>
        <v>45936</v>
      </c>
      <c r="K12" s="131"/>
      <c r="L12" s="132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46" s="1" customFormat="1" ht="10.9" hidden="1" customHeight="1">
      <c r="A13" s="131"/>
      <c r="B13" s="132"/>
      <c r="C13" s="131"/>
      <c r="D13" s="131"/>
      <c r="E13" s="131"/>
      <c r="F13" s="131"/>
      <c r="G13" s="131"/>
      <c r="H13" s="131"/>
      <c r="I13" s="131"/>
      <c r="J13" s="131"/>
      <c r="K13" s="131"/>
      <c r="L13" s="132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46" s="1" customFormat="1" ht="12" hidden="1" customHeight="1">
      <c r="A14" s="131"/>
      <c r="B14" s="132"/>
      <c r="C14" s="131"/>
      <c r="D14" s="128" t="s">
        <v>23</v>
      </c>
      <c r="E14" s="131"/>
      <c r="F14" s="131"/>
      <c r="G14" s="131"/>
      <c r="H14" s="131"/>
      <c r="I14" s="128" t="s">
        <v>24</v>
      </c>
      <c r="J14" s="135" t="str">
        <f>IF('Rekapitulace stavby'!AN10="","",'Rekapitulace stavby'!AN10)</f>
        <v/>
      </c>
      <c r="K14" s="131"/>
      <c r="L14" s="132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1:46" s="1" customFormat="1" ht="18" hidden="1" customHeight="1">
      <c r="A15" s="131"/>
      <c r="B15" s="132"/>
      <c r="C15" s="131"/>
      <c r="D15" s="131"/>
      <c r="E15" s="135" t="str">
        <f>IF('Rekapitulace stavby'!E11="","",'Rekapitulace stavby'!E11)</f>
        <v xml:space="preserve"> </v>
      </c>
      <c r="F15" s="131"/>
      <c r="G15" s="131"/>
      <c r="H15" s="131"/>
      <c r="I15" s="128" t="s">
        <v>25</v>
      </c>
      <c r="J15" s="135" t="str">
        <f>IF('Rekapitulace stavby'!AN11="","",'Rekapitulace stavby'!AN11)</f>
        <v/>
      </c>
      <c r="K15" s="131"/>
      <c r="L15" s="132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</row>
    <row r="16" spans="1:46" s="1" customFormat="1" ht="6.95" hidden="1" customHeight="1">
      <c r="A16" s="131"/>
      <c r="B16" s="132"/>
      <c r="C16" s="131"/>
      <c r="D16" s="131"/>
      <c r="E16" s="131"/>
      <c r="F16" s="131"/>
      <c r="G16" s="131"/>
      <c r="H16" s="131"/>
      <c r="I16" s="131"/>
      <c r="J16" s="131"/>
      <c r="K16" s="131"/>
      <c r="L16" s="132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</row>
    <row r="17" spans="1:27" s="1" customFormat="1" ht="12" hidden="1" customHeight="1">
      <c r="A17" s="131"/>
      <c r="B17" s="132"/>
      <c r="C17" s="131"/>
      <c r="D17" s="128" t="s">
        <v>26</v>
      </c>
      <c r="E17" s="131"/>
      <c r="F17" s="131"/>
      <c r="G17" s="131"/>
      <c r="H17" s="131"/>
      <c r="I17" s="128" t="s">
        <v>24</v>
      </c>
      <c r="J17" s="137" t="str">
        <f>'Rekapitulace stavby'!AN13</f>
        <v>Vyplň údaj</v>
      </c>
      <c r="K17" s="131"/>
      <c r="L17" s="132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</row>
    <row r="18" spans="1:27" s="1" customFormat="1" ht="18" hidden="1" customHeight="1">
      <c r="A18" s="131"/>
      <c r="B18" s="132"/>
      <c r="C18" s="131"/>
      <c r="D18" s="131"/>
      <c r="E18" s="138" t="str">
        <f>'Rekapitulace stavby'!E14</f>
        <v>Vyplň údaj</v>
      </c>
      <c r="F18" s="139"/>
      <c r="G18" s="139"/>
      <c r="H18" s="139"/>
      <c r="I18" s="128" t="s">
        <v>25</v>
      </c>
      <c r="J18" s="137" t="str">
        <f>'Rekapitulace stavby'!AN14</f>
        <v>Vyplň údaj</v>
      </c>
      <c r="K18" s="131"/>
      <c r="L18" s="132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:27" s="1" customFormat="1" ht="6.95" hidden="1" customHeight="1">
      <c r="A19" s="131"/>
      <c r="B19" s="132"/>
      <c r="C19" s="131"/>
      <c r="D19" s="131"/>
      <c r="E19" s="131"/>
      <c r="F19" s="131"/>
      <c r="G19" s="131"/>
      <c r="H19" s="131"/>
      <c r="I19" s="131"/>
      <c r="J19" s="131"/>
      <c r="K19" s="131"/>
      <c r="L19" s="132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</row>
    <row r="20" spans="1:27" s="1" customFormat="1" ht="12" hidden="1" customHeight="1">
      <c r="A20" s="131"/>
      <c r="B20" s="132"/>
      <c r="C20" s="131"/>
      <c r="D20" s="128" t="s">
        <v>28</v>
      </c>
      <c r="E20" s="131"/>
      <c r="F20" s="131"/>
      <c r="G20" s="131"/>
      <c r="H20" s="131"/>
      <c r="I20" s="128" t="s">
        <v>24</v>
      </c>
      <c r="J20" s="135" t="str">
        <f>IF('Rekapitulace stavby'!AN16="","",'Rekapitulace stavby'!AN16)</f>
        <v/>
      </c>
      <c r="K20" s="131"/>
      <c r="L20" s="132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</row>
    <row r="21" spans="1:27" s="1" customFormat="1" ht="18" hidden="1" customHeight="1">
      <c r="A21" s="131"/>
      <c r="B21" s="132"/>
      <c r="C21" s="131"/>
      <c r="D21" s="131"/>
      <c r="E21" s="135" t="str">
        <f>IF('Rekapitulace stavby'!E17="","",'Rekapitulace stavby'!E17)</f>
        <v xml:space="preserve"> </v>
      </c>
      <c r="F21" s="131"/>
      <c r="G21" s="131"/>
      <c r="H21" s="131"/>
      <c r="I21" s="128" t="s">
        <v>25</v>
      </c>
      <c r="J21" s="135" t="str">
        <f>IF('Rekapitulace stavby'!AN17="","",'Rekapitulace stavby'!AN17)</f>
        <v/>
      </c>
      <c r="K21" s="131"/>
      <c r="L21" s="132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</row>
    <row r="22" spans="1:27" s="1" customFormat="1" ht="6.95" hidden="1" customHeight="1">
      <c r="A22" s="131"/>
      <c r="B22" s="132"/>
      <c r="C22" s="131"/>
      <c r="D22" s="131"/>
      <c r="E22" s="131"/>
      <c r="F22" s="131"/>
      <c r="G22" s="131"/>
      <c r="H22" s="131"/>
      <c r="I22" s="131"/>
      <c r="J22" s="131"/>
      <c r="K22" s="131"/>
      <c r="L22" s="132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</row>
    <row r="23" spans="1:27" s="1" customFormat="1" ht="12" hidden="1" customHeight="1">
      <c r="A23" s="131"/>
      <c r="B23" s="132"/>
      <c r="C23" s="131"/>
      <c r="D23" s="128" t="s">
        <v>30</v>
      </c>
      <c r="E23" s="131"/>
      <c r="F23" s="131"/>
      <c r="G23" s="131"/>
      <c r="H23" s="131"/>
      <c r="I23" s="128" t="s">
        <v>24</v>
      </c>
      <c r="J23" s="135" t="str">
        <f>IF('Rekapitulace stavby'!AN19="","",'Rekapitulace stavby'!AN19)</f>
        <v/>
      </c>
      <c r="K23" s="131"/>
      <c r="L23" s="132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</row>
    <row r="24" spans="1:27" s="1" customFormat="1" ht="18" hidden="1" customHeight="1">
      <c r="A24" s="131"/>
      <c r="B24" s="132"/>
      <c r="C24" s="131"/>
      <c r="D24" s="131"/>
      <c r="E24" s="135" t="str">
        <f>IF('Rekapitulace stavby'!E20="","",'Rekapitulace stavby'!E20)</f>
        <v xml:space="preserve"> </v>
      </c>
      <c r="F24" s="131"/>
      <c r="G24" s="131"/>
      <c r="H24" s="131"/>
      <c r="I24" s="128" t="s">
        <v>25</v>
      </c>
      <c r="J24" s="135" t="str">
        <f>IF('Rekapitulace stavby'!AN20="","",'Rekapitulace stavby'!AN20)</f>
        <v/>
      </c>
      <c r="K24" s="131"/>
      <c r="L24" s="132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</row>
    <row r="25" spans="1:27" s="1" customFormat="1" ht="6.95" hidden="1" customHeight="1">
      <c r="A25" s="131"/>
      <c r="B25" s="132"/>
      <c r="C25" s="131"/>
      <c r="D25" s="131"/>
      <c r="E25" s="131"/>
      <c r="F25" s="131"/>
      <c r="G25" s="131"/>
      <c r="H25" s="131"/>
      <c r="I25" s="131"/>
      <c r="J25" s="131"/>
      <c r="K25" s="131"/>
      <c r="L25" s="132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</row>
    <row r="26" spans="1:27" s="1" customFormat="1" ht="12" hidden="1" customHeight="1">
      <c r="A26" s="131"/>
      <c r="B26" s="132"/>
      <c r="C26" s="131"/>
      <c r="D26" s="128" t="s">
        <v>31</v>
      </c>
      <c r="E26" s="131"/>
      <c r="F26" s="131"/>
      <c r="G26" s="131"/>
      <c r="H26" s="131"/>
      <c r="I26" s="131"/>
      <c r="J26" s="131"/>
      <c r="K26" s="131"/>
      <c r="L26" s="132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</row>
    <row r="27" spans="1:27" s="7" customFormat="1" ht="16.5" hidden="1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1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</row>
    <row r="28" spans="1:27" s="1" customFormat="1" ht="6.95" hidden="1" customHeight="1">
      <c r="A28" s="131"/>
      <c r="B28" s="132"/>
      <c r="C28" s="131"/>
      <c r="D28" s="131"/>
      <c r="E28" s="131"/>
      <c r="F28" s="131"/>
      <c r="G28" s="131"/>
      <c r="H28" s="131"/>
      <c r="I28" s="131"/>
      <c r="J28" s="131"/>
      <c r="K28" s="131"/>
      <c r="L28" s="132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1:27" s="1" customFormat="1" ht="6.95" hidden="1" customHeight="1">
      <c r="A29" s="131"/>
      <c r="B29" s="132"/>
      <c r="C29" s="131"/>
      <c r="D29" s="143"/>
      <c r="E29" s="143"/>
      <c r="F29" s="143"/>
      <c r="G29" s="143"/>
      <c r="H29" s="143"/>
      <c r="I29" s="143"/>
      <c r="J29" s="143"/>
      <c r="K29" s="143"/>
      <c r="L29" s="132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</row>
    <row r="30" spans="1:27" s="1" customFormat="1" ht="25.35" hidden="1" customHeight="1">
      <c r="A30" s="131"/>
      <c r="B30" s="132"/>
      <c r="C30" s="131"/>
      <c r="D30" s="144" t="s">
        <v>32</v>
      </c>
      <c r="E30" s="131"/>
      <c r="F30" s="131"/>
      <c r="G30" s="131"/>
      <c r="H30" s="131"/>
      <c r="I30" s="131"/>
      <c r="J30" s="145">
        <f>ROUND(J121, 2)</f>
        <v>0</v>
      </c>
      <c r="K30" s="131"/>
      <c r="L30" s="132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27" s="1" customFormat="1" ht="6.95" hidden="1" customHeight="1">
      <c r="A31" s="131"/>
      <c r="B31" s="132"/>
      <c r="C31" s="131"/>
      <c r="D31" s="143"/>
      <c r="E31" s="143"/>
      <c r="F31" s="143"/>
      <c r="G31" s="143"/>
      <c r="H31" s="143"/>
      <c r="I31" s="143"/>
      <c r="J31" s="143"/>
      <c r="K31" s="143"/>
      <c r="L31" s="132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 s="1" customFormat="1" ht="14.45" hidden="1" customHeight="1">
      <c r="A32" s="131"/>
      <c r="B32" s="132"/>
      <c r="C32" s="131"/>
      <c r="D32" s="131"/>
      <c r="E32" s="131"/>
      <c r="F32" s="146" t="s">
        <v>34</v>
      </c>
      <c r="G32" s="131"/>
      <c r="H32" s="131"/>
      <c r="I32" s="146" t="s">
        <v>33</v>
      </c>
      <c r="J32" s="146" t="s">
        <v>35</v>
      </c>
      <c r="K32" s="131"/>
      <c r="L32" s="132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</row>
    <row r="33" spans="1:27" s="1" customFormat="1" ht="14.45" hidden="1" customHeight="1">
      <c r="A33" s="131"/>
      <c r="B33" s="132"/>
      <c r="C33" s="131"/>
      <c r="D33" s="147" t="s">
        <v>36</v>
      </c>
      <c r="E33" s="128" t="s">
        <v>37</v>
      </c>
      <c r="F33" s="148">
        <f>ROUND((SUM(BE121:BE217)),  2)</f>
        <v>0</v>
      </c>
      <c r="G33" s="131"/>
      <c r="H33" s="131"/>
      <c r="I33" s="149">
        <v>0.21</v>
      </c>
      <c r="J33" s="148">
        <f>ROUND(((SUM(BE121:BE217))*I33),  2)</f>
        <v>0</v>
      </c>
      <c r="K33" s="131"/>
      <c r="L33" s="132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</row>
    <row r="34" spans="1:27" s="1" customFormat="1" ht="14.45" hidden="1" customHeight="1">
      <c r="A34" s="131"/>
      <c r="B34" s="132"/>
      <c r="C34" s="131"/>
      <c r="D34" s="131"/>
      <c r="E34" s="128" t="s">
        <v>38</v>
      </c>
      <c r="F34" s="148">
        <f>ROUND((SUM(BF121:BF217)),  2)</f>
        <v>0</v>
      </c>
      <c r="G34" s="131"/>
      <c r="H34" s="131"/>
      <c r="I34" s="149">
        <v>0.12</v>
      </c>
      <c r="J34" s="148">
        <f>ROUND(((SUM(BF121:BF217))*I34),  2)</f>
        <v>0</v>
      </c>
      <c r="K34" s="131"/>
      <c r="L34" s="132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1:27" s="1" customFormat="1" ht="14.45" hidden="1" customHeight="1">
      <c r="A35" s="131"/>
      <c r="B35" s="132"/>
      <c r="C35" s="131"/>
      <c r="D35" s="131"/>
      <c r="E35" s="128" t="s">
        <v>39</v>
      </c>
      <c r="F35" s="148">
        <f>ROUND((SUM(BG121:BG217)),  2)</f>
        <v>0</v>
      </c>
      <c r="G35" s="131"/>
      <c r="H35" s="131"/>
      <c r="I35" s="149">
        <v>0.21</v>
      </c>
      <c r="J35" s="148">
        <f>0</f>
        <v>0</v>
      </c>
      <c r="K35" s="131"/>
      <c r="L35" s="132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</row>
    <row r="36" spans="1:27" s="1" customFormat="1" ht="14.45" hidden="1" customHeight="1">
      <c r="A36" s="131"/>
      <c r="B36" s="132"/>
      <c r="C36" s="131"/>
      <c r="D36" s="131"/>
      <c r="E36" s="128" t="s">
        <v>40</v>
      </c>
      <c r="F36" s="148">
        <f>ROUND((SUM(BH121:BH217)),  2)</f>
        <v>0</v>
      </c>
      <c r="G36" s="131"/>
      <c r="H36" s="131"/>
      <c r="I36" s="149">
        <v>0.12</v>
      </c>
      <c r="J36" s="148">
        <f>0</f>
        <v>0</v>
      </c>
      <c r="K36" s="131"/>
      <c r="L36" s="132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</row>
    <row r="37" spans="1:27" s="1" customFormat="1" ht="14.45" hidden="1" customHeight="1">
      <c r="A37" s="131"/>
      <c r="B37" s="132"/>
      <c r="C37" s="131"/>
      <c r="D37" s="131"/>
      <c r="E37" s="128" t="s">
        <v>41</v>
      </c>
      <c r="F37" s="148">
        <f>ROUND((SUM(BI121:BI217)),  2)</f>
        <v>0</v>
      </c>
      <c r="G37" s="131"/>
      <c r="H37" s="131"/>
      <c r="I37" s="149">
        <v>0</v>
      </c>
      <c r="J37" s="148">
        <f>0</f>
        <v>0</v>
      </c>
      <c r="K37" s="131"/>
      <c r="L37" s="132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 s="1" customFormat="1" ht="6.95" hidden="1" customHeight="1">
      <c r="A38" s="131"/>
      <c r="B38" s="132"/>
      <c r="C38" s="131"/>
      <c r="D38" s="131"/>
      <c r="E38" s="131"/>
      <c r="F38" s="131"/>
      <c r="G38" s="131"/>
      <c r="H38" s="131"/>
      <c r="I38" s="131"/>
      <c r="J38" s="131"/>
      <c r="K38" s="131"/>
      <c r="L38" s="132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 s="1" customFormat="1" ht="25.35" hidden="1" customHeight="1">
      <c r="A39" s="131"/>
      <c r="B39" s="132"/>
      <c r="C39" s="150"/>
      <c r="D39" s="151" t="s">
        <v>42</v>
      </c>
      <c r="E39" s="152"/>
      <c r="F39" s="152"/>
      <c r="G39" s="153" t="s">
        <v>43</v>
      </c>
      <c r="H39" s="154" t="s">
        <v>44</v>
      </c>
      <c r="I39" s="152"/>
      <c r="J39" s="155">
        <f>SUM(J30:J37)</f>
        <v>0</v>
      </c>
      <c r="K39" s="156"/>
      <c r="L39" s="132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 s="1" customFormat="1" ht="14.45" hidden="1" customHeight="1">
      <c r="A40" s="131"/>
      <c r="B40" s="132"/>
      <c r="C40" s="131"/>
      <c r="D40" s="131"/>
      <c r="E40" s="131"/>
      <c r="F40" s="131"/>
      <c r="G40" s="131"/>
      <c r="H40" s="131"/>
      <c r="I40" s="131"/>
      <c r="J40" s="131"/>
      <c r="K40" s="131"/>
      <c r="L40" s="132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 ht="14.45" hidden="1" customHeight="1">
      <c r="A41" s="120"/>
      <c r="B41" s="125"/>
      <c r="C41" s="120"/>
      <c r="D41" s="120"/>
      <c r="E41" s="120"/>
      <c r="F41" s="120"/>
      <c r="G41" s="120"/>
      <c r="H41" s="120"/>
      <c r="I41" s="120"/>
      <c r="J41" s="120"/>
      <c r="K41" s="120"/>
      <c r="L41" s="125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</row>
    <row r="42" spans="1:27" ht="14.45" hidden="1" customHeight="1">
      <c r="A42" s="120"/>
      <c r="B42" s="125"/>
      <c r="C42" s="120"/>
      <c r="D42" s="120"/>
      <c r="E42" s="120"/>
      <c r="F42" s="120"/>
      <c r="G42" s="120"/>
      <c r="H42" s="120"/>
      <c r="I42" s="120"/>
      <c r="J42" s="120"/>
      <c r="K42" s="120"/>
      <c r="L42" s="125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</row>
    <row r="43" spans="1:27" ht="14.45" hidden="1" customHeight="1">
      <c r="A43" s="120"/>
      <c r="B43" s="125"/>
      <c r="C43" s="120"/>
      <c r="D43" s="120"/>
      <c r="E43" s="120"/>
      <c r="F43" s="120"/>
      <c r="G43" s="120"/>
      <c r="H43" s="120"/>
      <c r="I43" s="120"/>
      <c r="J43" s="120"/>
      <c r="K43" s="120"/>
      <c r="L43" s="125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</row>
    <row r="44" spans="1:27" ht="14.45" hidden="1" customHeight="1">
      <c r="A44" s="120"/>
      <c r="B44" s="125"/>
      <c r="C44" s="120"/>
      <c r="D44" s="120"/>
      <c r="E44" s="120"/>
      <c r="F44" s="120"/>
      <c r="G44" s="120"/>
      <c r="H44" s="120"/>
      <c r="I44" s="120"/>
      <c r="J44" s="120"/>
      <c r="K44" s="120"/>
      <c r="L44" s="125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</row>
    <row r="45" spans="1:27" ht="14.45" hidden="1" customHeight="1">
      <c r="A45" s="120"/>
      <c r="B45" s="125"/>
      <c r="C45" s="120"/>
      <c r="D45" s="120"/>
      <c r="E45" s="120"/>
      <c r="F45" s="120"/>
      <c r="G45" s="120"/>
      <c r="H45" s="120"/>
      <c r="I45" s="120"/>
      <c r="J45" s="120"/>
      <c r="K45" s="120"/>
      <c r="L45" s="125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</row>
    <row r="46" spans="1:27" ht="14.45" hidden="1" customHeight="1">
      <c r="A46" s="120"/>
      <c r="B46" s="125"/>
      <c r="C46" s="120"/>
      <c r="D46" s="120"/>
      <c r="E46" s="120"/>
      <c r="F46" s="120"/>
      <c r="G46" s="120"/>
      <c r="H46" s="120"/>
      <c r="I46" s="120"/>
      <c r="J46" s="120"/>
      <c r="K46" s="120"/>
      <c r="L46" s="125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ht="14.45" hidden="1" customHeight="1">
      <c r="A47" s="120"/>
      <c r="B47" s="125"/>
      <c r="C47" s="120"/>
      <c r="D47" s="120"/>
      <c r="E47" s="120"/>
      <c r="F47" s="120"/>
      <c r="G47" s="120"/>
      <c r="H47" s="120"/>
      <c r="I47" s="120"/>
      <c r="J47" s="120"/>
      <c r="K47" s="120"/>
      <c r="L47" s="125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</row>
    <row r="48" spans="1:27" ht="14.45" hidden="1" customHeight="1">
      <c r="A48" s="120"/>
      <c r="B48" s="125"/>
      <c r="C48" s="120"/>
      <c r="D48" s="120"/>
      <c r="E48" s="120"/>
      <c r="F48" s="120"/>
      <c r="G48" s="120"/>
      <c r="H48" s="120"/>
      <c r="I48" s="120"/>
      <c r="J48" s="120"/>
      <c r="K48" s="120"/>
      <c r="L48" s="125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</row>
    <row r="49" spans="1:27" ht="14.45" hidden="1" customHeight="1">
      <c r="A49" s="120"/>
      <c r="B49" s="125"/>
      <c r="C49" s="120"/>
      <c r="D49" s="120"/>
      <c r="E49" s="120"/>
      <c r="F49" s="120"/>
      <c r="G49" s="120"/>
      <c r="H49" s="120"/>
      <c r="I49" s="120"/>
      <c r="J49" s="120"/>
      <c r="K49" s="120"/>
      <c r="L49" s="125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</row>
    <row r="50" spans="1:27" s="1" customFormat="1" ht="14.45" hidden="1" customHeight="1">
      <c r="A50" s="131"/>
      <c r="B50" s="132"/>
      <c r="C50" s="131"/>
      <c r="D50" s="157" t="s">
        <v>45</v>
      </c>
      <c r="E50" s="158"/>
      <c r="F50" s="158"/>
      <c r="G50" s="157" t="s">
        <v>46</v>
      </c>
      <c r="H50" s="158"/>
      <c r="I50" s="158"/>
      <c r="J50" s="158"/>
      <c r="K50" s="158"/>
      <c r="L50" s="132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</row>
    <row r="51" spans="1:27" hidden="1">
      <c r="A51" s="120"/>
      <c r="B51" s="125"/>
      <c r="C51" s="120"/>
      <c r="D51" s="120"/>
      <c r="E51" s="120"/>
      <c r="F51" s="120"/>
      <c r="G51" s="120"/>
      <c r="H51" s="120"/>
      <c r="I51" s="120"/>
      <c r="J51" s="120"/>
      <c r="K51" s="120"/>
      <c r="L51" s="125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</row>
    <row r="52" spans="1:27" hidden="1">
      <c r="A52" s="120"/>
      <c r="B52" s="125"/>
      <c r="C52" s="120"/>
      <c r="D52" s="120"/>
      <c r="E52" s="120"/>
      <c r="F52" s="120"/>
      <c r="G52" s="120"/>
      <c r="H52" s="120"/>
      <c r="I52" s="120"/>
      <c r="J52" s="120"/>
      <c r="K52" s="120"/>
      <c r="L52" s="125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</row>
    <row r="53" spans="1:27" hidden="1">
      <c r="A53" s="120"/>
      <c r="B53" s="125"/>
      <c r="C53" s="120"/>
      <c r="D53" s="120"/>
      <c r="E53" s="120"/>
      <c r="F53" s="120"/>
      <c r="G53" s="120"/>
      <c r="H53" s="120"/>
      <c r="I53" s="120"/>
      <c r="J53" s="120"/>
      <c r="K53" s="120"/>
      <c r="L53" s="125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</row>
    <row r="54" spans="1:27" hidden="1">
      <c r="A54" s="120"/>
      <c r="B54" s="125"/>
      <c r="C54" s="120"/>
      <c r="D54" s="120"/>
      <c r="E54" s="120"/>
      <c r="F54" s="120"/>
      <c r="G54" s="120"/>
      <c r="H54" s="120"/>
      <c r="I54" s="120"/>
      <c r="J54" s="120"/>
      <c r="K54" s="120"/>
      <c r="L54" s="125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</row>
    <row r="55" spans="1:27" hidden="1">
      <c r="A55" s="120"/>
      <c r="B55" s="125"/>
      <c r="C55" s="120"/>
      <c r="D55" s="120"/>
      <c r="E55" s="120"/>
      <c r="F55" s="120"/>
      <c r="G55" s="120"/>
      <c r="H55" s="120"/>
      <c r="I55" s="120"/>
      <c r="J55" s="120"/>
      <c r="K55" s="120"/>
      <c r="L55" s="125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</row>
    <row r="56" spans="1:27" hidden="1">
      <c r="A56" s="120"/>
      <c r="B56" s="125"/>
      <c r="C56" s="120"/>
      <c r="D56" s="120"/>
      <c r="E56" s="120"/>
      <c r="F56" s="120"/>
      <c r="G56" s="120"/>
      <c r="H56" s="120"/>
      <c r="I56" s="120"/>
      <c r="J56" s="120"/>
      <c r="K56" s="120"/>
      <c r="L56" s="125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</row>
    <row r="57" spans="1:27" hidden="1">
      <c r="A57" s="120"/>
      <c r="B57" s="125"/>
      <c r="C57" s="120"/>
      <c r="D57" s="120"/>
      <c r="E57" s="120"/>
      <c r="F57" s="120"/>
      <c r="G57" s="120"/>
      <c r="H57" s="120"/>
      <c r="I57" s="120"/>
      <c r="J57" s="120"/>
      <c r="K57" s="120"/>
      <c r="L57" s="125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idden="1">
      <c r="A58" s="120"/>
      <c r="B58" s="125"/>
      <c r="C58" s="120"/>
      <c r="D58" s="120"/>
      <c r="E58" s="120"/>
      <c r="F58" s="120"/>
      <c r="G58" s="120"/>
      <c r="H58" s="120"/>
      <c r="I58" s="120"/>
      <c r="J58" s="120"/>
      <c r="K58" s="120"/>
      <c r="L58" s="125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</row>
    <row r="59" spans="1:27" hidden="1">
      <c r="A59" s="120"/>
      <c r="B59" s="125"/>
      <c r="C59" s="120"/>
      <c r="D59" s="120"/>
      <c r="E59" s="120"/>
      <c r="F59" s="120"/>
      <c r="G59" s="120"/>
      <c r="H59" s="120"/>
      <c r="I59" s="120"/>
      <c r="J59" s="120"/>
      <c r="K59" s="120"/>
      <c r="L59" s="125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</row>
    <row r="60" spans="1:27" hidden="1">
      <c r="A60" s="120"/>
      <c r="B60" s="125"/>
      <c r="C60" s="120"/>
      <c r="D60" s="120"/>
      <c r="E60" s="120"/>
      <c r="F60" s="120"/>
      <c r="G60" s="120"/>
      <c r="H60" s="120"/>
      <c r="I60" s="120"/>
      <c r="J60" s="120"/>
      <c r="K60" s="120"/>
      <c r="L60" s="125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</row>
    <row r="61" spans="1:27" s="1" customFormat="1" ht="12.75" hidden="1">
      <c r="A61" s="131"/>
      <c r="B61" s="132"/>
      <c r="C61" s="131"/>
      <c r="D61" s="159" t="s">
        <v>47</v>
      </c>
      <c r="E61" s="160"/>
      <c r="F61" s="161" t="s">
        <v>48</v>
      </c>
      <c r="G61" s="159" t="s">
        <v>47</v>
      </c>
      <c r="H61" s="160"/>
      <c r="I61" s="160"/>
      <c r="J61" s="162" t="s">
        <v>48</v>
      </c>
      <c r="K61" s="160"/>
      <c r="L61" s="132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</row>
    <row r="62" spans="1:27" hidden="1">
      <c r="A62" s="120"/>
      <c r="B62" s="125"/>
      <c r="C62" s="120"/>
      <c r="D62" s="120"/>
      <c r="E62" s="120"/>
      <c r="F62" s="120"/>
      <c r="G62" s="120"/>
      <c r="H62" s="120"/>
      <c r="I62" s="120"/>
      <c r="J62" s="120"/>
      <c r="K62" s="120"/>
      <c r="L62" s="125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</row>
    <row r="63" spans="1:27" hidden="1">
      <c r="A63" s="120"/>
      <c r="B63" s="125"/>
      <c r="C63" s="120"/>
      <c r="D63" s="120"/>
      <c r="E63" s="120"/>
      <c r="F63" s="120"/>
      <c r="G63" s="120"/>
      <c r="H63" s="120"/>
      <c r="I63" s="120"/>
      <c r="J63" s="120"/>
      <c r="K63" s="120"/>
      <c r="L63" s="125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</row>
    <row r="64" spans="1:27" hidden="1">
      <c r="A64" s="120"/>
      <c r="B64" s="125"/>
      <c r="C64" s="120"/>
      <c r="D64" s="120"/>
      <c r="E64" s="120"/>
      <c r="F64" s="120"/>
      <c r="G64" s="120"/>
      <c r="H64" s="120"/>
      <c r="I64" s="120"/>
      <c r="J64" s="120"/>
      <c r="K64" s="120"/>
      <c r="L64" s="125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</row>
    <row r="65" spans="1:27" s="1" customFormat="1" ht="12.75" hidden="1">
      <c r="A65" s="131"/>
      <c r="B65" s="132"/>
      <c r="C65" s="131"/>
      <c r="D65" s="157" t="s">
        <v>49</v>
      </c>
      <c r="E65" s="158"/>
      <c r="F65" s="158"/>
      <c r="G65" s="157" t="s">
        <v>50</v>
      </c>
      <c r="H65" s="158"/>
      <c r="I65" s="158"/>
      <c r="J65" s="158"/>
      <c r="K65" s="158"/>
      <c r="L65" s="132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</row>
    <row r="66" spans="1:27" hidden="1">
      <c r="A66" s="120"/>
      <c r="B66" s="125"/>
      <c r="C66" s="120"/>
      <c r="D66" s="120"/>
      <c r="E66" s="120"/>
      <c r="F66" s="120"/>
      <c r="G66" s="120"/>
      <c r="H66" s="120"/>
      <c r="I66" s="120"/>
      <c r="J66" s="120"/>
      <c r="K66" s="120"/>
      <c r="L66" s="125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</row>
    <row r="67" spans="1:27" hidden="1">
      <c r="A67" s="120"/>
      <c r="B67" s="125"/>
      <c r="C67" s="120"/>
      <c r="D67" s="120"/>
      <c r="E67" s="120"/>
      <c r="F67" s="120"/>
      <c r="G67" s="120"/>
      <c r="H67" s="120"/>
      <c r="I67" s="120"/>
      <c r="J67" s="120"/>
      <c r="K67" s="120"/>
      <c r="L67" s="125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</row>
    <row r="68" spans="1:27" hidden="1">
      <c r="A68" s="120"/>
      <c r="B68" s="125"/>
      <c r="C68" s="120"/>
      <c r="D68" s="120"/>
      <c r="E68" s="120"/>
      <c r="F68" s="120"/>
      <c r="G68" s="120"/>
      <c r="H68" s="120"/>
      <c r="I68" s="120"/>
      <c r="J68" s="120"/>
      <c r="K68" s="120"/>
      <c r="L68" s="125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</row>
    <row r="69" spans="1:27" hidden="1">
      <c r="A69" s="120"/>
      <c r="B69" s="125"/>
      <c r="C69" s="120"/>
      <c r="D69" s="120"/>
      <c r="E69" s="120"/>
      <c r="F69" s="120"/>
      <c r="G69" s="120"/>
      <c r="H69" s="120"/>
      <c r="I69" s="120"/>
      <c r="J69" s="120"/>
      <c r="K69" s="120"/>
      <c r="L69" s="125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</row>
    <row r="70" spans="1:27" hidden="1">
      <c r="A70" s="120"/>
      <c r="B70" s="125"/>
      <c r="C70" s="120"/>
      <c r="D70" s="120"/>
      <c r="E70" s="120"/>
      <c r="F70" s="120"/>
      <c r="G70" s="120"/>
      <c r="H70" s="120"/>
      <c r="I70" s="120"/>
      <c r="J70" s="120"/>
      <c r="K70" s="120"/>
      <c r="L70" s="125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</row>
    <row r="71" spans="1:27" hidden="1">
      <c r="A71" s="120"/>
      <c r="B71" s="125"/>
      <c r="C71" s="120"/>
      <c r="D71" s="120"/>
      <c r="E71" s="120"/>
      <c r="F71" s="120"/>
      <c r="G71" s="120"/>
      <c r="H71" s="120"/>
      <c r="I71" s="120"/>
      <c r="J71" s="120"/>
      <c r="K71" s="120"/>
      <c r="L71" s="125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</row>
    <row r="72" spans="1:27" hidden="1">
      <c r="A72" s="120"/>
      <c r="B72" s="125"/>
      <c r="C72" s="120"/>
      <c r="D72" s="120"/>
      <c r="E72" s="120"/>
      <c r="F72" s="120"/>
      <c r="G72" s="120"/>
      <c r="H72" s="120"/>
      <c r="I72" s="120"/>
      <c r="J72" s="120"/>
      <c r="K72" s="120"/>
      <c r="L72" s="125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</row>
    <row r="73" spans="1:27" hidden="1">
      <c r="A73" s="120"/>
      <c r="B73" s="125"/>
      <c r="C73" s="120"/>
      <c r="D73" s="120"/>
      <c r="E73" s="120"/>
      <c r="F73" s="120"/>
      <c r="G73" s="120"/>
      <c r="H73" s="120"/>
      <c r="I73" s="120"/>
      <c r="J73" s="120"/>
      <c r="K73" s="120"/>
      <c r="L73" s="125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</row>
    <row r="74" spans="1:27" hidden="1">
      <c r="A74" s="120"/>
      <c r="B74" s="125"/>
      <c r="C74" s="120"/>
      <c r="D74" s="120"/>
      <c r="E74" s="120"/>
      <c r="F74" s="120"/>
      <c r="G74" s="120"/>
      <c r="H74" s="120"/>
      <c r="I74" s="120"/>
      <c r="J74" s="120"/>
      <c r="K74" s="120"/>
      <c r="L74" s="125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</row>
    <row r="75" spans="1:27" hidden="1">
      <c r="A75" s="120"/>
      <c r="B75" s="125"/>
      <c r="C75" s="120"/>
      <c r="D75" s="120"/>
      <c r="E75" s="120"/>
      <c r="F75" s="120"/>
      <c r="G75" s="120"/>
      <c r="H75" s="120"/>
      <c r="I75" s="120"/>
      <c r="J75" s="120"/>
      <c r="K75" s="120"/>
      <c r="L75" s="125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</row>
    <row r="76" spans="1:27" s="1" customFormat="1" ht="12.75" hidden="1">
      <c r="A76" s="131"/>
      <c r="B76" s="132"/>
      <c r="C76" s="131"/>
      <c r="D76" s="159" t="s">
        <v>47</v>
      </c>
      <c r="E76" s="160"/>
      <c r="F76" s="161" t="s">
        <v>48</v>
      </c>
      <c r="G76" s="159" t="s">
        <v>47</v>
      </c>
      <c r="H76" s="160"/>
      <c r="I76" s="160"/>
      <c r="J76" s="162" t="s">
        <v>48</v>
      </c>
      <c r="K76" s="160"/>
      <c r="L76" s="132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</row>
    <row r="77" spans="1:27" s="1" customFormat="1" ht="14.45" hidden="1" customHeight="1">
      <c r="A77" s="131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32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</row>
    <row r="78" spans="1:27" hidden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</row>
    <row r="79" spans="1:27" hidden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</row>
    <row r="80" spans="1:27" hidden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</row>
    <row r="81" spans="1:47" s="1" customFormat="1" ht="6.95" hidden="1" customHeight="1">
      <c r="A81" s="131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32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</row>
    <row r="82" spans="1:47" s="1" customFormat="1" ht="24.95" hidden="1" customHeight="1">
      <c r="A82" s="131"/>
      <c r="B82" s="132"/>
      <c r="C82" s="126" t="s">
        <v>86</v>
      </c>
      <c r="D82" s="131"/>
      <c r="E82" s="131"/>
      <c r="F82" s="131"/>
      <c r="G82" s="131"/>
      <c r="H82" s="131"/>
      <c r="I82" s="131"/>
      <c r="J82" s="131"/>
      <c r="K82" s="131"/>
      <c r="L82" s="132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</row>
    <row r="83" spans="1:47" s="1" customFormat="1" ht="6.95" hidden="1" customHeight="1">
      <c r="A83" s="131"/>
      <c r="B83" s="132"/>
      <c r="C83" s="131"/>
      <c r="D83" s="131"/>
      <c r="E83" s="131"/>
      <c r="F83" s="131"/>
      <c r="G83" s="131"/>
      <c r="H83" s="131"/>
      <c r="I83" s="131"/>
      <c r="J83" s="131"/>
      <c r="K83" s="131"/>
      <c r="L83" s="132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</row>
    <row r="84" spans="1:47" s="1" customFormat="1" ht="12" hidden="1" customHeight="1">
      <c r="A84" s="131"/>
      <c r="B84" s="132"/>
      <c r="C84" s="128" t="s">
        <v>16</v>
      </c>
      <c r="D84" s="131"/>
      <c r="E84" s="131"/>
      <c r="F84" s="131"/>
      <c r="G84" s="131"/>
      <c r="H84" s="131"/>
      <c r="I84" s="131"/>
      <c r="J84" s="131"/>
      <c r="K84" s="131"/>
      <c r="L84" s="132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</row>
    <row r="85" spans="1:47" s="1" customFormat="1" ht="16.5" hidden="1" customHeight="1">
      <c r="A85" s="131"/>
      <c r="B85" s="132"/>
      <c r="C85" s="131"/>
      <c r="D85" s="131"/>
      <c r="E85" s="129" t="str">
        <f>E7</f>
        <v>Centrum technického a inovativního vzdělání, Kyjov</v>
      </c>
      <c r="F85" s="130"/>
      <c r="G85" s="130"/>
      <c r="H85" s="130"/>
      <c r="I85" s="131"/>
      <c r="J85" s="131"/>
      <c r="K85" s="131"/>
      <c r="L85" s="132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</row>
    <row r="86" spans="1:47" s="1" customFormat="1" ht="12" hidden="1" customHeight="1">
      <c r="A86" s="131"/>
      <c r="B86" s="132"/>
      <c r="C86" s="128" t="s">
        <v>84</v>
      </c>
      <c r="D86" s="131"/>
      <c r="E86" s="131"/>
      <c r="F86" s="131"/>
      <c r="G86" s="131"/>
      <c r="H86" s="131"/>
      <c r="I86" s="131"/>
      <c r="J86" s="131"/>
      <c r="K86" s="131"/>
      <c r="L86" s="132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</row>
    <row r="87" spans="1:47" s="1" customFormat="1" ht="16.5" hidden="1" customHeight="1">
      <c r="A87" s="131"/>
      <c r="B87" s="132"/>
      <c r="C87" s="131"/>
      <c r="D87" s="131"/>
      <c r="E87" s="133" t="str">
        <f>E9</f>
        <v>F.02 - Interiérové vybavení volné - nábytek</v>
      </c>
      <c r="F87" s="134"/>
      <c r="G87" s="134"/>
      <c r="H87" s="134"/>
      <c r="I87" s="131"/>
      <c r="J87" s="131"/>
      <c r="K87" s="131"/>
      <c r="L87" s="132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</row>
    <row r="88" spans="1:47" s="1" customFormat="1" ht="6.95" hidden="1" customHeight="1">
      <c r="A88" s="131"/>
      <c r="B88" s="132"/>
      <c r="C88" s="131"/>
      <c r="D88" s="131"/>
      <c r="E88" s="131"/>
      <c r="F88" s="131"/>
      <c r="G88" s="131"/>
      <c r="H88" s="131"/>
      <c r="I88" s="131"/>
      <c r="J88" s="131"/>
      <c r="K88" s="131"/>
      <c r="L88" s="132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</row>
    <row r="89" spans="1:47" s="1" customFormat="1" ht="12" hidden="1" customHeight="1">
      <c r="A89" s="131"/>
      <c r="B89" s="132"/>
      <c r="C89" s="128" t="s">
        <v>20</v>
      </c>
      <c r="D89" s="131"/>
      <c r="E89" s="131"/>
      <c r="F89" s="135" t="str">
        <f>F12</f>
        <v xml:space="preserve"> </v>
      </c>
      <c r="G89" s="131"/>
      <c r="H89" s="131"/>
      <c r="I89" s="128" t="s">
        <v>22</v>
      </c>
      <c r="J89" s="136">
        <f ca="1">IF(J12="","",J12)</f>
        <v>45936</v>
      </c>
      <c r="K89" s="131"/>
      <c r="L89" s="132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</row>
    <row r="90" spans="1:47" s="1" customFormat="1" ht="6.95" hidden="1" customHeight="1">
      <c r="A90" s="131"/>
      <c r="B90" s="132"/>
      <c r="C90" s="131"/>
      <c r="D90" s="131"/>
      <c r="E90" s="131"/>
      <c r="F90" s="131"/>
      <c r="G90" s="131"/>
      <c r="H90" s="131"/>
      <c r="I90" s="131"/>
      <c r="J90" s="131"/>
      <c r="K90" s="131"/>
      <c r="L90" s="132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</row>
    <row r="91" spans="1:47" s="1" customFormat="1" ht="15.2" hidden="1" customHeight="1">
      <c r="A91" s="131"/>
      <c r="B91" s="132"/>
      <c r="C91" s="128" t="s">
        <v>23</v>
      </c>
      <c r="D91" s="131"/>
      <c r="E91" s="131"/>
      <c r="F91" s="135" t="str">
        <f>E15</f>
        <v xml:space="preserve"> </v>
      </c>
      <c r="G91" s="131"/>
      <c r="H91" s="131"/>
      <c r="I91" s="128" t="s">
        <v>28</v>
      </c>
      <c r="J91" s="167" t="str">
        <f>E21</f>
        <v xml:space="preserve"> </v>
      </c>
      <c r="K91" s="131"/>
      <c r="L91" s="132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</row>
    <row r="92" spans="1:47" s="1" customFormat="1" ht="15.2" hidden="1" customHeight="1">
      <c r="A92" s="131"/>
      <c r="B92" s="132"/>
      <c r="C92" s="128" t="s">
        <v>26</v>
      </c>
      <c r="D92" s="131"/>
      <c r="E92" s="131"/>
      <c r="F92" s="135" t="str">
        <f>IF(E18="","",E18)</f>
        <v>Vyplň údaj</v>
      </c>
      <c r="G92" s="131"/>
      <c r="H92" s="131"/>
      <c r="I92" s="128" t="s">
        <v>30</v>
      </c>
      <c r="J92" s="167" t="str">
        <f>E24</f>
        <v xml:space="preserve"> </v>
      </c>
      <c r="K92" s="131"/>
      <c r="L92" s="132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</row>
    <row r="93" spans="1:47" s="1" customFormat="1" ht="10.35" hidden="1" customHeight="1">
      <c r="A93" s="131"/>
      <c r="B93" s="132"/>
      <c r="C93" s="131"/>
      <c r="D93" s="131"/>
      <c r="E93" s="131"/>
      <c r="F93" s="131"/>
      <c r="G93" s="131"/>
      <c r="H93" s="131"/>
      <c r="I93" s="131"/>
      <c r="J93" s="131"/>
      <c r="K93" s="131"/>
      <c r="L93" s="132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</row>
    <row r="94" spans="1:47" s="1" customFormat="1" ht="29.25" hidden="1" customHeight="1">
      <c r="A94" s="131"/>
      <c r="B94" s="132"/>
      <c r="C94" s="168" t="s">
        <v>87</v>
      </c>
      <c r="D94" s="150"/>
      <c r="E94" s="150"/>
      <c r="F94" s="150"/>
      <c r="G94" s="150"/>
      <c r="H94" s="150"/>
      <c r="I94" s="150"/>
      <c r="J94" s="169" t="s">
        <v>88</v>
      </c>
      <c r="K94" s="150"/>
      <c r="L94" s="132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</row>
    <row r="95" spans="1:47" s="1" customFormat="1" ht="10.35" hidden="1" customHeight="1">
      <c r="A95" s="131"/>
      <c r="B95" s="132"/>
      <c r="C95" s="131"/>
      <c r="D95" s="131"/>
      <c r="E95" s="131"/>
      <c r="F95" s="131"/>
      <c r="G95" s="131"/>
      <c r="H95" s="131"/>
      <c r="I95" s="131"/>
      <c r="J95" s="131"/>
      <c r="K95" s="131"/>
      <c r="L95" s="132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</row>
    <row r="96" spans="1:47" s="1" customFormat="1" ht="22.9" hidden="1" customHeight="1">
      <c r="A96" s="131"/>
      <c r="B96" s="132"/>
      <c r="C96" s="170" t="s">
        <v>89</v>
      </c>
      <c r="D96" s="131"/>
      <c r="E96" s="131"/>
      <c r="F96" s="131"/>
      <c r="G96" s="131"/>
      <c r="H96" s="131"/>
      <c r="I96" s="131"/>
      <c r="J96" s="145">
        <f>J121</f>
        <v>0</v>
      </c>
      <c r="K96" s="131"/>
      <c r="L96" s="132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U96" s="12" t="s">
        <v>90</v>
      </c>
    </row>
    <row r="97" spans="1:27" s="8" customFormat="1" ht="24.95" hidden="1" customHeight="1">
      <c r="A97" s="171"/>
      <c r="B97" s="172"/>
      <c r="C97" s="171"/>
      <c r="D97" s="173" t="s">
        <v>91</v>
      </c>
      <c r="E97" s="174"/>
      <c r="F97" s="174"/>
      <c r="G97" s="174"/>
      <c r="H97" s="174"/>
      <c r="I97" s="174"/>
      <c r="J97" s="175">
        <f>J122</f>
        <v>0</v>
      </c>
      <c r="K97" s="171"/>
      <c r="L97" s="172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</row>
    <row r="98" spans="1:27" s="8" customFormat="1" ht="24.95" hidden="1" customHeight="1">
      <c r="A98" s="171"/>
      <c r="B98" s="172"/>
      <c r="C98" s="171"/>
      <c r="D98" s="173" t="s">
        <v>92</v>
      </c>
      <c r="E98" s="174"/>
      <c r="F98" s="174"/>
      <c r="G98" s="174"/>
      <c r="H98" s="174"/>
      <c r="I98" s="174"/>
      <c r="J98" s="175">
        <f>J132</f>
        <v>0</v>
      </c>
      <c r="K98" s="171"/>
      <c r="L98" s="172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</row>
    <row r="99" spans="1:27" s="8" customFormat="1" ht="24.95" hidden="1" customHeight="1">
      <c r="A99" s="171"/>
      <c r="B99" s="172"/>
      <c r="C99" s="171"/>
      <c r="D99" s="173" t="s">
        <v>93</v>
      </c>
      <c r="E99" s="174"/>
      <c r="F99" s="174"/>
      <c r="G99" s="174"/>
      <c r="H99" s="174"/>
      <c r="I99" s="174"/>
      <c r="J99" s="175">
        <f>J166</f>
        <v>0</v>
      </c>
      <c r="K99" s="171"/>
      <c r="L99" s="172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</row>
    <row r="100" spans="1:27" s="8" customFormat="1" ht="24.95" hidden="1" customHeight="1">
      <c r="A100" s="171"/>
      <c r="B100" s="172"/>
      <c r="C100" s="171"/>
      <c r="D100" s="173" t="s">
        <v>94</v>
      </c>
      <c r="E100" s="174"/>
      <c r="F100" s="174"/>
      <c r="G100" s="174"/>
      <c r="H100" s="174"/>
      <c r="I100" s="174"/>
      <c r="J100" s="175">
        <f>J187</f>
        <v>0</v>
      </c>
      <c r="K100" s="171"/>
      <c r="L100" s="172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</row>
    <row r="101" spans="1:27" s="8" customFormat="1" ht="24.95" hidden="1" customHeight="1">
      <c r="A101" s="171"/>
      <c r="B101" s="172"/>
      <c r="C101" s="171"/>
      <c r="D101" s="173" t="s">
        <v>95</v>
      </c>
      <c r="E101" s="174"/>
      <c r="F101" s="174"/>
      <c r="G101" s="174"/>
      <c r="H101" s="174"/>
      <c r="I101" s="174"/>
      <c r="J101" s="175">
        <f>J200</f>
        <v>0</v>
      </c>
      <c r="K101" s="171"/>
      <c r="L101" s="172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s="1" customFormat="1" ht="21.75" hidden="1" customHeight="1">
      <c r="A102" s="131"/>
      <c r="B102" s="132"/>
      <c r="C102" s="131"/>
      <c r="D102" s="131"/>
      <c r="E102" s="131"/>
      <c r="F102" s="131"/>
      <c r="G102" s="131"/>
      <c r="H102" s="131"/>
      <c r="I102" s="131"/>
      <c r="J102" s="131"/>
      <c r="K102" s="131"/>
      <c r="L102" s="132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</row>
    <row r="103" spans="1:27" s="1" customFormat="1" ht="6.95" hidden="1" customHeight="1">
      <c r="A103" s="131"/>
      <c r="B103" s="163"/>
      <c r="C103" s="164"/>
      <c r="D103" s="164"/>
      <c r="E103" s="164"/>
      <c r="F103" s="164"/>
      <c r="G103" s="164"/>
      <c r="H103" s="164"/>
      <c r="I103" s="164"/>
      <c r="J103" s="164"/>
      <c r="K103" s="164"/>
      <c r="L103" s="132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</row>
    <row r="104" spans="1:27" hidden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</row>
    <row r="105" spans="1:27" hidden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</row>
    <row r="106" spans="1:27" hidden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</row>
    <row r="107" spans="1:27" s="1" customFormat="1" ht="6.95" customHeight="1">
      <c r="A107" s="131"/>
      <c r="B107" s="165"/>
      <c r="C107" s="166"/>
      <c r="D107" s="166"/>
      <c r="E107" s="166"/>
      <c r="F107" s="166"/>
      <c r="G107" s="166"/>
      <c r="H107" s="166"/>
      <c r="I107" s="166"/>
      <c r="J107" s="166"/>
      <c r="K107" s="166"/>
      <c r="L107" s="132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</row>
    <row r="108" spans="1:27" s="1" customFormat="1" ht="24.95" customHeight="1">
      <c r="A108" s="131"/>
      <c r="B108" s="132"/>
      <c r="C108" s="126" t="s">
        <v>96</v>
      </c>
      <c r="D108" s="131"/>
      <c r="E108" s="131"/>
      <c r="F108" s="131"/>
      <c r="G108" s="131"/>
      <c r="H108" s="131"/>
      <c r="I108" s="131"/>
      <c r="J108" s="131"/>
      <c r="K108" s="131"/>
      <c r="L108" s="132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</row>
    <row r="109" spans="1:27" s="1" customFormat="1" ht="6.95" customHeight="1">
      <c r="A109" s="131"/>
      <c r="B109" s="132"/>
      <c r="C109" s="131"/>
      <c r="D109" s="131"/>
      <c r="E109" s="131"/>
      <c r="F109" s="131"/>
      <c r="G109" s="131"/>
      <c r="H109" s="131"/>
      <c r="I109" s="131"/>
      <c r="J109" s="131"/>
      <c r="K109" s="131"/>
      <c r="L109" s="132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</row>
    <row r="110" spans="1:27" s="1" customFormat="1" ht="12" customHeight="1">
      <c r="A110" s="131"/>
      <c r="B110" s="132"/>
      <c r="C110" s="128" t="s">
        <v>16</v>
      </c>
      <c r="D110" s="131"/>
      <c r="E110" s="131"/>
      <c r="F110" s="131"/>
      <c r="G110" s="131"/>
      <c r="H110" s="131"/>
      <c r="I110" s="131"/>
      <c r="J110" s="131"/>
      <c r="K110" s="131"/>
      <c r="L110" s="132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</row>
    <row r="111" spans="1:27" s="1" customFormat="1" ht="16.5" customHeight="1">
      <c r="A111" s="131"/>
      <c r="B111" s="132"/>
      <c r="C111" s="131"/>
      <c r="D111" s="131"/>
      <c r="E111" s="129" t="str">
        <f>E7</f>
        <v>Centrum technického a inovativního vzdělání, Kyjov</v>
      </c>
      <c r="F111" s="130"/>
      <c r="G111" s="130"/>
      <c r="H111" s="130"/>
      <c r="I111" s="131"/>
      <c r="J111" s="131"/>
      <c r="K111" s="131"/>
      <c r="L111" s="132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</row>
    <row r="112" spans="1:27" s="1" customFormat="1" ht="12" customHeight="1">
      <c r="A112" s="131"/>
      <c r="B112" s="132"/>
      <c r="C112" s="128" t="s">
        <v>84</v>
      </c>
      <c r="D112" s="131"/>
      <c r="E112" s="131"/>
      <c r="F112" s="131"/>
      <c r="G112" s="131"/>
      <c r="H112" s="131"/>
      <c r="I112" s="131"/>
      <c r="J112" s="131"/>
      <c r="K112" s="131"/>
      <c r="L112" s="132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</row>
    <row r="113" spans="1:65" s="1" customFormat="1" ht="16.5" customHeight="1">
      <c r="A113" s="131"/>
      <c r="B113" s="132"/>
      <c r="C113" s="131"/>
      <c r="D113" s="131"/>
      <c r="E113" s="133" t="str">
        <f>E9</f>
        <v>F.02 - Interiérové vybavení volné - nábytek</v>
      </c>
      <c r="F113" s="134"/>
      <c r="G113" s="134"/>
      <c r="H113" s="134"/>
      <c r="I113" s="131"/>
      <c r="J113" s="131"/>
      <c r="K113" s="131"/>
      <c r="L113" s="132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</row>
    <row r="114" spans="1:65" s="1" customFormat="1" ht="6.95" customHeight="1">
      <c r="A114" s="131"/>
      <c r="B114" s="132"/>
      <c r="C114" s="131"/>
      <c r="D114" s="131"/>
      <c r="E114" s="131"/>
      <c r="F114" s="131"/>
      <c r="G114" s="131"/>
      <c r="H114" s="131"/>
      <c r="I114" s="131"/>
      <c r="J114" s="131"/>
      <c r="K114" s="131"/>
      <c r="L114" s="132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</row>
    <row r="115" spans="1:65" s="1" customFormat="1" ht="12" customHeight="1">
      <c r="A115" s="131"/>
      <c r="B115" s="132"/>
      <c r="C115" s="128" t="s">
        <v>20</v>
      </c>
      <c r="D115" s="131"/>
      <c r="E115" s="131"/>
      <c r="F115" s="135" t="str">
        <f>F12</f>
        <v xml:space="preserve"> </v>
      </c>
      <c r="G115" s="131"/>
      <c r="H115" s="131"/>
      <c r="I115" s="128" t="s">
        <v>22</v>
      </c>
      <c r="J115" s="136">
        <f ca="1">IF(J12="","",J12)</f>
        <v>45936</v>
      </c>
      <c r="K115" s="131"/>
      <c r="L115" s="132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</row>
    <row r="116" spans="1:65" s="1" customFormat="1" ht="6.95" customHeight="1">
      <c r="A116" s="131"/>
      <c r="B116" s="132"/>
      <c r="C116" s="131"/>
      <c r="D116" s="131"/>
      <c r="E116" s="131"/>
      <c r="F116" s="131"/>
      <c r="G116" s="131"/>
      <c r="H116" s="131"/>
      <c r="I116" s="131"/>
      <c r="J116" s="131"/>
      <c r="K116" s="131"/>
      <c r="L116" s="132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</row>
    <row r="117" spans="1:65" s="1" customFormat="1" ht="15.2" customHeight="1">
      <c r="A117" s="131"/>
      <c r="B117" s="132"/>
      <c r="C117" s="128" t="s">
        <v>23</v>
      </c>
      <c r="D117" s="131"/>
      <c r="E117" s="131"/>
      <c r="F117" s="135" t="str">
        <f>E15</f>
        <v xml:space="preserve"> </v>
      </c>
      <c r="G117" s="131"/>
      <c r="H117" s="131"/>
      <c r="I117" s="128" t="s">
        <v>28</v>
      </c>
      <c r="J117" s="167" t="str">
        <f>E21</f>
        <v xml:space="preserve"> </v>
      </c>
      <c r="K117" s="131"/>
      <c r="L117" s="132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</row>
    <row r="118" spans="1:65" s="1" customFormat="1" ht="15.2" customHeight="1">
      <c r="A118" s="131"/>
      <c r="B118" s="132"/>
      <c r="C118" s="128" t="s">
        <v>26</v>
      </c>
      <c r="D118" s="131"/>
      <c r="E118" s="131"/>
      <c r="F118" s="135" t="str">
        <f>IF(E18="","",E18)</f>
        <v>Vyplň údaj</v>
      </c>
      <c r="G118" s="131"/>
      <c r="H118" s="131"/>
      <c r="I118" s="128" t="s">
        <v>30</v>
      </c>
      <c r="J118" s="167" t="str">
        <f>E24</f>
        <v xml:space="preserve"> </v>
      </c>
      <c r="K118" s="131"/>
      <c r="L118" s="132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</row>
    <row r="119" spans="1:65" s="1" customFormat="1" ht="10.35" customHeight="1">
      <c r="A119" s="131"/>
      <c r="B119" s="132"/>
      <c r="C119" s="131"/>
      <c r="D119" s="131"/>
      <c r="E119" s="131"/>
      <c r="F119" s="131"/>
      <c r="G119" s="131"/>
      <c r="H119" s="131"/>
      <c r="I119" s="131"/>
      <c r="J119" s="131"/>
      <c r="K119" s="131"/>
      <c r="L119" s="132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</row>
    <row r="120" spans="1:65" s="9" customFormat="1" ht="29.25" customHeight="1">
      <c r="A120" s="176"/>
      <c r="B120" s="177"/>
      <c r="C120" s="178" t="s">
        <v>97</v>
      </c>
      <c r="D120" s="179" t="s">
        <v>57</v>
      </c>
      <c r="E120" s="179" t="s">
        <v>53</v>
      </c>
      <c r="F120" s="179" t="s">
        <v>54</v>
      </c>
      <c r="G120" s="179" t="s">
        <v>98</v>
      </c>
      <c r="H120" s="179" t="s">
        <v>99</v>
      </c>
      <c r="I120" s="179" t="s">
        <v>100</v>
      </c>
      <c r="J120" s="179" t="s">
        <v>88</v>
      </c>
      <c r="K120" s="180" t="s">
        <v>101</v>
      </c>
      <c r="L120" s="177"/>
      <c r="M120" s="181" t="s">
        <v>1</v>
      </c>
      <c r="N120" s="182" t="s">
        <v>36</v>
      </c>
      <c r="O120" s="182" t="s">
        <v>102</v>
      </c>
      <c r="P120" s="182" t="s">
        <v>103</v>
      </c>
      <c r="Q120" s="182" t="s">
        <v>104</v>
      </c>
      <c r="R120" s="182" t="s">
        <v>105</v>
      </c>
      <c r="S120" s="182" t="s">
        <v>106</v>
      </c>
      <c r="T120" s="182" t="s">
        <v>107</v>
      </c>
      <c r="U120" s="183" t="s">
        <v>108</v>
      </c>
      <c r="V120" s="176"/>
      <c r="W120" s="176"/>
      <c r="X120" s="176"/>
      <c r="Y120" s="176"/>
      <c r="Z120" s="176"/>
      <c r="AA120" s="176"/>
    </row>
    <row r="121" spans="1:65" s="1" customFormat="1" ht="22.9" customHeight="1">
      <c r="A121" s="131"/>
      <c r="B121" s="132"/>
      <c r="C121" s="184" t="s">
        <v>109</v>
      </c>
      <c r="D121" s="131"/>
      <c r="E121" s="131"/>
      <c r="F121" s="131"/>
      <c r="G121" s="131"/>
      <c r="H121" s="131"/>
      <c r="I121" s="131"/>
      <c r="J121" s="185">
        <f>BK121</f>
        <v>0</v>
      </c>
      <c r="K121" s="131"/>
      <c r="L121" s="132"/>
      <c r="M121" s="186"/>
      <c r="N121" s="143"/>
      <c r="O121" s="143"/>
      <c r="P121" s="187">
        <f>P122+P132+P166+P187+P200</f>
        <v>0</v>
      </c>
      <c r="Q121" s="143"/>
      <c r="R121" s="187">
        <f>R122+R132+R166+R187+R200</f>
        <v>0</v>
      </c>
      <c r="S121" s="143"/>
      <c r="T121" s="187">
        <f>T122+T132+T166+T187+T200</f>
        <v>0</v>
      </c>
      <c r="U121" s="188"/>
      <c r="V121" s="131"/>
      <c r="W121" s="131"/>
      <c r="X121" s="131"/>
      <c r="Y121" s="131"/>
      <c r="Z121" s="131"/>
      <c r="AA121" s="131"/>
      <c r="AT121" s="12" t="s">
        <v>71</v>
      </c>
      <c r="AU121" s="12" t="s">
        <v>90</v>
      </c>
      <c r="BK121" s="73">
        <f>BK122+BK132+BK166+BK187+BK200</f>
        <v>0</v>
      </c>
    </row>
    <row r="122" spans="1:65" s="10" customFormat="1" ht="25.9" customHeight="1">
      <c r="A122" s="189"/>
      <c r="B122" s="190"/>
      <c r="C122" s="189"/>
      <c r="D122" s="191" t="s">
        <v>71</v>
      </c>
      <c r="E122" s="192" t="s">
        <v>110</v>
      </c>
      <c r="F122" s="192" t="s">
        <v>111</v>
      </c>
      <c r="G122" s="189"/>
      <c r="H122" s="189"/>
      <c r="I122" s="189"/>
      <c r="J122" s="193">
        <f>BK122</f>
        <v>0</v>
      </c>
      <c r="K122" s="189"/>
      <c r="L122" s="190"/>
      <c r="M122" s="194"/>
      <c r="N122" s="189"/>
      <c r="O122" s="189"/>
      <c r="P122" s="195">
        <f>SUM(P123:P131)</f>
        <v>0</v>
      </c>
      <c r="Q122" s="189"/>
      <c r="R122" s="195">
        <f>SUM(R123:R131)</f>
        <v>0</v>
      </c>
      <c r="S122" s="189"/>
      <c r="T122" s="195">
        <f>SUM(T123:T131)</f>
        <v>0</v>
      </c>
      <c r="U122" s="196"/>
      <c r="V122" s="189"/>
      <c r="W122" s="189"/>
      <c r="X122" s="189"/>
      <c r="Y122" s="189"/>
      <c r="Z122" s="189"/>
      <c r="AA122" s="189"/>
      <c r="AR122" s="74" t="s">
        <v>80</v>
      </c>
      <c r="AT122" s="75" t="s">
        <v>71</v>
      </c>
      <c r="AU122" s="75" t="s">
        <v>72</v>
      </c>
      <c r="AY122" s="74" t="s">
        <v>112</v>
      </c>
      <c r="BK122" s="76">
        <f>SUM(BK123:BK131)</f>
        <v>0</v>
      </c>
    </row>
    <row r="123" spans="1:65" s="1" customFormat="1" ht="16.5" customHeight="1">
      <c r="A123" s="131"/>
      <c r="B123" s="132"/>
      <c r="C123" s="197" t="s">
        <v>80</v>
      </c>
      <c r="D123" s="197" t="s">
        <v>113</v>
      </c>
      <c r="E123" s="198" t="s">
        <v>114</v>
      </c>
      <c r="F123" s="199" t="s">
        <v>115</v>
      </c>
      <c r="G123" s="200" t="s">
        <v>116</v>
      </c>
      <c r="H123" s="201">
        <v>2</v>
      </c>
      <c r="I123" s="77"/>
      <c r="J123" s="202">
        <f t="shared" ref="J123:J131" si="0">ROUND(I123*H123,2)</f>
        <v>0</v>
      </c>
      <c r="K123" s="199" t="s">
        <v>1</v>
      </c>
      <c r="L123" s="132"/>
      <c r="M123" s="203" t="s">
        <v>1</v>
      </c>
      <c r="N123" s="204" t="s">
        <v>37</v>
      </c>
      <c r="O123" s="131"/>
      <c r="P123" s="205">
        <f t="shared" ref="P123:P131" si="1">O123*H123</f>
        <v>0</v>
      </c>
      <c r="Q123" s="205">
        <v>0</v>
      </c>
      <c r="R123" s="205">
        <f t="shared" ref="R123:R131" si="2">Q123*H123</f>
        <v>0</v>
      </c>
      <c r="S123" s="205">
        <v>0</v>
      </c>
      <c r="T123" s="205">
        <f t="shared" ref="T123:T131" si="3">S123*H123</f>
        <v>0</v>
      </c>
      <c r="U123" s="206" t="s">
        <v>1</v>
      </c>
      <c r="V123" s="131"/>
      <c r="W123" s="131"/>
      <c r="X123" s="131"/>
      <c r="Y123" s="131"/>
      <c r="Z123" s="131"/>
      <c r="AA123" s="131"/>
      <c r="AR123" s="78" t="s">
        <v>117</v>
      </c>
      <c r="AT123" s="78" t="s">
        <v>113</v>
      </c>
      <c r="AU123" s="78" t="s">
        <v>80</v>
      </c>
      <c r="AY123" s="12" t="s">
        <v>112</v>
      </c>
      <c r="BE123" s="79">
        <f t="shared" ref="BE123:BE131" si="4">IF(N123="základní",J123,0)</f>
        <v>0</v>
      </c>
      <c r="BF123" s="79">
        <f t="shared" ref="BF123:BF131" si="5">IF(N123="snížená",J123,0)</f>
        <v>0</v>
      </c>
      <c r="BG123" s="79">
        <f t="shared" ref="BG123:BG131" si="6">IF(N123="zákl. přenesená",J123,0)</f>
        <v>0</v>
      </c>
      <c r="BH123" s="79">
        <f t="shared" ref="BH123:BH131" si="7">IF(N123="sníž. přenesená",J123,0)</f>
        <v>0</v>
      </c>
      <c r="BI123" s="79">
        <f t="shared" ref="BI123:BI131" si="8">IF(N123="nulová",J123,0)</f>
        <v>0</v>
      </c>
      <c r="BJ123" s="12" t="s">
        <v>80</v>
      </c>
      <c r="BK123" s="79">
        <f t="shared" ref="BK123:BK131" si="9">ROUND(I123*H123,2)</f>
        <v>0</v>
      </c>
      <c r="BL123" s="12" t="s">
        <v>117</v>
      </c>
      <c r="BM123" s="78" t="s">
        <v>118</v>
      </c>
    </row>
    <row r="124" spans="1:65" s="1" customFormat="1" ht="16.5" customHeight="1">
      <c r="A124" s="131"/>
      <c r="B124" s="132"/>
      <c r="C124" s="197" t="s">
        <v>82</v>
      </c>
      <c r="D124" s="197" t="s">
        <v>113</v>
      </c>
      <c r="E124" s="198" t="s">
        <v>119</v>
      </c>
      <c r="F124" s="199" t="s">
        <v>120</v>
      </c>
      <c r="G124" s="200" t="s">
        <v>116</v>
      </c>
      <c r="H124" s="201">
        <v>4</v>
      </c>
      <c r="I124" s="77"/>
      <c r="J124" s="202">
        <f t="shared" si="0"/>
        <v>0</v>
      </c>
      <c r="K124" s="199" t="s">
        <v>1</v>
      </c>
      <c r="L124" s="132"/>
      <c r="M124" s="203" t="s">
        <v>1</v>
      </c>
      <c r="N124" s="204" t="s">
        <v>37</v>
      </c>
      <c r="O124" s="131"/>
      <c r="P124" s="205">
        <f t="shared" si="1"/>
        <v>0</v>
      </c>
      <c r="Q124" s="205">
        <v>0</v>
      </c>
      <c r="R124" s="205">
        <f t="shared" si="2"/>
        <v>0</v>
      </c>
      <c r="S124" s="205">
        <v>0</v>
      </c>
      <c r="T124" s="205">
        <f t="shared" si="3"/>
        <v>0</v>
      </c>
      <c r="U124" s="206" t="s">
        <v>1</v>
      </c>
      <c r="V124" s="131"/>
      <c r="W124" s="131"/>
      <c r="X124" s="131"/>
      <c r="Y124" s="131"/>
      <c r="Z124" s="131"/>
      <c r="AA124" s="131"/>
      <c r="AR124" s="78" t="s">
        <v>117</v>
      </c>
      <c r="AT124" s="78" t="s">
        <v>113</v>
      </c>
      <c r="AU124" s="78" t="s">
        <v>80</v>
      </c>
      <c r="AY124" s="12" t="s">
        <v>112</v>
      </c>
      <c r="BE124" s="79">
        <f t="shared" si="4"/>
        <v>0</v>
      </c>
      <c r="BF124" s="79">
        <f t="shared" si="5"/>
        <v>0</v>
      </c>
      <c r="BG124" s="79">
        <f t="shared" si="6"/>
        <v>0</v>
      </c>
      <c r="BH124" s="79">
        <f t="shared" si="7"/>
        <v>0</v>
      </c>
      <c r="BI124" s="79">
        <f t="shared" si="8"/>
        <v>0</v>
      </c>
      <c r="BJ124" s="12" t="s">
        <v>80</v>
      </c>
      <c r="BK124" s="79">
        <f t="shared" si="9"/>
        <v>0</v>
      </c>
      <c r="BL124" s="12" t="s">
        <v>117</v>
      </c>
      <c r="BM124" s="78" t="s">
        <v>121</v>
      </c>
    </row>
    <row r="125" spans="1:65" s="1" customFormat="1" ht="16.5" customHeight="1">
      <c r="A125" s="131"/>
      <c r="B125" s="132"/>
      <c r="C125" s="197" t="s">
        <v>122</v>
      </c>
      <c r="D125" s="197" t="s">
        <v>113</v>
      </c>
      <c r="E125" s="198" t="s">
        <v>123</v>
      </c>
      <c r="F125" s="199" t="s">
        <v>124</v>
      </c>
      <c r="G125" s="200" t="s">
        <v>116</v>
      </c>
      <c r="H125" s="201">
        <v>4</v>
      </c>
      <c r="I125" s="77"/>
      <c r="J125" s="202">
        <f t="shared" si="0"/>
        <v>0</v>
      </c>
      <c r="K125" s="199" t="s">
        <v>1</v>
      </c>
      <c r="L125" s="132"/>
      <c r="M125" s="203" t="s">
        <v>1</v>
      </c>
      <c r="N125" s="204" t="s">
        <v>37</v>
      </c>
      <c r="O125" s="131"/>
      <c r="P125" s="205">
        <f t="shared" si="1"/>
        <v>0</v>
      </c>
      <c r="Q125" s="205">
        <v>0</v>
      </c>
      <c r="R125" s="205">
        <f t="shared" si="2"/>
        <v>0</v>
      </c>
      <c r="S125" s="205">
        <v>0</v>
      </c>
      <c r="T125" s="205">
        <f t="shared" si="3"/>
        <v>0</v>
      </c>
      <c r="U125" s="206" t="s">
        <v>1</v>
      </c>
      <c r="V125" s="131"/>
      <c r="W125" s="131"/>
      <c r="X125" s="131"/>
      <c r="Y125" s="131"/>
      <c r="Z125" s="131"/>
      <c r="AA125" s="131"/>
      <c r="AR125" s="78" t="s">
        <v>117</v>
      </c>
      <c r="AT125" s="78" t="s">
        <v>113</v>
      </c>
      <c r="AU125" s="78" t="s">
        <v>80</v>
      </c>
      <c r="AY125" s="12" t="s">
        <v>112</v>
      </c>
      <c r="BE125" s="79">
        <f t="shared" si="4"/>
        <v>0</v>
      </c>
      <c r="BF125" s="79">
        <f t="shared" si="5"/>
        <v>0</v>
      </c>
      <c r="BG125" s="79">
        <f t="shared" si="6"/>
        <v>0</v>
      </c>
      <c r="BH125" s="79">
        <f t="shared" si="7"/>
        <v>0</v>
      </c>
      <c r="BI125" s="79">
        <f t="shared" si="8"/>
        <v>0</v>
      </c>
      <c r="BJ125" s="12" t="s">
        <v>80</v>
      </c>
      <c r="BK125" s="79">
        <f t="shared" si="9"/>
        <v>0</v>
      </c>
      <c r="BL125" s="12" t="s">
        <v>117</v>
      </c>
      <c r="BM125" s="78" t="s">
        <v>125</v>
      </c>
    </row>
    <row r="126" spans="1:65" s="1" customFormat="1" ht="16.5" customHeight="1">
      <c r="A126" s="131"/>
      <c r="B126" s="132"/>
      <c r="C126" s="197" t="s">
        <v>117</v>
      </c>
      <c r="D126" s="197" t="s">
        <v>113</v>
      </c>
      <c r="E126" s="198" t="s">
        <v>126</v>
      </c>
      <c r="F126" s="199" t="s">
        <v>127</v>
      </c>
      <c r="G126" s="200" t="s">
        <v>116</v>
      </c>
      <c r="H126" s="201">
        <v>5</v>
      </c>
      <c r="I126" s="77"/>
      <c r="J126" s="202">
        <f t="shared" si="0"/>
        <v>0</v>
      </c>
      <c r="K126" s="199" t="s">
        <v>1</v>
      </c>
      <c r="L126" s="132"/>
      <c r="M126" s="203" t="s">
        <v>1</v>
      </c>
      <c r="N126" s="204" t="s">
        <v>37</v>
      </c>
      <c r="O126" s="131"/>
      <c r="P126" s="205">
        <f t="shared" si="1"/>
        <v>0</v>
      </c>
      <c r="Q126" s="205">
        <v>0</v>
      </c>
      <c r="R126" s="205">
        <f t="shared" si="2"/>
        <v>0</v>
      </c>
      <c r="S126" s="205">
        <v>0</v>
      </c>
      <c r="T126" s="205">
        <f t="shared" si="3"/>
        <v>0</v>
      </c>
      <c r="U126" s="206" t="s">
        <v>1</v>
      </c>
      <c r="V126" s="131"/>
      <c r="W126" s="131"/>
      <c r="X126" s="131"/>
      <c r="Y126" s="131"/>
      <c r="Z126" s="131"/>
      <c r="AA126" s="131"/>
      <c r="AR126" s="78" t="s">
        <v>117</v>
      </c>
      <c r="AT126" s="78" t="s">
        <v>113</v>
      </c>
      <c r="AU126" s="78" t="s">
        <v>80</v>
      </c>
      <c r="AY126" s="12" t="s">
        <v>112</v>
      </c>
      <c r="BE126" s="79">
        <f t="shared" si="4"/>
        <v>0</v>
      </c>
      <c r="BF126" s="79">
        <f t="shared" si="5"/>
        <v>0</v>
      </c>
      <c r="BG126" s="79">
        <f t="shared" si="6"/>
        <v>0</v>
      </c>
      <c r="BH126" s="79">
        <f t="shared" si="7"/>
        <v>0</v>
      </c>
      <c r="BI126" s="79">
        <f t="shared" si="8"/>
        <v>0</v>
      </c>
      <c r="BJ126" s="12" t="s">
        <v>80</v>
      </c>
      <c r="BK126" s="79">
        <f t="shared" si="9"/>
        <v>0</v>
      </c>
      <c r="BL126" s="12" t="s">
        <v>117</v>
      </c>
      <c r="BM126" s="78" t="s">
        <v>128</v>
      </c>
    </row>
    <row r="127" spans="1:65" s="1" customFormat="1" ht="16.5" customHeight="1">
      <c r="A127" s="131"/>
      <c r="B127" s="132"/>
      <c r="C127" s="197" t="s">
        <v>129</v>
      </c>
      <c r="D127" s="197" t="s">
        <v>113</v>
      </c>
      <c r="E127" s="198" t="s">
        <v>130</v>
      </c>
      <c r="F127" s="199" t="s">
        <v>131</v>
      </c>
      <c r="G127" s="200" t="s">
        <v>116</v>
      </c>
      <c r="H127" s="201">
        <v>36</v>
      </c>
      <c r="I127" s="77"/>
      <c r="J127" s="202">
        <f t="shared" si="0"/>
        <v>0</v>
      </c>
      <c r="K127" s="199" t="s">
        <v>1</v>
      </c>
      <c r="L127" s="132"/>
      <c r="M127" s="203" t="s">
        <v>1</v>
      </c>
      <c r="N127" s="204" t="s">
        <v>37</v>
      </c>
      <c r="O127" s="131"/>
      <c r="P127" s="205">
        <f t="shared" si="1"/>
        <v>0</v>
      </c>
      <c r="Q127" s="205">
        <v>0</v>
      </c>
      <c r="R127" s="205">
        <f t="shared" si="2"/>
        <v>0</v>
      </c>
      <c r="S127" s="205">
        <v>0</v>
      </c>
      <c r="T127" s="205">
        <f t="shared" si="3"/>
        <v>0</v>
      </c>
      <c r="U127" s="206" t="s">
        <v>1</v>
      </c>
      <c r="V127" s="131"/>
      <c r="W127" s="131"/>
      <c r="X127" s="131"/>
      <c r="Y127" s="131"/>
      <c r="Z127" s="131"/>
      <c r="AA127" s="131"/>
      <c r="AR127" s="78" t="s">
        <v>117</v>
      </c>
      <c r="AT127" s="78" t="s">
        <v>113</v>
      </c>
      <c r="AU127" s="78" t="s">
        <v>80</v>
      </c>
      <c r="AY127" s="12" t="s">
        <v>112</v>
      </c>
      <c r="BE127" s="79">
        <f t="shared" si="4"/>
        <v>0</v>
      </c>
      <c r="BF127" s="79">
        <f t="shared" si="5"/>
        <v>0</v>
      </c>
      <c r="BG127" s="79">
        <f t="shared" si="6"/>
        <v>0</v>
      </c>
      <c r="BH127" s="79">
        <f t="shared" si="7"/>
        <v>0</v>
      </c>
      <c r="BI127" s="79">
        <f t="shared" si="8"/>
        <v>0</v>
      </c>
      <c r="BJ127" s="12" t="s">
        <v>80</v>
      </c>
      <c r="BK127" s="79">
        <f t="shared" si="9"/>
        <v>0</v>
      </c>
      <c r="BL127" s="12" t="s">
        <v>117</v>
      </c>
      <c r="BM127" s="78" t="s">
        <v>132</v>
      </c>
    </row>
    <row r="128" spans="1:65" s="1" customFormat="1" ht="16.5" customHeight="1">
      <c r="A128" s="131"/>
      <c r="B128" s="132"/>
      <c r="C128" s="197" t="s">
        <v>133</v>
      </c>
      <c r="D128" s="197" t="s">
        <v>113</v>
      </c>
      <c r="E128" s="198" t="s">
        <v>134</v>
      </c>
      <c r="F128" s="199" t="s">
        <v>135</v>
      </c>
      <c r="G128" s="200" t="s">
        <v>116</v>
      </c>
      <c r="H128" s="201">
        <v>15</v>
      </c>
      <c r="I128" s="77"/>
      <c r="J128" s="202">
        <f t="shared" si="0"/>
        <v>0</v>
      </c>
      <c r="K128" s="199" t="s">
        <v>1</v>
      </c>
      <c r="L128" s="132"/>
      <c r="M128" s="203" t="s">
        <v>1</v>
      </c>
      <c r="N128" s="204" t="s">
        <v>37</v>
      </c>
      <c r="O128" s="131"/>
      <c r="P128" s="205">
        <f t="shared" si="1"/>
        <v>0</v>
      </c>
      <c r="Q128" s="205">
        <v>0</v>
      </c>
      <c r="R128" s="205">
        <f t="shared" si="2"/>
        <v>0</v>
      </c>
      <c r="S128" s="205">
        <v>0</v>
      </c>
      <c r="T128" s="205">
        <f t="shared" si="3"/>
        <v>0</v>
      </c>
      <c r="U128" s="206" t="s">
        <v>1</v>
      </c>
      <c r="V128" s="131"/>
      <c r="W128" s="131"/>
      <c r="X128" s="131"/>
      <c r="Y128" s="131"/>
      <c r="Z128" s="131"/>
      <c r="AA128" s="131"/>
      <c r="AR128" s="78" t="s">
        <v>117</v>
      </c>
      <c r="AT128" s="78" t="s">
        <v>113</v>
      </c>
      <c r="AU128" s="78" t="s">
        <v>80</v>
      </c>
      <c r="AY128" s="12" t="s">
        <v>112</v>
      </c>
      <c r="BE128" s="79">
        <f t="shared" si="4"/>
        <v>0</v>
      </c>
      <c r="BF128" s="79">
        <f t="shared" si="5"/>
        <v>0</v>
      </c>
      <c r="BG128" s="79">
        <f t="shared" si="6"/>
        <v>0</v>
      </c>
      <c r="BH128" s="79">
        <f t="shared" si="7"/>
        <v>0</v>
      </c>
      <c r="BI128" s="79">
        <f t="shared" si="8"/>
        <v>0</v>
      </c>
      <c r="BJ128" s="12" t="s">
        <v>80</v>
      </c>
      <c r="BK128" s="79">
        <f t="shared" si="9"/>
        <v>0</v>
      </c>
      <c r="BL128" s="12" t="s">
        <v>117</v>
      </c>
      <c r="BM128" s="78" t="s">
        <v>136</v>
      </c>
    </row>
    <row r="129" spans="1:65" s="1" customFormat="1" ht="16.5" customHeight="1">
      <c r="A129" s="131"/>
      <c r="B129" s="132"/>
      <c r="C129" s="197" t="s">
        <v>137</v>
      </c>
      <c r="D129" s="197" t="s">
        <v>113</v>
      </c>
      <c r="E129" s="198" t="s">
        <v>138</v>
      </c>
      <c r="F129" s="199" t="s">
        <v>139</v>
      </c>
      <c r="G129" s="200" t="s">
        <v>116</v>
      </c>
      <c r="H129" s="201">
        <v>2</v>
      </c>
      <c r="I129" s="77"/>
      <c r="J129" s="202">
        <f t="shared" si="0"/>
        <v>0</v>
      </c>
      <c r="K129" s="199" t="s">
        <v>1</v>
      </c>
      <c r="L129" s="132"/>
      <c r="M129" s="203" t="s">
        <v>1</v>
      </c>
      <c r="N129" s="204" t="s">
        <v>37</v>
      </c>
      <c r="O129" s="131"/>
      <c r="P129" s="205">
        <f t="shared" si="1"/>
        <v>0</v>
      </c>
      <c r="Q129" s="205">
        <v>0</v>
      </c>
      <c r="R129" s="205">
        <f t="shared" si="2"/>
        <v>0</v>
      </c>
      <c r="S129" s="205">
        <v>0</v>
      </c>
      <c r="T129" s="205">
        <f t="shared" si="3"/>
        <v>0</v>
      </c>
      <c r="U129" s="206" t="s">
        <v>1</v>
      </c>
      <c r="V129" s="131"/>
      <c r="W129" s="131"/>
      <c r="X129" s="131"/>
      <c r="Y129" s="131"/>
      <c r="Z129" s="131"/>
      <c r="AA129" s="131"/>
      <c r="AR129" s="78" t="s">
        <v>117</v>
      </c>
      <c r="AT129" s="78" t="s">
        <v>113</v>
      </c>
      <c r="AU129" s="78" t="s">
        <v>80</v>
      </c>
      <c r="AY129" s="12" t="s">
        <v>112</v>
      </c>
      <c r="BE129" s="79">
        <f t="shared" si="4"/>
        <v>0</v>
      </c>
      <c r="BF129" s="79">
        <f t="shared" si="5"/>
        <v>0</v>
      </c>
      <c r="BG129" s="79">
        <f t="shared" si="6"/>
        <v>0</v>
      </c>
      <c r="BH129" s="79">
        <f t="shared" si="7"/>
        <v>0</v>
      </c>
      <c r="BI129" s="79">
        <f t="shared" si="8"/>
        <v>0</v>
      </c>
      <c r="BJ129" s="12" t="s">
        <v>80</v>
      </c>
      <c r="BK129" s="79">
        <f t="shared" si="9"/>
        <v>0</v>
      </c>
      <c r="BL129" s="12" t="s">
        <v>117</v>
      </c>
      <c r="BM129" s="78" t="s">
        <v>140</v>
      </c>
    </row>
    <row r="130" spans="1:65" s="1" customFormat="1" ht="16.5" customHeight="1">
      <c r="A130" s="131"/>
      <c r="B130" s="132"/>
      <c r="C130" s="197" t="s">
        <v>141</v>
      </c>
      <c r="D130" s="197" t="s">
        <v>113</v>
      </c>
      <c r="E130" s="198" t="s">
        <v>142</v>
      </c>
      <c r="F130" s="199" t="s">
        <v>143</v>
      </c>
      <c r="G130" s="200" t="s">
        <v>116</v>
      </c>
      <c r="H130" s="201">
        <v>2</v>
      </c>
      <c r="I130" s="77"/>
      <c r="J130" s="202">
        <f t="shared" si="0"/>
        <v>0</v>
      </c>
      <c r="K130" s="199" t="s">
        <v>1</v>
      </c>
      <c r="L130" s="132"/>
      <c r="M130" s="203" t="s">
        <v>1</v>
      </c>
      <c r="N130" s="204" t="s">
        <v>37</v>
      </c>
      <c r="O130" s="131"/>
      <c r="P130" s="205">
        <f t="shared" si="1"/>
        <v>0</v>
      </c>
      <c r="Q130" s="205">
        <v>0</v>
      </c>
      <c r="R130" s="205">
        <f t="shared" si="2"/>
        <v>0</v>
      </c>
      <c r="S130" s="205">
        <v>0</v>
      </c>
      <c r="T130" s="205">
        <f t="shared" si="3"/>
        <v>0</v>
      </c>
      <c r="U130" s="206" t="s">
        <v>1</v>
      </c>
      <c r="V130" s="131"/>
      <c r="W130" s="131"/>
      <c r="X130" s="131"/>
      <c r="Y130" s="131"/>
      <c r="Z130" s="131"/>
      <c r="AA130" s="131"/>
      <c r="AR130" s="78" t="s">
        <v>117</v>
      </c>
      <c r="AT130" s="78" t="s">
        <v>113</v>
      </c>
      <c r="AU130" s="78" t="s">
        <v>80</v>
      </c>
      <c r="AY130" s="12" t="s">
        <v>112</v>
      </c>
      <c r="BE130" s="79">
        <f t="shared" si="4"/>
        <v>0</v>
      </c>
      <c r="BF130" s="79">
        <f t="shared" si="5"/>
        <v>0</v>
      </c>
      <c r="BG130" s="79">
        <f t="shared" si="6"/>
        <v>0</v>
      </c>
      <c r="BH130" s="79">
        <f t="shared" si="7"/>
        <v>0</v>
      </c>
      <c r="BI130" s="79">
        <f t="shared" si="8"/>
        <v>0</v>
      </c>
      <c r="BJ130" s="12" t="s">
        <v>80</v>
      </c>
      <c r="BK130" s="79">
        <f t="shared" si="9"/>
        <v>0</v>
      </c>
      <c r="BL130" s="12" t="s">
        <v>117</v>
      </c>
      <c r="BM130" s="78" t="s">
        <v>144</v>
      </c>
    </row>
    <row r="131" spans="1:65" s="1" customFormat="1" ht="16.5" customHeight="1">
      <c r="A131" s="131"/>
      <c r="B131" s="132"/>
      <c r="C131" s="197" t="s">
        <v>145</v>
      </c>
      <c r="D131" s="197" t="s">
        <v>113</v>
      </c>
      <c r="E131" s="198" t="s">
        <v>122</v>
      </c>
      <c r="F131" s="199" t="s">
        <v>146</v>
      </c>
      <c r="G131" s="200" t="s">
        <v>116</v>
      </c>
      <c r="H131" s="201">
        <v>1</v>
      </c>
      <c r="I131" s="77"/>
      <c r="J131" s="202">
        <f t="shared" si="0"/>
        <v>0</v>
      </c>
      <c r="K131" s="199" t="s">
        <v>1</v>
      </c>
      <c r="L131" s="132"/>
      <c r="M131" s="203" t="s">
        <v>1</v>
      </c>
      <c r="N131" s="204" t="s">
        <v>37</v>
      </c>
      <c r="O131" s="131"/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5">
        <f t="shared" si="3"/>
        <v>0</v>
      </c>
      <c r="U131" s="206" t="s">
        <v>1</v>
      </c>
      <c r="V131" s="131"/>
      <c r="W131" s="131"/>
      <c r="X131" s="131"/>
      <c r="Y131" s="131"/>
      <c r="Z131" s="131"/>
      <c r="AA131" s="131"/>
      <c r="AR131" s="78" t="s">
        <v>117</v>
      </c>
      <c r="AT131" s="78" t="s">
        <v>113</v>
      </c>
      <c r="AU131" s="78" t="s">
        <v>80</v>
      </c>
      <c r="AY131" s="12" t="s">
        <v>112</v>
      </c>
      <c r="BE131" s="79">
        <f t="shared" si="4"/>
        <v>0</v>
      </c>
      <c r="BF131" s="79">
        <f t="shared" si="5"/>
        <v>0</v>
      </c>
      <c r="BG131" s="79">
        <f t="shared" si="6"/>
        <v>0</v>
      </c>
      <c r="BH131" s="79">
        <f t="shared" si="7"/>
        <v>0</v>
      </c>
      <c r="BI131" s="79">
        <f t="shared" si="8"/>
        <v>0</v>
      </c>
      <c r="BJ131" s="12" t="s">
        <v>80</v>
      </c>
      <c r="BK131" s="79">
        <f t="shared" si="9"/>
        <v>0</v>
      </c>
      <c r="BL131" s="12" t="s">
        <v>117</v>
      </c>
      <c r="BM131" s="78" t="s">
        <v>147</v>
      </c>
    </row>
    <row r="132" spans="1:65" s="10" customFormat="1" ht="25.9" customHeight="1">
      <c r="A132" s="189"/>
      <c r="B132" s="190"/>
      <c r="C132" s="189"/>
      <c r="D132" s="191" t="s">
        <v>71</v>
      </c>
      <c r="E132" s="192" t="s">
        <v>148</v>
      </c>
      <c r="F132" s="192" t="s">
        <v>149</v>
      </c>
      <c r="G132" s="189"/>
      <c r="H132" s="189"/>
      <c r="I132" s="189"/>
      <c r="J132" s="193">
        <f>BK132</f>
        <v>0</v>
      </c>
      <c r="K132" s="189"/>
      <c r="L132" s="190"/>
      <c r="M132" s="194"/>
      <c r="N132" s="189"/>
      <c r="O132" s="189"/>
      <c r="P132" s="195">
        <f>SUM(P133:P165)</f>
        <v>0</v>
      </c>
      <c r="Q132" s="189"/>
      <c r="R132" s="195">
        <f>SUM(R133:R165)</f>
        <v>0</v>
      </c>
      <c r="S132" s="189"/>
      <c r="T132" s="195">
        <f>SUM(T133:T165)</f>
        <v>0</v>
      </c>
      <c r="U132" s="196"/>
      <c r="V132" s="189"/>
      <c r="W132" s="189"/>
      <c r="X132" s="189"/>
      <c r="Y132" s="189"/>
      <c r="Z132" s="189"/>
      <c r="AA132" s="189"/>
      <c r="AR132" s="74" t="s">
        <v>80</v>
      </c>
      <c r="AT132" s="75" t="s">
        <v>71</v>
      </c>
      <c r="AU132" s="75" t="s">
        <v>72</v>
      </c>
      <c r="AY132" s="74" t="s">
        <v>112</v>
      </c>
      <c r="BK132" s="76">
        <f>SUM(BK133:BK165)</f>
        <v>0</v>
      </c>
    </row>
    <row r="133" spans="1:65" s="1" customFormat="1" ht="16.5" customHeight="1">
      <c r="A133" s="131"/>
      <c r="B133" s="132"/>
      <c r="C133" s="197" t="s">
        <v>150</v>
      </c>
      <c r="D133" s="197" t="s">
        <v>113</v>
      </c>
      <c r="E133" s="198" t="s">
        <v>151</v>
      </c>
      <c r="F133" s="199" t="s">
        <v>152</v>
      </c>
      <c r="G133" s="200" t="s">
        <v>116</v>
      </c>
      <c r="H133" s="201">
        <v>15</v>
      </c>
      <c r="I133" s="77"/>
      <c r="J133" s="202">
        <f t="shared" ref="J133:J165" si="10">ROUND(I133*H133,2)</f>
        <v>0</v>
      </c>
      <c r="K133" s="199" t="s">
        <v>1</v>
      </c>
      <c r="L133" s="132"/>
      <c r="M133" s="203" t="s">
        <v>1</v>
      </c>
      <c r="N133" s="204" t="s">
        <v>37</v>
      </c>
      <c r="O133" s="131"/>
      <c r="P133" s="205">
        <f t="shared" ref="P133:P165" si="11">O133*H133</f>
        <v>0</v>
      </c>
      <c r="Q133" s="205">
        <v>0</v>
      </c>
      <c r="R133" s="205">
        <f t="shared" ref="R133:R165" si="12">Q133*H133</f>
        <v>0</v>
      </c>
      <c r="S133" s="205">
        <v>0</v>
      </c>
      <c r="T133" s="205">
        <f t="shared" ref="T133:T165" si="13">S133*H133</f>
        <v>0</v>
      </c>
      <c r="U133" s="206" t="s">
        <v>1</v>
      </c>
      <c r="V133" s="131"/>
      <c r="W133" s="131"/>
      <c r="X133" s="131"/>
      <c r="Y133" s="131"/>
      <c r="Z133" s="131"/>
      <c r="AA133" s="131"/>
      <c r="AR133" s="78" t="s">
        <v>117</v>
      </c>
      <c r="AT133" s="78" t="s">
        <v>113</v>
      </c>
      <c r="AU133" s="78" t="s">
        <v>80</v>
      </c>
      <c r="AY133" s="12" t="s">
        <v>112</v>
      </c>
      <c r="BE133" s="79">
        <f t="shared" ref="BE133:BE165" si="14">IF(N133="základní",J133,0)</f>
        <v>0</v>
      </c>
      <c r="BF133" s="79">
        <f t="shared" ref="BF133:BF165" si="15">IF(N133="snížená",J133,0)</f>
        <v>0</v>
      </c>
      <c r="BG133" s="79">
        <f t="shared" ref="BG133:BG165" si="16">IF(N133="zákl. přenesená",J133,0)</f>
        <v>0</v>
      </c>
      <c r="BH133" s="79">
        <f t="shared" ref="BH133:BH165" si="17">IF(N133="sníž. přenesená",J133,0)</f>
        <v>0</v>
      </c>
      <c r="BI133" s="79">
        <f t="shared" ref="BI133:BI165" si="18">IF(N133="nulová",J133,0)</f>
        <v>0</v>
      </c>
      <c r="BJ133" s="12" t="s">
        <v>80</v>
      </c>
      <c r="BK133" s="79">
        <f t="shared" ref="BK133:BK165" si="19">ROUND(I133*H133,2)</f>
        <v>0</v>
      </c>
      <c r="BL133" s="12" t="s">
        <v>117</v>
      </c>
      <c r="BM133" s="78" t="s">
        <v>153</v>
      </c>
    </row>
    <row r="134" spans="1:65" s="1" customFormat="1" ht="16.5" customHeight="1">
      <c r="A134" s="131"/>
      <c r="B134" s="132"/>
      <c r="C134" s="197" t="s">
        <v>154</v>
      </c>
      <c r="D134" s="197" t="s">
        <v>113</v>
      </c>
      <c r="E134" s="198" t="s">
        <v>155</v>
      </c>
      <c r="F134" s="199" t="s">
        <v>156</v>
      </c>
      <c r="G134" s="200" t="s">
        <v>116</v>
      </c>
      <c r="H134" s="201">
        <v>12</v>
      </c>
      <c r="I134" s="77"/>
      <c r="J134" s="202">
        <f t="shared" si="10"/>
        <v>0</v>
      </c>
      <c r="K134" s="199" t="s">
        <v>1</v>
      </c>
      <c r="L134" s="132"/>
      <c r="M134" s="203" t="s">
        <v>1</v>
      </c>
      <c r="N134" s="204" t="s">
        <v>37</v>
      </c>
      <c r="O134" s="131"/>
      <c r="P134" s="205">
        <f t="shared" si="11"/>
        <v>0</v>
      </c>
      <c r="Q134" s="205">
        <v>0</v>
      </c>
      <c r="R134" s="205">
        <f t="shared" si="12"/>
        <v>0</v>
      </c>
      <c r="S134" s="205">
        <v>0</v>
      </c>
      <c r="T134" s="205">
        <f t="shared" si="13"/>
        <v>0</v>
      </c>
      <c r="U134" s="206" t="s">
        <v>1</v>
      </c>
      <c r="V134" s="131"/>
      <c r="W134" s="131"/>
      <c r="X134" s="131"/>
      <c r="Y134" s="131"/>
      <c r="Z134" s="131"/>
      <c r="AA134" s="131"/>
      <c r="AR134" s="78" t="s">
        <v>117</v>
      </c>
      <c r="AT134" s="78" t="s">
        <v>113</v>
      </c>
      <c r="AU134" s="78" t="s">
        <v>80</v>
      </c>
      <c r="AY134" s="12" t="s">
        <v>112</v>
      </c>
      <c r="BE134" s="79">
        <f t="shared" si="14"/>
        <v>0</v>
      </c>
      <c r="BF134" s="79">
        <f t="shared" si="15"/>
        <v>0</v>
      </c>
      <c r="BG134" s="79">
        <f t="shared" si="16"/>
        <v>0</v>
      </c>
      <c r="BH134" s="79">
        <f t="shared" si="17"/>
        <v>0</v>
      </c>
      <c r="BI134" s="79">
        <f t="shared" si="18"/>
        <v>0</v>
      </c>
      <c r="BJ134" s="12" t="s">
        <v>80</v>
      </c>
      <c r="BK134" s="79">
        <f t="shared" si="19"/>
        <v>0</v>
      </c>
      <c r="BL134" s="12" t="s">
        <v>117</v>
      </c>
      <c r="BM134" s="78" t="s">
        <v>157</v>
      </c>
    </row>
    <row r="135" spans="1:65" s="1" customFormat="1" ht="16.5" customHeight="1">
      <c r="A135" s="131"/>
      <c r="B135" s="132"/>
      <c r="C135" s="197" t="s">
        <v>8</v>
      </c>
      <c r="D135" s="197" t="s">
        <v>113</v>
      </c>
      <c r="E135" s="198" t="s">
        <v>158</v>
      </c>
      <c r="F135" s="199" t="s">
        <v>159</v>
      </c>
      <c r="G135" s="200" t="s">
        <v>116</v>
      </c>
      <c r="H135" s="201">
        <v>80</v>
      </c>
      <c r="I135" s="77"/>
      <c r="J135" s="202">
        <f t="shared" si="10"/>
        <v>0</v>
      </c>
      <c r="K135" s="199" t="s">
        <v>1</v>
      </c>
      <c r="L135" s="132"/>
      <c r="M135" s="203" t="s">
        <v>1</v>
      </c>
      <c r="N135" s="204" t="s">
        <v>37</v>
      </c>
      <c r="O135" s="131"/>
      <c r="P135" s="205">
        <f t="shared" si="11"/>
        <v>0</v>
      </c>
      <c r="Q135" s="205">
        <v>0</v>
      </c>
      <c r="R135" s="205">
        <f t="shared" si="12"/>
        <v>0</v>
      </c>
      <c r="S135" s="205">
        <v>0</v>
      </c>
      <c r="T135" s="205">
        <f t="shared" si="13"/>
        <v>0</v>
      </c>
      <c r="U135" s="206" t="s">
        <v>1</v>
      </c>
      <c r="V135" s="131"/>
      <c r="W135" s="131"/>
      <c r="X135" s="131"/>
      <c r="Y135" s="131"/>
      <c r="Z135" s="131"/>
      <c r="AA135" s="131"/>
      <c r="AR135" s="78" t="s">
        <v>117</v>
      </c>
      <c r="AT135" s="78" t="s">
        <v>113</v>
      </c>
      <c r="AU135" s="78" t="s">
        <v>80</v>
      </c>
      <c r="AY135" s="12" t="s">
        <v>112</v>
      </c>
      <c r="BE135" s="79">
        <f t="shared" si="14"/>
        <v>0</v>
      </c>
      <c r="BF135" s="79">
        <f t="shared" si="15"/>
        <v>0</v>
      </c>
      <c r="BG135" s="79">
        <f t="shared" si="16"/>
        <v>0</v>
      </c>
      <c r="BH135" s="79">
        <f t="shared" si="17"/>
        <v>0</v>
      </c>
      <c r="BI135" s="79">
        <f t="shared" si="18"/>
        <v>0</v>
      </c>
      <c r="BJ135" s="12" t="s">
        <v>80</v>
      </c>
      <c r="BK135" s="79">
        <f t="shared" si="19"/>
        <v>0</v>
      </c>
      <c r="BL135" s="12" t="s">
        <v>117</v>
      </c>
      <c r="BM135" s="78" t="s">
        <v>160</v>
      </c>
    </row>
    <row r="136" spans="1:65" s="1" customFormat="1" ht="16.5" customHeight="1">
      <c r="A136" s="131"/>
      <c r="B136" s="132"/>
      <c r="C136" s="197" t="s">
        <v>161</v>
      </c>
      <c r="D136" s="197" t="s">
        <v>113</v>
      </c>
      <c r="E136" s="198" t="s">
        <v>162</v>
      </c>
      <c r="F136" s="199" t="s">
        <v>163</v>
      </c>
      <c r="G136" s="200" t="s">
        <v>116</v>
      </c>
      <c r="H136" s="201">
        <v>7</v>
      </c>
      <c r="I136" s="77"/>
      <c r="J136" s="202">
        <f t="shared" si="10"/>
        <v>0</v>
      </c>
      <c r="K136" s="199" t="s">
        <v>1</v>
      </c>
      <c r="L136" s="132"/>
      <c r="M136" s="203" t="s">
        <v>1</v>
      </c>
      <c r="N136" s="204" t="s">
        <v>37</v>
      </c>
      <c r="O136" s="131"/>
      <c r="P136" s="205">
        <f t="shared" si="11"/>
        <v>0</v>
      </c>
      <c r="Q136" s="205">
        <v>0</v>
      </c>
      <c r="R136" s="205">
        <f t="shared" si="12"/>
        <v>0</v>
      </c>
      <c r="S136" s="205">
        <v>0</v>
      </c>
      <c r="T136" s="205">
        <f t="shared" si="13"/>
        <v>0</v>
      </c>
      <c r="U136" s="206" t="s">
        <v>1</v>
      </c>
      <c r="V136" s="131"/>
      <c r="W136" s="131"/>
      <c r="X136" s="131"/>
      <c r="Y136" s="131"/>
      <c r="Z136" s="131"/>
      <c r="AA136" s="131"/>
      <c r="AR136" s="78" t="s">
        <v>117</v>
      </c>
      <c r="AT136" s="78" t="s">
        <v>113</v>
      </c>
      <c r="AU136" s="78" t="s">
        <v>80</v>
      </c>
      <c r="AY136" s="12" t="s">
        <v>112</v>
      </c>
      <c r="BE136" s="79">
        <f t="shared" si="14"/>
        <v>0</v>
      </c>
      <c r="BF136" s="79">
        <f t="shared" si="15"/>
        <v>0</v>
      </c>
      <c r="BG136" s="79">
        <f t="shared" si="16"/>
        <v>0</v>
      </c>
      <c r="BH136" s="79">
        <f t="shared" si="17"/>
        <v>0</v>
      </c>
      <c r="BI136" s="79">
        <f t="shared" si="18"/>
        <v>0</v>
      </c>
      <c r="BJ136" s="12" t="s">
        <v>80</v>
      </c>
      <c r="BK136" s="79">
        <f t="shared" si="19"/>
        <v>0</v>
      </c>
      <c r="BL136" s="12" t="s">
        <v>117</v>
      </c>
      <c r="BM136" s="78" t="s">
        <v>164</v>
      </c>
    </row>
    <row r="137" spans="1:65" s="1" customFormat="1" ht="16.5" customHeight="1">
      <c r="A137" s="131"/>
      <c r="B137" s="132"/>
      <c r="C137" s="197" t="s">
        <v>165</v>
      </c>
      <c r="D137" s="197" t="s">
        <v>113</v>
      </c>
      <c r="E137" s="198" t="s">
        <v>166</v>
      </c>
      <c r="F137" s="199" t="s">
        <v>159</v>
      </c>
      <c r="G137" s="200" t="s">
        <v>116</v>
      </c>
      <c r="H137" s="201">
        <v>11</v>
      </c>
      <c r="I137" s="77"/>
      <c r="J137" s="202">
        <f t="shared" si="10"/>
        <v>0</v>
      </c>
      <c r="K137" s="199" t="s">
        <v>1</v>
      </c>
      <c r="L137" s="132"/>
      <c r="M137" s="203" t="s">
        <v>1</v>
      </c>
      <c r="N137" s="204" t="s">
        <v>37</v>
      </c>
      <c r="O137" s="131"/>
      <c r="P137" s="205">
        <f t="shared" si="11"/>
        <v>0</v>
      </c>
      <c r="Q137" s="205">
        <v>0</v>
      </c>
      <c r="R137" s="205">
        <f t="shared" si="12"/>
        <v>0</v>
      </c>
      <c r="S137" s="205">
        <v>0</v>
      </c>
      <c r="T137" s="205">
        <f t="shared" si="13"/>
        <v>0</v>
      </c>
      <c r="U137" s="206" t="s">
        <v>1</v>
      </c>
      <c r="V137" s="131"/>
      <c r="W137" s="131"/>
      <c r="X137" s="131"/>
      <c r="Y137" s="131"/>
      <c r="Z137" s="131"/>
      <c r="AA137" s="131"/>
      <c r="AR137" s="78" t="s">
        <v>117</v>
      </c>
      <c r="AT137" s="78" t="s">
        <v>113</v>
      </c>
      <c r="AU137" s="78" t="s">
        <v>80</v>
      </c>
      <c r="AY137" s="12" t="s">
        <v>112</v>
      </c>
      <c r="BE137" s="79">
        <f t="shared" si="14"/>
        <v>0</v>
      </c>
      <c r="BF137" s="79">
        <f t="shared" si="15"/>
        <v>0</v>
      </c>
      <c r="BG137" s="79">
        <f t="shared" si="16"/>
        <v>0</v>
      </c>
      <c r="BH137" s="79">
        <f t="shared" si="17"/>
        <v>0</v>
      </c>
      <c r="BI137" s="79">
        <f t="shared" si="18"/>
        <v>0</v>
      </c>
      <c r="BJ137" s="12" t="s">
        <v>80</v>
      </c>
      <c r="BK137" s="79">
        <f t="shared" si="19"/>
        <v>0</v>
      </c>
      <c r="BL137" s="12" t="s">
        <v>117</v>
      </c>
      <c r="BM137" s="78" t="s">
        <v>167</v>
      </c>
    </row>
    <row r="138" spans="1:65" s="1" customFormat="1" ht="16.5" customHeight="1">
      <c r="A138" s="131"/>
      <c r="B138" s="132"/>
      <c r="C138" s="197" t="s">
        <v>168</v>
      </c>
      <c r="D138" s="197" t="s">
        <v>113</v>
      </c>
      <c r="E138" s="198" t="s">
        <v>169</v>
      </c>
      <c r="F138" s="199" t="s">
        <v>170</v>
      </c>
      <c r="G138" s="200" t="s">
        <v>116</v>
      </c>
      <c r="H138" s="201">
        <v>5</v>
      </c>
      <c r="I138" s="77"/>
      <c r="J138" s="202">
        <f t="shared" si="10"/>
        <v>0</v>
      </c>
      <c r="K138" s="199" t="s">
        <v>1</v>
      </c>
      <c r="L138" s="132"/>
      <c r="M138" s="203" t="s">
        <v>1</v>
      </c>
      <c r="N138" s="204" t="s">
        <v>37</v>
      </c>
      <c r="O138" s="131"/>
      <c r="P138" s="205">
        <f t="shared" si="11"/>
        <v>0</v>
      </c>
      <c r="Q138" s="205">
        <v>0</v>
      </c>
      <c r="R138" s="205">
        <f t="shared" si="12"/>
        <v>0</v>
      </c>
      <c r="S138" s="205">
        <v>0</v>
      </c>
      <c r="T138" s="205">
        <f t="shared" si="13"/>
        <v>0</v>
      </c>
      <c r="U138" s="206" t="s">
        <v>1</v>
      </c>
      <c r="V138" s="131"/>
      <c r="W138" s="131"/>
      <c r="X138" s="131"/>
      <c r="Y138" s="131"/>
      <c r="Z138" s="131"/>
      <c r="AA138" s="131"/>
      <c r="AR138" s="78" t="s">
        <v>117</v>
      </c>
      <c r="AT138" s="78" t="s">
        <v>113</v>
      </c>
      <c r="AU138" s="78" t="s">
        <v>80</v>
      </c>
      <c r="AY138" s="12" t="s">
        <v>112</v>
      </c>
      <c r="BE138" s="79">
        <f t="shared" si="14"/>
        <v>0</v>
      </c>
      <c r="BF138" s="79">
        <f t="shared" si="15"/>
        <v>0</v>
      </c>
      <c r="BG138" s="79">
        <f t="shared" si="16"/>
        <v>0</v>
      </c>
      <c r="BH138" s="79">
        <f t="shared" si="17"/>
        <v>0</v>
      </c>
      <c r="BI138" s="79">
        <f t="shared" si="18"/>
        <v>0</v>
      </c>
      <c r="BJ138" s="12" t="s">
        <v>80</v>
      </c>
      <c r="BK138" s="79">
        <f t="shared" si="19"/>
        <v>0</v>
      </c>
      <c r="BL138" s="12" t="s">
        <v>117</v>
      </c>
      <c r="BM138" s="78" t="s">
        <v>171</v>
      </c>
    </row>
    <row r="139" spans="1:65" s="1" customFormat="1" ht="16.5" customHeight="1">
      <c r="A139" s="131"/>
      <c r="B139" s="132"/>
      <c r="C139" s="197" t="s">
        <v>172</v>
      </c>
      <c r="D139" s="197" t="s">
        <v>113</v>
      </c>
      <c r="E139" s="198" t="s">
        <v>173</v>
      </c>
      <c r="F139" s="199" t="s">
        <v>174</v>
      </c>
      <c r="G139" s="200" t="s">
        <v>116</v>
      </c>
      <c r="H139" s="201">
        <v>11</v>
      </c>
      <c r="I139" s="77"/>
      <c r="J139" s="202">
        <f t="shared" si="10"/>
        <v>0</v>
      </c>
      <c r="K139" s="199" t="s">
        <v>1</v>
      </c>
      <c r="L139" s="132"/>
      <c r="M139" s="203" t="s">
        <v>1</v>
      </c>
      <c r="N139" s="204" t="s">
        <v>37</v>
      </c>
      <c r="O139" s="131"/>
      <c r="P139" s="205">
        <f t="shared" si="11"/>
        <v>0</v>
      </c>
      <c r="Q139" s="205">
        <v>0</v>
      </c>
      <c r="R139" s="205">
        <f t="shared" si="12"/>
        <v>0</v>
      </c>
      <c r="S139" s="205">
        <v>0</v>
      </c>
      <c r="T139" s="205">
        <f t="shared" si="13"/>
        <v>0</v>
      </c>
      <c r="U139" s="206" t="s">
        <v>1</v>
      </c>
      <c r="V139" s="131"/>
      <c r="W139" s="131"/>
      <c r="X139" s="131"/>
      <c r="Y139" s="131"/>
      <c r="Z139" s="131"/>
      <c r="AA139" s="131"/>
      <c r="AR139" s="78" t="s">
        <v>117</v>
      </c>
      <c r="AT139" s="78" t="s">
        <v>113</v>
      </c>
      <c r="AU139" s="78" t="s">
        <v>80</v>
      </c>
      <c r="AY139" s="12" t="s">
        <v>112</v>
      </c>
      <c r="BE139" s="79">
        <f t="shared" si="14"/>
        <v>0</v>
      </c>
      <c r="BF139" s="79">
        <f t="shared" si="15"/>
        <v>0</v>
      </c>
      <c r="BG139" s="79">
        <f t="shared" si="16"/>
        <v>0</v>
      </c>
      <c r="BH139" s="79">
        <f t="shared" si="17"/>
        <v>0</v>
      </c>
      <c r="BI139" s="79">
        <f t="shared" si="18"/>
        <v>0</v>
      </c>
      <c r="BJ139" s="12" t="s">
        <v>80</v>
      </c>
      <c r="BK139" s="79">
        <f t="shared" si="19"/>
        <v>0</v>
      </c>
      <c r="BL139" s="12" t="s">
        <v>117</v>
      </c>
      <c r="BM139" s="78" t="s">
        <v>175</v>
      </c>
    </row>
    <row r="140" spans="1:65" s="1" customFormat="1" ht="16.5" customHeight="1">
      <c r="A140" s="131"/>
      <c r="B140" s="132"/>
      <c r="C140" s="197" t="s">
        <v>176</v>
      </c>
      <c r="D140" s="197" t="s">
        <v>113</v>
      </c>
      <c r="E140" s="198" t="s">
        <v>177</v>
      </c>
      <c r="F140" s="199" t="s">
        <v>178</v>
      </c>
      <c r="G140" s="200" t="s">
        <v>116</v>
      </c>
      <c r="H140" s="201">
        <v>3</v>
      </c>
      <c r="I140" s="77"/>
      <c r="J140" s="202">
        <f t="shared" si="10"/>
        <v>0</v>
      </c>
      <c r="K140" s="199" t="s">
        <v>1</v>
      </c>
      <c r="L140" s="132"/>
      <c r="M140" s="203" t="s">
        <v>1</v>
      </c>
      <c r="N140" s="204" t="s">
        <v>37</v>
      </c>
      <c r="O140" s="131"/>
      <c r="P140" s="205">
        <f t="shared" si="11"/>
        <v>0</v>
      </c>
      <c r="Q140" s="205">
        <v>0</v>
      </c>
      <c r="R140" s="205">
        <f t="shared" si="12"/>
        <v>0</v>
      </c>
      <c r="S140" s="205">
        <v>0</v>
      </c>
      <c r="T140" s="205">
        <f t="shared" si="13"/>
        <v>0</v>
      </c>
      <c r="U140" s="206" t="s">
        <v>1</v>
      </c>
      <c r="V140" s="131"/>
      <c r="W140" s="131"/>
      <c r="X140" s="131"/>
      <c r="Y140" s="131"/>
      <c r="Z140" s="131"/>
      <c r="AA140" s="131"/>
      <c r="AR140" s="78" t="s">
        <v>117</v>
      </c>
      <c r="AT140" s="78" t="s">
        <v>113</v>
      </c>
      <c r="AU140" s="78" t="s">
        <v>80</v>
      </c>
      <c r="AY140" s="12" t="s">
        <v>112</v>
      </c>
      <c r="BE140" s="79">
        <f t="shared" si="14"/>
        <v>0</v>
      </c>
      <c r="BF140" s="79">
        <f t="shared" si="15"/>
        <v>0</v>
      </c>
      <c r="BG140" s="79">
        <f t="shared" si="16"/>
        <v>0</v>
      </c>
      <c r="BH140" s="79">
        <f t="shared" si="17"/>
        <v>0</v>
      </c>
      <c r="BI140" s="79">
        <f t="shared" si="18"/>
        <v>0</v>
      </c>
      <c r="BJ140" s="12" t="s">
        <v>80</v>
      </c>
      <c r="BK140" s="79">
        <f t="shared" si="19"/>
        <v>0</v>
      </c>
      <c r="BL140" s="12" t="s">
        <v>117</v>
      </c>
      <c r="BM140" s="78" t="s">
        <v>179</v>
      </c>
    </row>
    <row r="141" spans="1:65" s="1" customFormat="1" ht="16.5" customHeight="1">
      <c r="A141" s="131"/>
      <c r="B141" s="132"/>
      <c r="C141" s="197" t="s">
        <v>180</v>
      </c>
      <c r="D141" s="197" t="s">
        <v>113</v>
      </c>
      <c r="E141" s="198" t="s">
        <v>181</v>
      </c>
      <c r="F141" s="199" t="s">
        <v>182</v>
      </c>
      <c r="G141" s="200" t="s">
        <v>116</v>
      </c>
      <c r="H141" s="201">
        <v>1</v>
      </c>
      <c r="I141" s="77"/>
      <c r="J141" s="202">
        <f t="shared" si="10"/>
        <v>0</v>
      </c>
      <c r="K141" s="199" t="s">
        <v>1</v>
      </c>
      <c r="L141" s="132"/>
      <c r="M141" s="203" t="s">
        <v>1</v>
      </c>
      <c r="N141" s="204" t="s">
        <v>37</v>
      </c>
      <c r="O141" s="131"/>
      <c r="P141" s="205">
        <f t="shared" si="11"/>
        <v>0</v>
      </c>
      <c r="Q141" s="205">
        <v>0</v>
      </c>
      <c r="R141" s="205">
        <f t="shared" si="12"/>
        <v>0</v>
      </c>
      <c r="S141" s="205">
        <v>0</v>
      </c>
      <c r="T141" s="205">
        <f t="shared" si="13"/>
        <v>0</v>
      </c>
      <c r="U141" s="206" t="s">
        <v>1</v>
      </c>
      <c r="V141" s="131"/>
      <c r="W141" s="131"/>
      <c r="X141" s="131"/>
      <c r="Y141" s="131"/>
      <c r="Z141" s="131"/>
      <c r="AA141" s="131"/>
      <c r="AR141" s="78" t="s">
        <v>117</v>
      </c>
      <c r="AT141" s="78" t="s">
        <v>113</v>
      </c>
      <c r="AU141" s="78" t="s">
        <v>80</v>
      </c>
      <c r="AY141" s="12" t="s">
        <v>112</v>
      </c>
      <c r="BE141" s="79">
        <f t="shared" si="14"/>
        <v>0</v>
      </c>
      <c r="BF141" s="79">
        <f t="shared" si="15"/>
        <v>0</v>
      </c>
      <c r="BG141" s="79">
        <f t="shared" si="16"/>
        <v>0</v>
      </c>
      <c r="BH141" s="79">
        <f t="shared" si="17"/>
        <v>0</v>
      </c>
      <c r="BI141" s="79">
        <f t="shared" si="18"/>
        <v>0</v>
      </c>
      <c r="BJ141" s="12" t="s">
        <v>80</v>
      </c>
      <c r="BK141" s="79">
        <f t="shared" si="19"/>
        <v>0</v>
      </c>
      <c r="BL141" s="12" t="s">
        <v>117</v>
      </c>
      <c r="BM141" s="78" t="s">
        <v>183</v>
      </c>
    </row>
    <row r="142" spans="1:65" s="1" customFormat="1" ht="16.5" customHeight="1">
      <c r="A142" s="131"/>
      <c r="B142" s="132"/>
      <c r="C142" s="197" t="s">
        <v>184</v>
      </c>
      <c r="D142" s="197" t="s">
        <v>113</v>
      </c>
      <c r="E142" s="198" t="s">
        <v>185</v>
      </c>
      <c r="F142" s="199" t="s">
        <v>186</v>
      </c>
      <c r="G142" s="200" t="s">
        <v>116</v>
      </c>
      <c r="H142" s="201">
        <v>2</v>
      </c>
      <c r="I142" s="77"/>
      <c r="J142" s="202">
        <f t="shared" si="10"/>
        <v>0</v>
      </c>
      <c r="K142" s="199" t="s">
        <v>1</v>
      </c>
      <c r="L142" s="132"/>
      <c r="M142" s="203" t="s">
        <v>1</v>
      </c>
      <c r="N142" s="204" t="s">
        <v>37</v>
      </c>
      <c r="O142" s="131"/>
      <c r="P142" s="205">
        <f t="shared" si="11"/>
        <v>0</v>
      </c>
      <c r="Q142" s="205">
        <v>0</v>
      </c>
      <c r="R142" s="205">
        <f t="shared" si="12"/>
        <v>0</v>
      </c>
      <c r="S142" s="205">
        <v>0</v>
      </c>
      <c r="T142" s="205">
        <f t="shared" si="13"/>
        <v>0</v>
      </c>
      <c r="U142" s="206" t="s">
        <v>1</v>
      </c>
      <c r="V142" s="131"/>
      <c r="W142" s="131"/>
      <c r="X142" s="131"/>
      <c r="Y142" s="131"/>
      <c r="Z142" s="131"/>
      <c r="AA142" s="131"/>
      <c r="AR142" s="78" t="s">
        <v>117</v>
      </c>
      <c r="AT142" s="78" t="s">
        <v>113</v>
      </c>
      <c r="AU142" s="78" t="s">
        <v>80</v>
      </c>
      <c r="AY142" s="12" t="s">
        <v>112</v>
      </c>
      <c r="BE142" s="79">
        <f t="shared" si="14"/>
        <v>0</v>
      </c>
      <c r="BF142" s="79">
        <f t="shared" si="15"/>
        <v>0</v>
      </c>
      <c r="BG142" s="79">
        <f t="shared" si="16"/>
        <v>0</v>
      </c>
      <c r="BH142" s="79">
        <f t="shared" si="17"/>
        <v>0</v>
      </c>
      <c r="BI142" s="79">
        <f t="shared" si="18"/>
        <v>0</v>
      </c>
      <c r="BJ142" s="12" t="s">
        <v>80</v>
      </c>
      <c r="BK142" s="79">
        <f t="shared" si="19"/>
        <v>0</v>
      </c>
      <c r="BL142" s="12" t="s">
        <v>117</v>
      </c>
      <c r="BM142" s="78" t="s">
        <v>187</v>
      </c>
    </row>
    <row r="143" spans="1:65" s="1" customFormat="1" ht="16.5" customHeight="1">
      <c r="A143" s="131"/>
      <c r="B143" s="132"/>
      <c r="C143" s="197" t="s">
        <v>188</v>
      </c>
      <c r="D143" s="197" t="s">
        <v>113</v>
      </c>
      <c r="E143" s="198" t="s">
        <v>189</v>
      </c>
      <c r="F143" s="199" t="s">
        <v>190</v>
      </c>
      <c r="G143" s="200" t="s">
        <v>116</v>
      </c>
      <c r="H143" s="201">
        <v>2</v>
      </c>
      <c r="I143" s="77"/>
      <c r="J143" s="202">
        <f t="shared" si="10"/>
        <v>0</v>
      </c>
      <c r="K143" s="199" t="s">
        <v>1</v>
      </c>
      <c r="L143" s="132"/>
      <c r="M143" s="203" t="s">
        <v>1</v>
      </c>
      <c r="N143" s="204" t="s">
        <v>37</v>
      </c>
      <c r="O143" s="131"/>
      <c r="P143" s="205">
        <f t="shared" si="11"/>
        <v>0</v>
      </c>
      <c r="Q143" s="205">
        <v>0</v>
      </c>
      <c r="R143" s="205">
        <f t="shared" si="12"/>
        <v>0</v>
      </c>
      <c r="S143" s="205">
        <v>0</v>
      </c>
      <c r="T143" s="205">
        <f t="shared" si="13"/>
        <v>0</v>
      </c>
      <c r="U143" s="206" t="s">
        <v>1</v>
      </c>
      <c r="V143" s="131"/>
      <c r="W143" s="131"/>
      <c r="X143" s="131"/>
      <c r="Y143" s="131"/>
      <c r="Z143" s="131"/>
      <c r="AA143" s="131"/>
      <c r="AR143" s="78" t="s">
        <v>117</v>
      </c>
      <c r="AT143" s="78" t="s">
        <v>113</v>
      </c>
      <c r="AU143" s="78" t="s">
        <v>80</v>
      </c>
      <c r="AY143" s="12" t="s">
        <v>112</v>
      </c>
      <c r="BE143" s="79">
        <f t="shared" si="14"/>
        <v>0</v>
      </c>
      <c r="BF143" s="79">
        <f t="shared" si="15"/>
        <v>0</v>
      </c>
      <c r="BG143" s="79">
        <f t="shared" si="16"/>
        <v>0</v>
      </c>
      <c r="BH143" s="79">
        <f t="shared" si="17"/>
        <v>0</v>
      </c>
      <c r="BI143" s="79">
        <f t="shared" si="18"/>
        <v>0</v>
      </c>
      <c r="BJ143" s="12" t="s">
        <v>80</v>
      </c>
      <c r="BK143" s="79">
        <f t="shared" si="19"/>
        <v>0</v>
      </c>
      <c r="BL143" s="12" t="s">
        <v>117</v>
      </c>
      <c r="BM143" s="78" t="s">
        <v>191</v>
      </c>
    </row>
    <row r="144" spans="1:65" s="1" customFormat="1" ht="16.5" customHeight="1">
      <c r="A144" s="131"/>
      <c r="B144" s="132"/>
      <c r="C144" s="197" t="s">
        <v>7</v>
      </c>
      <c r="D144" s="197" t="s">
        <v>113</v>
      </c>
      <c r="E144" s="198" t="s">
        <v>192</v>
      </c>
      <c r="F144" s="199" t="s">
        <v>193</v>
      </c>
      <c r="G144" s="200" t="s">
        <v>116</v>
      </c>
      <c r="H144" s="201">
        <v>2</v>
      </c>
      <c r="I144" s="77"/>
      <c r="J144" s="202">
        <f t="shared" si="10"/>
        <v>0</v>
      </c>
      <c r="K144" s="199" t="s">
        <v>1</v>
      </c>
      <c r="L144" s="132"/>
      <c r="M144" s="203" t="s">
        <v>1</v>
      </c>
      <c r="N144" s="204" t="s">
        <v>37</v>
      </c>
      <c r="O144" s="131"/>
      <c r="P144" s="205">
        <f t="shared" si="11"/>
        <v>0</v>
      </c>
      <c r="Q144" s="205">
        <v>0</v>
      </c>
      <c r="R144" s="205">
        <f t="shared" si="12"/>
        <v>0</v>
      </c>
      <c r="S144" s="205">
        <v>0</v>
      </c>
      <c r="T144" s="205">
        <f t="shared" si="13"/>
        <v>0</v>
      </c>
      <c r="U144" s="206" t="s">
        <v>1</v>
      </c>
      <c r="V144" s="131"/>
      <c r="W144" s="131"/>
      <c r="X144" s="131"/>
      <c r="Y144" s="131"/>
      <c r="Z144" s="131"/>
      <c r="AA144" s="131"/>
      <c r="AR144" s="78" t="s">
        <v>117</v>
      </c>
      <c r="AT144" s="78" t="s">
        <v>113</v>
      </c>
      <c r="AU144" s="78" t="s">
        <v>80</v>
      </c>
      <c r="AY144" s="12" t="s">
        <v>112</v>
      </c>
      <c r="BE144" s="79">
        <f t="shared" si="14"/>
        <v>0</v>
      </c>
      <c r="BF144" s="79">
        <f t="shared" si="15"/>
        <v>0</v>
      </c>
      <c r="BG144" s="79">
        <f t="shared" si="16"/>
        <v>0</v>
      </c>
      <c r="BH144" s="79">
        <f t="shared" si="17"/>
        <v>0</v>
      </c>
      <c r="BI144" s="79">
        <f t="shared" si="18"/>
        <v>0</v>
      </c>
      <c r="BJ144" s="12" t="s">
        <v>80</v>
      </c>
      <c r="BK144" s="79">
        <f t="shared" si="19"/>
        <v>0</v>
      </c>
      <c r="BL144" s="12" t="s">
        <v>117</v>
      </c>
      <c r="BM144" s="78" t="s">
        <v>194</v>
      </c>
    </row>
    <row r="145" spans="1:65" s="1" customFormat="1" ht="16.5" customHeight="1">
      <c r="A145" s="131"/>
      <c r="B145" s="132"/>
      <c r="C145" s="197" t="s">
        <v>195</v>
      </c>
      <c r="D145" s="197" t="s">
        <v>113</v>
      </c>
      <c r="E145" s="198" t="s">
        <v>196</v>
      </c>
      <c r="F145" s="199" t="s">
        <v>197</v>
      </c>
      <c r="G145" s="200" t="s">
        <v>116</v>
      </c>
      <c r="H145" s="201">
        <v>7</v>
      </c>
      <c r="I145" s="77"/>
      <c r="J145" s="202">
        <f t="shared" si="10"/>
        <v>0</v>
      </c>
      <c r="K145" s="199" t="s">
        <v>1</v>
      </c>
      <c r="L145" s="132"/>
      <c r="M145" s="203" t="s">
        <v>1</v>
      </c>
      <c r="N145" s="204" t="s">
        <v>37</v>
      </c>
      <c r="O145" s="131"/>
      <c r="P145" s="205">
        <f t="shared" si="11"/>
        <v>0</v>
      </c>
      <c r="Q145" s="205">
        <v>0</v>
      </c>
      <c r="R145" s="205">
        <f t="shared" si="12"/>
        <v>0</v>
      </c>
      <c r="S145" s="205">
        <v>0</v>
      </c>
      <c r="T145" s="205">
        <f t="shared" si="13"/>
        <v>0</v>
      </c>
      <c r="U145" s="206" t="s">
        <v>1</v>
      </c>
      <c r="V145" s="131"/>
      <c r="W145" s="131"/>
      <c r="X145" s="131"/>
      <c r="Y145" s="131"/>
      <c r="Z145" s="131"/>
      <c r="AA145" s="131"/>
      <c r="AR145" s="78" t="s">
        <v>117</v>
      </c>
      <c r="AT145" s="78" t="s">
        <v>113</v>
      </c>
      <c r="AU145" s="78" t="s">
        <v>80</v>
      </c>
      <c r="AY145" s="12" t="s">
        <v>112</v>
      </c>
      <c r="BE145" s="79">
        <f t="shared" si="14"/>
        <v>0</v>
      </c>
      <c r="BF145" s="79">
        <f t="shared" si="15"/>
        <v>0</v>
      </c>
      <c r="BG145" s="79">
        <f t="shared" si="16"/>
        <v>0</v>
      </c>
      <c r="BH145" s="79">
        <f t="shared" si="17"/>
        <v>0</v>
      </c>
      <c r="BI145" s="79">
        <f t="shared" si="18"/>
        <v>0</v>
      </c>
      <c r="BJ145" s="12" t="s">
        <v>80</v>
      </c>
      <c r="BK145" s="79">
        <f t="shared" si="19"/>
        <v>0</v>
      </c>
      <c r="BL145" s="12" t="s">
        <v>117</v>
      </c>
      <c r="BM145" s="78" t="s">
        <v>198</v>
      </c>
    </row>
    <row r="146" spans="1:65" s="1" customFormat="1" ht="16.5" customHeight="1">
      <c r="A146" s="131"/>
      <c r="B146" s="132"/>
      <c r="C146" s="197" t="s">
        <v>199</v>
      </c>
      <c r="D146" s="197" t="s">
        <v>113</v>
      </c>
      <c r="E146" s="198" t="s">
        <v>200</v>
      </c>
      <c r="F146" s="199" t="s">
        <v>201</v>
      </c>
      <c r="G146" s="200" t="s">
        <v>116</v>
      </c>
      <c r="H146" s="201">
        <v>21</v>
      </c>
      <c r="I146" s="77"/>
      <c r="J146" s="202">
        <f t="shared" si="10"/>
        <v>0</v>
      </c>
      <c r="K146" s="199" t="s">
        <v>1</v>
      </c>
      <c r="L146" s="132"/>
      <c r="M146" s="203" t="s">
        <v>1</v>
      </c>
      <c r="N146" s="204" t="s">
        <v>37</v>
      </c>
      <c r="O146" s="131"/>
      <c r="P146" s="205">
        <f t="shared" si="11"/>
        <v>0</v>
      </c>
      <c r="Q146" s="205">
        <v>0</v>
      </c>
      <c r="R146" s="205">
        <f t="shared" si="12"/>
        <v>0</v>
      </c>
      <c r="S146" s="205">
        <v>0</v>
      </c>
      <c r="T146" s="205">
        <f t="shared" si="13"/>
        <v>0</v>
      </c>
      <c r="U146" s="206" t="s">
        <v>1</v>
      </c>
      <c r="V146" s="131"/>
      <c r="W146" s="131"/>
      <c r="X146" s="131"/>
      <c r="Y146" s="131"/>
      <c r="Z146" s="131"/>
      <c r="AA146" s="131"/>
      <c r="AR146" s="78" t="s">
        <v>117</v>
      </c>
      <c r="AT146" s="78" t="s">
        <v>113</v>
      </c>
      <c r="AU146" s="78" t="s">
        <v>80</v>
      </c>
      <c r="AY146" s="12" t="s">
        <v>112</v>
      </c>
      <c r="BE146" s="79">
        <f t="shared" si="14"/>
        <v>0</v>
      </c>
      <c r="BF146" s="79">
        <f t="shared" si="15"/>
        <v>0</v>
      </c>
      <c r="BG146" s="79">
        <f t="shared" si="16"/>
        <v>0</v>
      </c>
      <c r="BH146" s="79">
        <f t="shared" si="17"/>
        <v>0</v>
      </c>
      <c r="BI146" s="79">
        <f t="shared" si="18"/>
        <v>0</v>
      </c>
      <c r="BJ146" s="12" t="s">
        <v>80</v>
      </c>
      <c r="BK146" s="79">
        <f t="shared" si="19"/>
        <v>0</v>
      </c>
      <c r="BL146" s="12" t="s">
        <v>117</v>
      </c>
      <c r="BM146" s="78" t="s">
        <v>202</v>
      </c>
    </row>
    <row r="147" spans="1:65" s="1" customFormat="1" ht="21.75" customHeight="1">
      <c r="A147" s="131"/>
      <c r="B147" s="132"/>
      <c r="C147" s="197" t="s">
        <v>203</v>
      </c>
      <c r="D147" s="197" t="s">
        <v>113</v>
      </c>
      <c r="E147" s="198" t="s">
        <v>204</v>
      </c>
      <c r="F147" s="199" t="s">
        <v>205</v>
      </c>
      <c r="G147" s="200" t="s">
        <v>116</v>
      </c>
      <c r="H147" s="201">
        <v>6</v>
      </c>
      <c r="I147" s="77"/>
      <c r="J147" s="202">
        <f t="shared" si="10"/>
        <v>0</v>
      </c>
      <c r="K147" s="199" t="s">
        <v>1</v>
      </c>
      <c r="L147" s="132"/>
      <c r="M147" s="203" t="s">
        <v>1</v>
      </c>
      <c r="N147" s="204" t="s">
        <v>37</v>
      </c>
      <c r="O147" s="131"/>
      <c r="P147" s="205">
        <f t="shared" si="11"/>
        <v>0</v>
      </c>
      <c r="Q147" s="205">
        <v>0</v>
      </c>
      <c r="R147" s="205">
        <f t="shared" si="12"/>
        <v>0</v>
      </c>
      <c r="S147" s="205">
        <v>0</v>
      </c>
      <c r="T147" s="205">
        <f t="shared" si="13"/>
        <v>0</v>
      </c>
      <c r="U147" s="206" t="s">
        <v>1</v>
      </c>
      <c r="V147" s="131"/>
      <c r="W147" s="131"/>
      <c r="X147" s="131"/>
      <c r="Y147" s="131"/>
      <c r="Z147" s="131"/>
      <c r="AA147" s="131"/>
      <c r="AR147" s="78" t="s">
        <v>117</v>
      </c>
      <c r="AT147" s="78" t="s">
        <v>113</v>
      </c>
      <c r="AU147" s="78" t="s">
        <v>80</v>
      </c>
      <c r="AY147" s="12" t="s">
        <v>112</v>
      </c>
      <c r="BE147" s="79">
        <f t="shared" si="14"/>
        <v>0</v>
      </c>
      <c r="BF147" s="79">
        <f t="shared" si="15"/>
        <v>0</v>
      </c>
      <c r="BG147" s="79">
        <f t="shared" si="16"/>
        <v>0</v>
      </c>
      <c r="BH147" s="79">
        <f t="shared" si="17"/>
        <v>0</v>
      </c>
      <c r="BI147" s="79">
        <f t="shared" si="18"/>
        <v>0</v>
      </c>
      <c r="BJ147" s="12" t="s">
        <v>80</v>
      </c>
      <c r="BK147" s="79">
        <f t="shared" si="19"/>
        <v>0</v>
      </c>
      <c r="BL147" s="12" t="s">
        <v>117</v>
      </c>
      <c r="BM147" s="78" t="s">
        <v>206</v>
      </c>
    </row>
    <row r="148" spans="1:65" s="1" customFormat="1" ht="16.5" customHeight="1">
      <c r="A148" s="131"/>
      <c r="B148" s="132"/>
      <c r="C148" s="197" t="s">
        <v>207</v>
      </c>
      <c r="D148" s="197" t="s">
        <v>113</v>
      </c>
      <c r="E148" s="198" t="s">
        <v>208</v>
      </c>
      <c r="F148" s="199" t="s">
        <v>209</v>
      </c>
      <c r="G148" s="200" t="s">
        <v>116</v>
      </c>
      <c r="H148" s="201">
        <v>3</v>
      </c>
      <c r="I148" s="77"/>
      <c r="J148" s="202">
        <f t="shared" si="10"/>
        <v>0</v>
      </c>
      <c r="K148" s="199" t="s">
        <v>1</v>
      </c>
      <c r="L148" s="132"/>
      <c r="M148" s="203" t="s">
        <v>1</v>
      </c>
      <c r="N148" s="204" t="s">
        <v>37</v>
      </c>
      <c r="O148" s="131"/>
      <c r="P148" s="205">
        <f t="shared" si="11"/>
        <v>0</v>
      </c>
      <c r="Q148" s="205">
        <v>0</v>
      </c>
      <c r="R148" s="205">
        <f t="shared" si="12"/>
        <v>0</v>
      </c>
      <c r="S148" s="205">
        <v>0</v>
      </c>
      <c r="T148" s="205">
        <f t="shared" si="13"/>
        <v>0</v>
      </c>
      <c r="U148" s="206" t="s">
        <v>1</v>
      </c>
      <c r="V148" s="131"/>
      <c r="W148" s="131"/>
      <c r="X148" s="131"/>
      <c r="Y148" s="131"/>
      <c r="Z148" s="131"/>
      <c r="AA148" s="131"/>
      <c r="AR148" s="78" t="s">
        <v>117</v>
      </c>
      <c r="AT148" s="78" t="s">
        <v>113</v>
      </c>
      <c r="AU148" s="78" t="s">
        <v>80</v>
      </c>
      <c r="AY148" s="12" t="s">
        <v>112</v>
      </c>
      <c r="BE148" s="79">
        <f t="shared" si="14"/>
        <v>0</v>
      </c>
      <c r="BF148" s="79">
        <f t="shared" si="15"/>
        <v>0</v>
      </c>
      <c r="BG148" s="79">
        <f t="shared" si="16"/>
        <v>0</v>
      </c>
      <c r="BH148" s="79">
        <f t="shared" si="17"/>
        <v>0</v>
      </c>
      <c r="BI148" s="79">
        <f t="shared" si="18"/>
        <v>0</v>
      </c>
      <c r="BJ148" s="12" t="s">
        <v>80</v>
      </c>
      <c r="BK148" s="79">
        <f t="shared" si="19"/>
        <v>0</v>
      </c>
      <c r="BL148" s="12" t="s">
        <v>117</v>
      </c>
      <c r="BM148" s="78" t="s">
        <v>210</v>
      </c>
    </row>
    <row r="149" spans="1:65" s="1" customFormat="1" ht="16.5" customHeight="1">
      <c r="A149" s="131"/>
      <c r="B149" s="132"/>
      <c r="C149" s="197" t="s">
        <v>211</v>
      </c>
      <c r="D149" s="197" t="s">
        <v>113</v>
      </c>
      <c r="E149" s="198" t="s">
        <v>212</v>
      </c>
      <c r="F149" s="199" t="s">
        <v>213</v>
      </c>
      <c r="G149" s="200" t="s">
        <v>116</v>
      </c>
      <c r="H149" s="201">
        <v>11</v>
      </c>
      <c r="I149" s="77"/>
      <c r="J149" s="202">
        <f t="shared" si="10"/>
        <v>0</v>
      </c>
      <c r="K149" s="199" t="s">
        <v>1</v>
      </c>
      <c r="L149" s="132"/>
      <c r="M149" s="203" t="s">
        <v>1</v>
      </c>
      <c r="N149" s="204" t="s">
        <v>37</v>
      </c>
      <c r="O149" s="131"/>
      <c r="P149" s="205">
        <f t="shared" si="11"/>
        <v>0</v>
      </c>
      <c r="Q149" s="205">
        <v>0</v>
      </c>
      <c r="R149" s="205">
        <f t="shared" si="12"/>
        <v>0</v>
      </c>
      <c r="S149" s="205">
        <v>0</v>
      </c>
      <c r="T149" s="205">
        <f t="shared" si="13"/>
        <v>0</v>
      </c>
      <c r="U149" s="206" t="s">
        <v>1</v>
      </c>
      <c r="V149" s="131"/>
      <c r="W149" s="131"/>
      <c r="X149" s="131"/>
      <c r="Y149" s="131"/>
      <c r="Z149" s="131"/>
      <c r="AA149" s="131"/>
      <c r="AR149" s="78" t="s">
        <v>117</v>
      </c>
      <c r="AT149" s="78" t="s">
        <v>113</v>
      </c>
      <c r="AU149" s="78" t="s">
        <v>80</v>
      </c>
      <c r="AY149" s="12" t="s">
        <v>112</v>
      </c>
      <c r="BE149" s="79">
        <f t="shared" si="14"/>
        <v>0</v>
      </c>
      <c r="BF149" s="79">
        <f t="shared" si="15"/>
        <v>0</v>
      </c>
      <c r="BG149" s="79">
        <f t="shared" si="16"/>
        <v>0</v>
      </c>
      <c r="BH149" s="79">
        <f t="shared" si="17"/>
        <v>0</v>
      </c>
      <c r="BI149" s="79">
        <f t="shared" si="18"/>
        <v>0</v>
      </c>
      <c r="BJ149" s="12" t="s">
        <v>80</v>
      </c>
      <c r="BK149" s="79">
        <f t="shared" si="19"/>
        <v>0</v>
      </c>
      <c r="BL149" s="12" t="s">
        <v>117</v>
      </c>
      <c r="BM149" s="78" t="s">
        <v>214</v>
      </c>
    </row>
    <row r="150" spans="1:65" s="1" customFormat="1" ht="16.5" customHeight="1">
      <c r="A150" s="131"/>
      <c r="B150" s="132"/>
      <c r="C150" s="197" t="s">
        <v>215</v>
      </c>
      <c r="D150" s="197" t="s">
        <v>113</v>
      </c>
      <c r="E150" s="198" t="s">
        <v>216</v>
      </c>
      <c r="F150" s="199" t="s">
        <v>217</v>
      </c>
      <c r="G150" s="200" t="s">
        <v>116</v>
      </c>
      <c r="H150" s="201">
        <v>6</v>
      </c>
      <c r="I150" s="77"/>
      <c r="J150" s="202">
        <f t="shared" si="10"/>
        <v>0</v>
      </c>
      <c r="K150" s="199" t="s">
        <v>1</v>
      </c>
      <c r="L150" s="132"/>
      <c r="M150" s="203" t="s">
        <v>1</v>
      </c>
      <c r="N150" s="204" t="s">
        <v>37</v>
      </c>
      <c r="O150" s="131"/>
      <c r="P150" s="205">
        <f t="shared" si="11"/>
        <v>0</v>
      </c>
      <c r="Q150" s="205">
        <v>0</v>
      </c>
      <c r="R150" s="205">
        <f t="shared" si="12"/>
        <v>0</v>
      </c>
      <c r="S150" s="205">
        <v>0</v>
      </c>
      <c r="T150" s="205">
        <f t="shared" si="13"/>
        <v>0</v>
      </c>
      <c r="U150" s="206" t="s">
        <v>1</v>
      </c>
      <c r="V150" s="131"/>
      <c r="W150" s="131"/>
      <c r="X150" s="131"/>
      <c r="Y150" s="131"/>
      <c r="Z150" s="131"/>
      <c r="AA150" s="131"/>
      <c r="AR150" s="78" t="s">
        <v>117</v>
      </c>
      <c r="AT150" s="78" t="s">
        <v>113</v>
      </c>
      <c r="AU150" s="78" t="s">
        <v>80</v>
      </c>
      <c r="AY150" s="12" t="s">
        <v>112</v>
      </c>
      <c r="BE150" s="79">
        <f t="shared" si="14"/>
        <v>0</v>
      </c>
      <c r="BF150" s="79">
        <f t="shared" si="15"/>
        <v>0</v>
      </c>
      <c r="BG150" s="79">
        <f t="shared" si="16"/>
        <v>0</v>
      </c>
      <c r="BH150" s="79">
        <f t="shared" si="17"/>
        <v>0</v>
      </c>
      <c r="BI150" s="79">
        <f t="shared" si="18"/>
        <v>0</v>
      </c>
      <c r="BJ150" s="12" t="s">
        <v>80</v>
      </c>
      <c r="BK150" s="79">
        <f t="shared" si="19"/>
        <v>0</v>
      </c>
      <c r="BL150" s="12" t="s">
        <v>117</v>
      </c>
      <c r="BM150" s="78" t="s">
        <v>218</v>
      </c>
    </row>
    <row r="151" spans="1:65" s="1" customFormat="1" ht="16.5" customHeight="1">
      <c r="A151" s="131"/>
      <c r="B151" s="132"/>
      <c r="C151" s="197" t="s">
        <v>219</v>
      </c>
      <c r="D151" s="197" t="s">
        <v>113</v>
      </c>
      <c r="E151" s="198" t="s">
        <v>220</v>
      </c>
      <c r="F151" s="199" t="s">
        <v>221</v>
      </c>
      <c r="G151" s="200" t="s">
        <v>116</v>
      </c>
      <c r="H151" s="201">
        <v>7</v>
      </c>
      <c r="I151" s="77"/>
      <c r="J151" s="202">
        <f t="shared" si="10"/>
        <v>0</v>
      </c>
      <c r="K151" s="199" t="s">
        <v>1</v>
      </c>
      <c r="L151" s="132"/>
      <c r="M151" s="203" t="s">
        <v>1</v>
      </c>
      <c r="N151" s="204" t="s">
        <v>37</v>
      </c>
      <c r="O151" s="131"/>
      <c r="P151" s="205">
        <f t="shared" si="11"/>
        <v>0</v>
      </c>
      <c r="Q151" s="205">
        <v>0</v>
      </c>
      <c r="R151" s="205">
        <f t="shared" si="12"/>
        <v>0</v>
      </c>
      <c r="S151" s="205">
        <v>0</v>
      </c>
      <c r="T151" s="205">
        <f t="shared" si="13"/>
        <v>0</v>
      </c>
      <c r="U151" s="206" t="s">
        <v>1</v>
      </c>
      <c r="V151" s="131"/>
      <c r="W151" s="131"/>
      <c r="X151" s="131"/>
      <c r="Y151" s="131"/>
      <c r="Z151" s="131"/>
      <c r="AA151" s="131"/>
      <c r="AR151" s="78" t="s">
        <v>117</v>
      </c>
      <c r="AT151" s="78" t="s">
        <v>113</v>
      </c>
      <c r="AU151" s="78" t="s">
        <v>80</v>
      </c>
      <c r="AY151" s="12" t="s">
        <v>112</v>
      </c>
      <c r="BE151" s="79">
        <f t="shared" si="14"/>
        <v>0</v>
      </c>
      <c r="BF151" s="79">
        <f t="shared" si="15"/>
        <v>0</v>
      </c>
      <c r="BG151" s="79">
        <f t="shared" si="16"/>
        <v>0</v>
      </c>
      <c r="BH151" s="79">
        <f t="shared" si="17"/>
        <v>0</v>
      </c>
      <c r="BI151" s="79">
        <f t="shared" si="18"/>
        <v>0</v>
      </c>
      <c r="BJ151" s="12" t="s">
        <v>80</v>
      </c>
      <c r="BK151" s="79">
        <f t="shared" si="19"/>
        <v>0</v>
      </c>
      <c r="BL151" s="12" t="s">
        <v>117</v>
      </c>
      <c r="BM151" s="78" t="s">
        <v>222</v>
      </c>
    </row>
    <row r="152" spans="1:65" s="1" customFormat="1" ht="16.5" customHeight="1">
      <c r="A152" s="131"/>
      <c r="B152" s="132"/>
      <c r="C152" s="197" t="s">
        <v>223</v>
      </c>
      <c r="D152" s="197" t="s">
        <v>113</v>
      </c>
      <c r="E152" s="198" t="s">
        <v>224</v>
      </c>
      <c r="F152" s="199" t="s">
        <v>225</v>
      </c>
      <c r="G152" s="200" t="s">
        <v>116</v>
      </c>
      <c r="H152" s="201">
        <v>2</v>
      </c>
      <c r="I152" s="77"/>
      <c r="J152" s="202">
        <f t="shared" si="10"/>
        <v>0</v>
      </c>
      <c r="K152" s="199" t="s">
        <v>1</v>
      </c>
      <c r="L152" s="132"/>
      <c r="M152" s="203" t="s">
        <v>1</v>
      </c>
      <c r="N152" s="204" t="s">
        <v>37</v>
      </c>
      <c r="O152" s="131"/>
      <c r="P152" s="205">
        <f t="shared" si="11"/>
        <v>0</v>
      </c>
      <c r="Q152" s="205">
        <v>0</v>
      </c>
      <c r="R152" s="205">
        <f t="shared" si="12"/>
        <v>0</v>
      </c>
      <c r="S152" s="205">
        <v>0</v>
      </c>
      <c r="T152" s="205">
        <f t="shared" si="13"/>
        <v>0</v>
      </c>
      <c r="U152" s="206" t="s">
        <v>1</v>
      </c>
      <c r="V152" s="131"/>
      <c r="W152" s="131"/>
      <c r="X152" s="131"/>
      <c r="Y152" s="131"/>
      <c r="Z152" s="131"/>
      <c r="AA152" s="131"/>
      <c r="AR152" s="78" t="s">
        <v>117</v>
      </c>
      <c r="AT152" s="78" t="s">
        <v>113</v>
      </c>
      <c r="AU152" s="78" t="s">
        <v>80</v>
      </c>
      <c r="AY152" s="12" t="s">
        <v>112</v>
      </c>
      <c r="BE152" s="79">
        <f t="shared" si="14"/>
        <v>0</v>
      </c>
      <c r="BF152" s="79">
        <f t="shared" si="15"/>
        <v>0</v>
      </c>
      <c r="BG152" s="79">
        <f t="shared" si="16"/>
        <v>0</v>
      </c>
      <c r="BH152" s="79">
        <f t="shared" si="17"/>
        <v>0</v>
      </c>
      <c r="BI152" s="79">
        <f t="shared" si="18"/>
        <v>0</v>
      </c>
      <c r="BJ152" s="12" t="s">
        <v>80</v>
      </c>
      <c r="BK152" s="79">
        <f t="shared" si="19"/>
        <v>0</v>
      </c>
      <c r="BL152" s="12" t="s">
        <v>117</v>
      </c>
      <c r="BM152" s="78" t="s">
        <v>226</v>
      </c>
    </row>
    <row r="153" spans="1:65" s="1" customFormat="1" ht="16.5" customHeight="1">
      <c r="A153" s="131"/>
      <c r="B153" s="132"/>
      <c r="C153" s="197" t="s">
        <v>227</v>
      </c>
      <c r="D153" s="197" t="s">
        <v>113</v>
      </c>
      <c r="E153" s="198" t="s">
        <v>228</v>
      </c>
      <c r="F153" s="199" t="s">
        <v>229</v>
      </c>
      <c r="G153" s="200" t="s">
        <v>116</v>
      </c>
      <c r="H153" s="201">
        <v>17</v>
      </c>
      <c r="I153" s="77"/>
      <c r="J153" s="202">
        <f t="shared" si="10"/>
        <v>0</v>
      </c>
      <c r="K153" s="199" t="s">
        <v>1</v>
      </c>
      <c r="L153" s="132"/>
      <c r="M153" s="203" t="s">
        <v>1</v>
      </c>
      <c r="N153" s="204" t="s">
        <v>37</v>
      </c>
      <c r="O153" s="131"/>
      <c r="P153" s="205">
        <f t="shared" si="11"/>
        <v>0</v>
      </c>
      <c r="Q153" s="205">
        <v>0</v>
      </c>
      <c r="R153" s="205">
        <f t="shared" si="12"/>
        <v>0</v>
      </c>
      <c r="S153" s="205">
        <v>0</v>
      </c>
      <c r="T153" s="205">
        <f t="shared" si="13"/>
        <v>0</v>
      </c>
      <c r="U153" s="206" t="s">
        <v>1</v>
      </c>
      <c r="V153" s="131"/>
      <c r="W153" s="131"/>
      <c r="X153" s="131"/>
      <c r="Y153" s="131"/>
      <c r="Z153" s="131"/>
      <c r="AA153" s="131"/>
      <c r="AR153" s="78" t="s">
        <v>117</v>
      </c>
      <c r="AT153" s="78" t="s">
        <v>113</v>
      </c>
      <c r="AU153" s="78" t="s">
        <v>80</v>
      </c>
      <c r="AY153" s="12" t="s">
        <v>112</v>
      </c>
      <c r="BE153" s="79">
        <f t="shared" si="14"/>
        <v>0</v>
      </c>
      <c r="BF153" s="79">
        <f t="shared" si="15"/>
        <v>0</v>
      </c>
      <c r="BG153" s="79">
        <f t="shared" si="16"/>
        <v>0</v>
      </c>
      <c r="BH153" s="79">
        <f t="shared" si="17"/>
        <v>0</v>
      </c>
      <c r="BI153" s="79">
        <f t="shared" si="18"/>
        <v>0</v>
      </c>
      <c r="BJ153" s="12" t="s">
        <v>80</v>
      </c>
      <c r="BK153" s="79">
        <f t="shared" si="19"/>
        <v>0</v>
      </c>
      <c r="BL153" s="12" t="s">
        <v>117</v>
      </c>
      <c r="BM153" s="78" t="s">
        <v>230</v>
      </c>
    </row>
    <row r="154" spans="1:65" s="1" customFormat="1" ht="16.5" customHeight="1">
      <c r="A154" s="131"/>
      <c r="B154" s="132"/>
      <c r="C154" s="197" t="s">
        <v>231</v>
      </c>
      <c r="D154" s="197" t="s">
        <v>113</v>
      </c>
      <c r="E154" s="198" t="s">
        <v>232</v>
      </c>
      <c r="F154" s="199" t="s">
        <v>233</v>
      </c>
      <c r="G154" s="200" t="s">
        <v>116</v>
      </c>
      <c r="H154" s="201">
        <v>2</v>
      </c>
      <c r="I154" s="77"/>
      <c r="J154" s="202">
        <f t="shared" si="10"/>
        <v>0</v>
      </c>
      <c r="K154" s="199" t="s">
        <v>1</v>
      </c>
      <c r="L154" s="132"/>
      <c r="M154" s="203" t="s">
        <v>1</v>
      </c>
      <c r="N154" s="204" t="s">
        <v>37</v>
      </c>
      <c r="O154" s="131"/>
      <c r="P154" s="205">
        <f t="shared" si="11"/>
        <v>0</v>
      </c>
      <c r="Q154" s="205">
        <v>0</v>
      </c>
      <c r="R154" s="205">
        <f t="shared" si="12"/>
        <v>0</v>
      </c>
      <c r="S154" s="205">
        <v>0</v>
      </c>
      <c r="T154" s="205">
        <f t="shared" si="13"/>
        <v>0</v>
      </c>
      <c r="U154" s="206" t="s">
        <v>1</v>
      </c>
      <c r="V154" s="131"/>
      <c r="W154" s="131"/>
      <c r="X154" s="131"/>
      <c r="Y154" s="131"/>
      <c r="Z154" s="131"/>
      <c r="AA154" s="131"/>
      <c r="AR154" s="78" t="s">
        <v>117</v>
      </c>
      <c r="AT154" s="78" t="s">
        <v>113</v>
      </c>
      <c r="AU154" s="78" t="s">
        <v>80</v>
      </c>
      <c r="AY154" s="12" t="s">
        <v>112</v>
      </c>
      <c r="BE154" s="79">
        <f t="shared" si="14"/>
        <v>0</v>
      </c>
      <c r="BF154" s="79">
        <f t="shared" si="15"/>
        <v>0</v>
      </c>
      <c r="BG154" s="79">
        <f t="shared" si="16"/>
        <v>0</v>
      </c>
      <c r="BH154" s="79">
        <f t="shared" si="17"/>
        <v>0</v>
      </c>
      <c r="BI154" s="79">
        <f t="shared" si="18"/>
        <v>0</v>
      </c>
      <c r="BJ154" s="12" t="s">
        <v>80</v>
      </c>
      <c r="BK154" s="79">
        <f t="shared" si="19"/>
        <v>0</v>
      </c>
      <c r="BL154" s="12" t="s">
        <v>117</v>
      </c>
      <c r="BM154" s="78" t="s">
        <v>234</v>
      </c>
    </row>
    <row r="155" spans="1:65" s="1" customFormat="1" ht="16.5" customHeight="1">
      <c r="A155" s="131"/>
      <c r="B155" s="132"/>
      <c r="C155" s="197" t="s">
        <v>235</v>
      </c>
      <c r="D155" s="197" t="s">
        <v>113</v>
      </c>
      <c r="E155" s="198" t="s">
        <v>236</v>
      </c>
      <c r="F155" s="199" t="s">
        <v>237</v>
      </c>
      <c r="G155" s="200" t="s">
        <v>116</v>
      </c>
      <c r="H155" s="201">
        <v>42</v>
      </c>
      <c r="I155" s="77"/>
      <c r="J155" s="202">
        <f t="shared" si="10"/>
        <v>0</v>
      </c>
      <c r="K155" s="199" t="s">
        <v>1</v>
      </c>
      <c r="L155" s="132"/>
      <c r="M155" s="203" t="s">
        <v>1</v>
      </c>
      <c r="N155" s="204" t="s">
        <v>37</v>
      </c>
      <c r="O155" s="131"/>
      <c r="P155" s="205">
        <f t="shared" si="11"/>
        <v>0</v>
      </c>
      <c r="Q155" s="205">
        <v>0</v>
      </c>
      <c r="R155" s="205">
        <f t="shared" si="12"/>
        <v>0</v>
      </c>
      <c r="S155" s="205">
        <v>0</v>
      </c>
      <c r="T155" s="205">
        <f t="shared" si="13"/>
        <v>0</v>
      </c>
      <c r="U155" s="206" t="s">
        <v>1</v>
      </c>
      <c r="V155" s="131"/>
      <c r="W155" s="131"/>
      <c r="X155" s="131"/>
      <c r="Y155" s="131"/>
      <c r="Z155" s="131"/>
      <c r="AA155" s="131"/>
      <c r="AR155" s="78" t="s">
        <v>117</v>
      </c>
      <c r="AT155" s="78" t="s">
        <v>113</v>
      </c>
      <c r="AU155" s="78" t="s">
        <v>80</v>
      </c>
      <c r="AY155" s="12" t="s">
        <v>112</v>
      </c>
      <c r="BE155" s="79">
        <f t="shared" si="14"/>
        <v>0</v>
      </c>
      <c r="BF155" s="79">
        <f t="shared" si="15"/>
        <v>0</v>
      </c>
      <c r="BG155" s="79">
        <f t="shared" si="16"/>
        <v>0</v>
      </c>
      <c r="BH155" s="79">
        <f t="shared" si="17"/>
        <v>0</v>
      </c>
      <c r="BI155" s="79">
        <f t="shared" si="18"/>
        <v>0</v>
      </c>
      <c r="BJ155" s="12" t="s">
        <v>80</v>
      </c>
      <c r="BK155" s="79">
        <f t="shared" si="19"/>
        <v>0</v>
      </c>
      <c r="BL155" s="12" t="s">
        <v>117</v>
      </c>
      <c r="BM155" s="78" t="s">
        <v>238</v>
      </c>
    </row>
    <row r="156" spans="1:65" s="1" customFormat="1" ht="16.5" customHeight="1">
      <c r="A156" s="131"/>
      <c r="B156" s="132"/>
      <c r="C156" s="197" t="s">
        <v>239</v>
      </c>
      <c r="D156" s="197" t="s">
        <v>113</v>
      </c>
      <c r="E156" s="198" t="s">
        <v>240</v>
      </c>
      <c r="F156" s="199" t="s">
        <v>241</v>
      </c>
      <c r="G156" s="200" t="s">
        <v>116</v>
      </c>
      <c r="H156" s="201">
        <v>10</v>
      </c>
      <c r="I156" s="77"/>
      <c r="J156" s="202">
        <f t="shared" si="10"/>
        <v>0</v>
      </c>
      <c r="K156" s="199" t="s">
        <v>1</v>
      </c>
      <c r="L156" s="132"/>
      <c r="M156" s="203" t="s">
        <v>1</v>
      </c>
      <c r="N156" s="204" t="s">
        <v>37</v>
      </c>
      <c r="O156" s="131"/>
      <c r="P156" s="205">
        <f t="shared" si="11"/>
        <v>0</v>
      </c>
      <c r="Q156" s="205">
        <v>0</v>
      </c>
      <c r="R156" s="205">
        <f t="shared" si="12"/>
        <v>0</v>
      </c>
      <c r="S156" s="205">
        <v>0</v>
      </c>
      <c r="T156" s="205">
        <f t="shared" si="13"/>
        <v>0</v>
      </c>
      <c r="U156" s="206" t="s">
        <v>1</v>
      </c>
      <c r="V156" s="131"/>
      <c r="W156" s="131"/>
      <c r="X156" s="131"/>
      <c r="Y156" s="131"/>
      <c r="Z156" s="131"/>
      <c r="AA156" s="131"/>
      <c r="AR156" s="78" t="s">
        <v>117</v>
      </c>
      <c r="AT156" s="78" t="s">
        <v>113</v>
      </c>
      <c r="AU156" s="78" t="s">
        <v>80</v>
      </c>
      <c r="AY156" s="12" t="s">
        <v>112</v>
      </c>
      <c r="BE156" s="79">
        <f t="shared" si="14"/>
        <v>0</v>
      </c>
      <c r="BF156" s="79">
        <f t="shared" si="15"/>
        <v>0</v>
      </c>
      <c r="BG156" s="79">
        <f t="shared" si="16"/>
        <v>0</v>
      </c>
      <c r="BH156" s="79">
        <f t="shared" si="17"/>
        <v>0</v>
      </c>
      <c r="BI156" s="79">
        <f t="shared" si="18"/>
        <v>0</v>
      </c>
      <c r="BJ156" s="12" t="s">
        <v>80</v>
      </c>
      <c r="BK156" s="79">
        <f t="shared" si="19"/>
        <v>0</v>
      </c>
      <c r="BL156" s="12" t="s">
        <v>117</v>
      </c>
      <c r="BM156" s="78" t="s">
        <v>242</v>
      </c>
    </row>
    <row r="157" spans="1:65" s="1" customFormat="1" ht="16.5" customHeight="1">
      <c r="A157" s="131"/>
      <c r="B157" s="132"/>
      <c r="C157" s="197" t="s">
        <v>243</v>
      </c>
      <c r="D157" s="197" t="s">
        <v>113</v>
      </c>
      <c r="E157" s="198" t="s">
        <v>244</v>
      </c>
      <c r="F157" s="199" t="s">
        <v>245</v>
      </c>
      <c r="G157" s="200" t="s">
        <v>116</v>
      </c>
      <c r="H157" s="201">
        <v>24</v>
      </c>
      <c r="I157" s="77"/>
      <c r="J157" s="202">
        <f t="shared" si="10"/>
        <v>0</v>
      </c>
      <c r="K157" s="199" t="s">
        <v>1</v>
      </c>
      <c r="L157" s="132"/>
      <c r="M157" s="203" t="s">
        <v>1</v>
      </c>
      <c r="N157" s="204" t="s">
        <v>37</v>
      </c>
      <c r="O157" s="131"/>
      <c r="P157" s="205">
        <f t="shared" si="11"/>
        <v>0</v>
      </c>
      <c r="Q157" s="205">
        <v>0</v>
      </c>
      <c r="R157" s="205">
        <f t="shared" si="12"/>
        <v>0</v>
      </c>
      <c r="S157" s="205">
        <v>0</v>
      </c>
      <c r="T157" s="205">
        <f t="shared" si="13"/>
        <v>0</v>
      </c>
      <c r="U157" s="206" t="s">
        <v>1</v>
      </c>
      <c r="V157" s="131"/>
      <c r="W157" s="131"/>
      <c r="X157" s="131"/>
      <c r="Y157" s="131"/>
      <c r="Z157" s="131"/>
      <c r="AA157" s="131"/>
      <c r="AR157" s="78" t="s">
        <v>117</v>
      </c>
      <c r="AT157" s="78" t="s">
        <v>113</v>
      </c>
      <c r="AU157" s="78" t="s">
        <v>80</v>
      </c>
      <c r="AY157" s="12" t="s">
        <v>112</v>
      </c>
      <c r="BE157" s="79">
        <f t="shared" si="14"/>
        <v>0</v>
      </c>
      <c r="BF157" s="79">
        <f t="shared" si="15"/>
        <v>0</v>
      </c>
      <c r="BG157" s="79">
        <f t="shared" si="16"/>
        <v>0</v>
      </c>
      <c r="BH157" s="79">
        <f t="shared" si="17"/>
        <v>0</v>
      </c>
      <c r="BI157" s="79">
        <f t="shared" si="18"/>
        <v>0</v>
      </c>
      <c r="BJ157" s="12" t="s">
        <v>80</v>
      </c>
      <c r="BK157" s="79">
        <f t="shared" si="19"/>
        <v>0</v>
      </c>
      <c r="BL157" s="12" t="s">
        <v>117</v>
      </c>
      <c r="BM157" s="78" t="s">
        <v>246</v>
      </c>
    </row>
    <row r="158" spans="1:65" s="1" customFormat="1" ht="16.5" customHeight="1">
      <c r="A158" s="131"/>
      <c r="B158" s="132"/>
      <c r="C158" s="197" t="s">
        <v>247</v>
      </c>
      <c r="D158" s="197" t="s">
        <v>113</v>
      </c>
      <c r="E158" s="198" t="s">
        <v>248</v>
      </c>
      <c r="F158" s="199" t="s">
        <v>249</v>
      </c>
      <c r="G158" s="200" t="s">
        <v>116</v>
      </c>
      <c r="H158" s="201">
        <v>6</v>
      </c>
      <c r="I158" s="77"/>
      <c r="J158" s="202">
        <f t="shared" si="10"/>
        <v>0</v>
      </c>
      <c r="K158" s="199" t="s">
        <v>1</v>
      </c>
      <c r="L158" s="132"/>
      <c r="M158" s="203" t="s">
        <v>1</v>
      </c>
      <c r="N158" s="204" t="s">
        <v>37</v>
      </c>
      <c r="O158" s="131"/>
      <c r="P158" s="205">
        <f t="shared" si="11"/>
        <v>0</v>
      </c>
      <c r="Q158" s="205">
        <v>0</v>
      </c>
      <c r="R158" s="205">
        <f t="shared" si="12"/>
        <v>0</v>
      </c>
      <c r="S158" s="205">
        <v>0</v>
      </c>
      <c r="T158" s="205">
        <f t="shared" si="13"/>
        <v>0</v>
      </c>
      <c r="U158" s="206" t="s">
        <v>1</v>
      </c>
      <c r="V158" s="131"/>
      <c r="W158" s="131"/>
      <c r="X158" s="131"/>
      <c r="Y158" s="131"/>
      <c r="Z158" s="131"/>
      <c r="AA158" s="131"/>
      <c r="AR158" s="78" t="s">
        <v>117</v>
      </c>
      <c r="AT158" s="78" t="s">
        <v>113</v>
      </c>
      <c r="AU158" s="78" t="s">
        <v>80</v>
      </c>
      <c r="AY158" s="12" t="s">
        <v>112</v>
      </c>
      <c r="BE158" s="79">
        <f t="shared" si="14"/>
        <v>0</v>
      </c>
      <c r="BF158" s="79">
        <f t="shared" si="15"/>
        <v>0</v>
      </c>
      <c r="BG158" s="79">
        <f t="shared" si="16"/>
        <v>0</v>
      </c>
      <c r="BH158" s="79">
        <f t="shared" si="17"/>
        <v>0</v>
      </c>
      <c r="BI158" s="79">
        <f t="shared" si="18"/>
        <v>0</v>
      </c>
      <c r="BJ158" s="12" t="s">
        <v>80</v>
      </c>
      <c r="BK158" s="79">
        <f t="shared" si="19"/>
        <v>0</v>
      </c>
      <c r="BL158" s="12" t="s">
        <v>117</v>
      </c>
      <c r="BM158" s="78" t="s">
        <v>250</v>
      </c>
    </row>
    <row r="159" spans="1:65" s="1" customFormat="1" ht="16.5" customHeight="1">
      <c r="A159" s="131"/>
      <c r="B159" s="132"/>
      <c r="C159" s="197" t="s">
        <v>251</v>
      </c>
      <c r="D159" s="197" t="s">
        <v>113</v>
      </c>
      <c r="E159" s="198" t="s">
        <v>252</v>
      </c>
      <c r="F159" s="199" t="s">
        <v>253</v>
      </c>
      <c r="G159" s="200" t="s">
        <v>116</v>
      </c>
      <c r="H159" s="201">
        <v>2</v>
      </c>
      <c r="I159" s="77"/>
      <c r="J159" s="202">
        <f t="shared" si="10"/>
        <v>0</v>
      </c>
      <c r="K159" s="199" t="s">
        <v>1</v>
      </c>
      <c r="L159" s="132"/>
      <c r="M159" s="203" t="s">
        <v>1</v>
      </c>
      <c r="N159" s="204" t="s">
        <v>37</v>
      </c>
      <c r="O159" s="131"/>
      <c r="P159" s="205">
        <f t="shared" si="11"/>
        <v>0</v>
      </c>
      <c r="Q159" s="205">
        <v>0</v>
      </c>
      <c r="R159" s="205">
        <f t="shared" si="12"/>
        <v>0</v>
      </c>
      <c r="S159" s="205">
        <v>0</v>
      </c>
      <c r="T159" s="205">
        <f t="shared" si="13"/>
        <v>0</v>
      </c>
      <c r="U159" s="206" t="s">
        <v>1</v>
      </c>
      <c r="V159" s="131"/>
      <c r="W159" s="131"/>
      <c r="X159" s="131"/>
      <c r="Y159" s="131"/>
      <c r="Z159" s="131"/>
      <c r="AA159" s="131"/>
      <c r="AR159" s="78" t="s">
        <v>117</v>
      </c>
      <c r="AT159" s="78" t="s">
        <v>113</v>
      </c>
      <c r="AU159" s="78" t="s">
        <v>80</v>
      </c>
      <c r="AY159" s="12" t="s">
        <v>112</v>
      </c>
      <c r="BE159" s="79">
        <f t="shared" si="14"/>
        <v>0</v>
      </c>
      <c r="BF159" s="79">
        <f t="shared" si="15"/>
        <v>0</v>
      </c>
      <c r="BG159" s="79">
        <f t="shared" si="16"/>
        <v>0</v>
      </c>
      <c r="BH159" s="79">
        <f t="shared" si="17"/>
        <v>0</v>
      </c>
      <c r="BI159" s="79">
        <f t="shared" si="18"/>
        <v>0</v>
      </c>
      <c r="BJ159" s="12" t="s">
        <v>80</v>
      </c>
      <c r="BK159" s="79">
        <f t="shared" si="19"/>
        <v>0</v>
      </c>
      <c r="BL159" s="12" t="s">
        <v>117</v>
      </c>
      <c r="BM159" s="78" t="s">
        <v>254</v>
      </c>
    </row>
    <row r="160" spans="1:65" s="1" customFormat="1" ht="16.5" customHeight="1">
      <c r="A160" s="131"/>
      <c r="B160" s="132"/>
      <c r="C160" s="197" t="s">
        <v>255</v>
      </c>
      <c r="D160" s="197" t="s">
        <v>113</v>
      </c>
      <c r="E160" s="198" t="s">
        <v>256</v>
      </c>
      <c r="F160" s="199" t="s">
        <v>257</v>
      </c>
      <c r="G160" s="200" t="s">
        <v>116</v>
      </c>
      <c r="H160" s="201">
        <v>2</v>
      </c>
      <c r="I160" s="77"/>
      <c r="J160" s="202">
        <f t="shared" si="10"/>
        <v>0</v>
      </c>
      <c r="K160" s="199" t="s">
        <v>1</v>
      </c>
      <c r="L160" s="132"/>
      <c r="M160" s="203" t="s">
        <v>1</v>
      </c>
      <c r="N160" s="204" t="s">
        <v>37</v>
      </c>
      <c r="O160" s="131"/>
      <c r="P160" s="205">
        <f t="shared" si="11"/>
        <v>0</v>
      </c>
      <c r="Q160" s="205">
        <v>0</v>
      </c>
      <c r="R160" s="205">
        <f t="shared" si="12"/>
        <v>0</v>
      </c>
      <c r="S160" s="205">
        <v>0</v>
      </c>
      <c r="T160" s="205">
        <f t="shared" si="13"/>
        <v>0</v>
      </c>
      <c r="U160" s="206" t="s">
        <v>1</v>
      </c>
      <c r="V160" s="131"/>
      <c r="W160" s="131"/>
      <c r="X160" s="131"/>
      <c r="Y160" s="131"/>
      <c r="Z160" s="131"/>
      <c r="AA160" s="131"/>
      <c r="AR160" s="78" t="s">
        <v>117</v>
      </c>
      <c r="AT160" s="78" t="s">
        <v>113</v>
      </c>
      <c r="AU160" s="78" t="s">
        <v>80</v>
      </c>
      <c r="AY160" s="12" t="s">
        <v>112</v>
      </c>
      <c r="BE160" s="79">
        <f t="shared" si="14"/>
        <v>0</v>
      </c>
      <c r="BF160" s="79">
        <f t="shared" si="15"/>
        <v>0</v>
      </c>
      <c r="BG160" s="79">
        <f t="shared" si="16"/>
        <v>0</v>
      </c>
      <c r="BH160" s="79">
        <f t="shared" si="17"/>
        <v>0</v>
      </c>
      <c r="BI160" s="79">
        <f t="shared" si="18"/>
        <v>0</v>
      </c>
      <c r="BJ160" s="12" t="s">
        <v>80</v>
      </c>
      <c r="BK160" s="79">
        <f t="shared" si="19"/>
        <v>0</v>
      </c>
      <c r="BL160" s="12" t="s">
        <v>117</v>
      </c>
      <c r="BM160" s="78" t="s">
        <v>258</v>
      </c>
    </row>
    <row r="161" spans="1:65" s="1" customFormat="1" ht="16.5" customHeight="1">
      <c r="A161" s="131"/>
      <c r="B161" s="132"/>
      <c r="C161" s="197" t="s">
        <v>259</v>
      </c>
      <c r="D161" s="197" t="s">
        <v>113</v>
      </c>
      <c r="E161" s="198" t="s">
        <v>260</v>
      </c>
      <c r="F161" s="199" t="s">
        <v>261</v>
      </c>
      <c r="G161" s="200" t="s">
        <v>116</v>
      </c>
      <c r="H161" s="201">
        <v>1</v>
      </c>
      <c r="I161" s="77"/>
      <c r="J161" s="202">
        <f t="shared" si="10"/>
        <v>0</v>
      </c>
      <c r="K161" s="199" t="s">
        <v>1</v>
      </c>
      <c r="L161" s="132"/>
      <c r="M161" s="203" t="s">
        <v>1</v>
      </c>
      <c r="N161" s="204" t="s">
        <v>37</v>
      </c>
      <c r="O161" s="131"/>
      <c r="P161" s="205">
        <f t="shared" si="11"/>
        <v>0</v>
      </c>
      <c r="Q161" s="205">
        <v>0</v>
      </c>
      <c r="R161" s="205">
        <f t="shared" si="12"/>
        <v>0</v>
      </c>
      <c r="S161" s="205">
        <v>0</v>
      </c>
      <c r="T161" s="205">
        <f t="shared" si="13"/>
        <v>0</v>
      </c>
      <c r="U161" s="206" t="s">
        <v>1</v>
      </c>
      <c r="V161" s="131"/>
      <c r="W161" s="131"/>
      <c r="X161" s="131"/>
      <c r="Y161" s="131"/>
      <c r="Z161" s="131"/>
      <c r="AA161" s="131"/>
      <c r="AR161" s="78" t="s">
        <v>117</v>
      </c>
      <c r="AT161" s="78" t="s">
        <v>113</v>
      </c>
      <c r="AU161" s="78" t="s">
        <v>80</v>
      </c>
      <c r="AY161" s="12" t="s">
        <v>112</v>
      </c>
      <c r="BE161" s="79">
        <f t="shared" si="14"/>
        <v>0</v>
      </c>
      <c r="BF161" s="79">
        <f t="shared" si="15"/>
        <v>0</v>
      </c>
      <c r="BG161" s="79">
        <f t="shared" si="16"/>
        <v>0</v>
      </c>
      <c r="BH161" s="79">
        <f t="shared" si="17"/>
        <v>0</v>
      </c>
      <c r="BI161" s="79">
        <f t="shared" si="18"/>
        <v>0</v>
      </c>
      <c r="BJ161" s="12" t="s">
        <v>80</v>
      </c>
      <c r="BK161" s="79">
        <f t="shared" si="19"/>
        <v>0</v>
      </c>
      <c r="BL161" s="12" t="s">
        <v>117</v>
      </c>
      <c r="BM161" s="78" t="s">
        <v>262</v>
      </c>
    </row>
    <row r="162" spans="1:65" s="1" customFormat="1" ht="16.5" customHeight="1">
      <c r="A162" s="131"/>
      <c r="B162" s="132"/>
      <c r="C162" s="197" t="s">
        <v>263</v>
      </c>
      <c r="D162" s="197" t="s">
        <v>113</v>
      </c>
      <c r="E162" s="198" t="s">
        <v>264</v>
      </c>
      <c r="F162" s="199" t="s">
        <v>265</v>
      </c>
      <c r="G162" s="200" t="s">
        <v>116</v>
      </c>
      <c r="H162" s="201">
        <v>24</v>
      </c>
      <c r="I162" s="77"/>
      <c r="J162" s="202">
        <f t="shared" si="10"/>
        <v>0</v>
      </c>
      <c r="K162" s="199" t="s">
        <v>1</v>
      </c>
      <c r="L162" s="132"/>
      <c r="M162" s="203" t="s">
        <v>1</v>
      </c>
      <c r="N162" s="204" t="s">
        <v>37</v>
      </c>
      <c r="O162" s="131"/>
      <c r="P162" s="205">
        <f t="shared" si="11"/>
        <v>0</v>
      </c>
      <c r="Q162" s="205">
        <v>0</v>
      </c>
      <c r="R162" s="205">
        <f t="shared" si="12"/>
        <v>0</v>
      </c>
      <c r="S162" s="205">
        <v>0</v>
      </c>
      <c r="T162" s="205">
        <f t="shared" si="13"/>
        <v>0</v>
      </c>
      <c r="U162" s="206" t="s">
        <v>1</v>
      </c>
      <c r="V162" s="131"/>
      <c r="W162" s="131"/>
      <c r="X162" s="131"/>
      <c r="Y162" s="131"/>
      <c r="Z162" s="131"/>
      <c r="AA162" s="131"/>
      <c r="AR162" s="78" t="s">
        <v>117</v>
      </c>
      <c r="AT162" s="78" t="s">
        <v>113</v>
      </c>
      <c r="AU162" s="78" t="s">
        <v>80</v>
      </c>
      <c r="AY162" s="12" t="s">
        <v>112</v>
      </c>
      <c r="BE162" s="79">
        <f t="shared" si="14"/>
        <v>0</v>
      </c>
      <c r="BF162" s="79">
        <f t="shared" si="15"/>
        <v>0</v>
      </c>
      <c r="BG162" s="79">
        <f t="shared" si="16"/>
        <v>0</v>
      </c>
      <c r="BH162" s="79">
        <f t="shared" si="17"/>
        <v>0</v>
      </c>
      <c r="BI162" s="79">
        <f t="shared" si="18"/>
        <v>0</v>
      </c>
      <c r="BJ162" s="12" t="s">
        <v>80</v>
      </c>
      <c r="BK162" s="79">
        <f t="shared" si="19"/>
        <v>0</v>
      </c>
      <c r="BL162" s="12" t="s">
        <v>117</v>
      </c>
      <c r="BM162" s="78" t="s">
        <v>266</v>
      </c>
    </row>
    <row r="163" spans="1:65" s="1" customFormat="1" ht="16.5" customHeight="1">
      <c r="A163" s="131"/>
      <c r="B163" s="132"/>
      <c r="C163" s="197" t="s">
        <v>267</v>
      </c>
      <c r="D163" s="197" t="s">
        <v>113</v>
      </c>
      <c r="E163" s="198" t="s">
        <v>268</v>
      </c>
      <c r="F163" s="199" t="s">
        <v>269</v>
      </c>
      <c r="G163" s="200" t="s">
        <v>116</v>
      </c>
      <c r="H163" s="201">
        <v>2</v>
      </c>
      <c r="I163" s="77"/>
      <c r="J163" s="202">
        <f t="shared" si="10"/>
        <v>0</v>
      </c>
      <c r="K163" s="199" t="s">
        <v>1</v>
      </c>
      <c r="L163" s="132"/>
      <c r="M163" s="203" t="s">
        <v>1</v>
      </c>
      <c r="N163" s="204" t="s">
        <v>37</v>
      </c>
      <c r="O163" s="131"/>
      <c r="P163" s="205">
        <f t="shared" si="11"/>
        <v>0</v>
      </c>
      <c r="Q163" s="205">
        <v>0</v>
      </c>
      <c r="R163" s="205">
        <f t="shared" si="12"/>
        <v>0</v>
      </c>
      <c r="S163" s="205">
        <v>0</v>
      </c>
      <c r="T163" s="205">
        <f t="shared" si="13"/>
        <v>0</v>
      </c>
      <c r="U163" s="206" t="s">
        <v>1</v>
      </c>
      <c r="V163" s="131"/>
      <c r="W163" s="131"/>
      <c r="X163" s="131"/>
      <c r="Y163" s="131"/>
      <c r="Z163" s="131"/>
      <c r="AA163" s="131"/>
      <c r="AR163" s="78" t="s">
        <v>117</v>
      </c>
      <c r="AT163" s="78" t="s">
        <v>113</v>
      </c>
      <c r="AU163" s="78" t="s">
        <v>80</v>
      </c>
      <c r="AY163" s="12" t="s">
        <v>112</v>
      </c>
      <c r="BE163" s="79">
        <f t="shared" si="14"/>
        <v>0</v>
      </c>
      <c r="BF163" s="79">
        <f t="shared" si="15"/>
        <v>0</v>
      </c>
      <c r="BG163" s="79">
        <f t="shared" si="16"/>
        <v>0</v>
      </c>
      <c r="BH163" s="79">
        <f t="shared" si="17"/>
        <v>0</v>
      </c>
      <c r="BI163" s="79">
        <f t="shared" si="18"/>
        <v>0</v>
      </c>
      <c r="BJ163" s="12" t="s">
        <v>80</v>
      </c>
      <c r="BK163" s="79">
        <f t="shared" si="19"/>
        <v>0</v>
      </c>
      <c r="BL163" s="12" t="s">
        <v>117</v>
      </c>
      <c r="BM163" s="78" t="s">
        <v>270</v>
      </c>
    </row>
    <row r="164" spans="1:65" s="1" customFormat="1" ht="16.5" customHeight="1">
      <c r="A164" s="131"/>
      <c r="B164" s="132"/>
      <c r="C164" s="197" t="s">
        <v>271</v>
      </c>
      <c r="D164" s="197" t="s">
        <v>113</v>
      </c>
      <c r="E164" s="198" t="s">
        <v>272</v>
      </c>
      <c r="F164" s="199" t="s">
        <v>273</v>
      </c>
      <c r="G164" s="200" t="s">
        <v>116</v>
      </c>
      <c r="H164" s="201">
        <v>22</v>
      </c>
      <c r="I164" s="77"/>
      <c r="J164" s="202">
        <f t="shared" si="10"/>
        <v>0</v>
      </c>
      <c r="K164" s="199" t="s">
        <v>1</v>
      </c>
      <c r="L164" s="132"/>
      <c r="M164" s="203" t="s">
        <v>1</v>
      </c>
      <c r="N164" s="204" t="s">
        <v>37</v>
      </c>
      <c r="O164" s="131"/>
      <c r="P164" s="205">
        <f t="shared" si="11"/>
        <v>0</v>
      </c>
      <c r="Q164" s="205">
        <v>0</v>
      </c>
      <c r="R164" s="205">
        <f t="shared" si="12"/>
        <v>0</v>
      </c>
      <c r="S164" s="205">
        <v>0</v>
      </c>
      <c r="T164" s="205">
        <f t="shared" si="13"/>
        <v>0</v>
      </c>
      <c r="U164" s="206" t="s">
        <v>1</v>
      </c>
      <c r="V164" s="131"/>
      <c r="W164" s="131"/>
      <c r="X164" s="131"/>
      <c r="Y164" s="131"/>
      <c r="Z164" s="131"/>
      <c r="AA164" s="131"/>
      <c r="AR164" s="78" t="s">
        <v>117</v>
      </c>
      <c r="AT164" s="78" t="s">
        <v>113</v>
      </c>
      <c r="AU164" s="78" t="s">
        <v>80</v>
      </c>
      <c r="AY164" s="12" t="s">
        <v>112</v>
      </c>
      <c r="BE164" s="79">
        <f t="shared" si="14"/>
        <v>0</v>
      </c>
      <c r="BF164" s="79">
        <f t="shared" si="15"/>
        <v>0</v>
      </c>
      <c r="BG164" s="79">
        <f t="shared" si="16"/>
        <v>0</v>
      </c>
      <c r="BH164" s="79">
        <f t="shared" si="17"/>
        <v>0</v>
      </c>
      <c r="BI164" s="79">
        <f t="shared" si="18"/>
        <v>0</v>
      </c>
      <c r="BJ164" s="12" t="s">
        <v>80</v>
      </c>
      <c r="BK164" s="79">
        <f t="shared" si="19"/>
        <v>0</v>
      </c>
      <c r="BL164" s="12" t="s">
        <v>117</v>
      </c>
      <c r="BM164" s="78" t="s">
        <v>274</v>
      </c>
    </row>
    <row r="165" spans="1:65" s="1" customFormat="1" ht="16.5" customHeight="1">
      <c r="A165" s="131"/>
      <c r="B165" s="132"/>
      <c r="C165" s="197" t="s">
        <v>275</v>
      </c>
      <c r="D165" s="197" t="s">
        <v>113</v>
      </c>
      <c r="E165" s="198" t="s">
        <v>276</v>
      </c>
      <c r="F165" s="199" t="s">
        <v>277</v>
      </c>
      <c r="G165" s="200" t="s">
        <v>116</v>
      </c>
      <c r="H165" s="201">
        <v>24</v>
      </c>
      <c r="I165" s="77"/>
      <c r="J165" s="202">
        <f t="shared" si="10"/>
        <v>0</v>
      </c>
      <c r="K165" s="199" t="s">
        <v>1</v>
      </c>
      <c r="L165" s="132"/>
      <c r="M165" s="203" t="s">
        <v>1</v>
      </c>
      <c r="N165" s="204" t="s">
        <v>37</v>
      </c>
      <c r="O165" s="131"/>
      <c r="P165" s="205">
        <f t="shared" si="11"/>
        <v>0</v>
      </c>
      <c r="Q165" s="205">
        <v>0</v>
      </c>
      <c r="R165" s="205">
        <f t="shared" si="12"/>
        <v>0</v>
      </c>
      <c r="S165" s="205">
        <v>0</v>
      </c>
      <c r="T165" s="205">
        <f t="shared" si="13"/>
        <v>0</v>
      </c>
      <c r="U165" s="206" t="s">
        <v>1</v>
      </c>
      <c r="V165" s="131"/>
      <c r="W165" s="131"/>
      <c r="X165" s="131"/>
      <c r="Y165" s="131"/>
      <c r="Z165" s="131"/>
      <c r="AA165" s="131"/>
      <c r="AR165" s="78" t="s">
        <v>117</v>
      </c>
      <c r="AT165" s="78" t="s">
        <v>113</v>
      </c>
      <c r="AU165" s="78" t="s">
        <v>80</v>
      </c>
      <c r="AY165" s="12" t="s">
        <v>112</v>
      </c>
      <c r="BE165" s="79">
        <f t="shared" si="14"/>
        <v>0</v>
      </c>
      <c r="BF165" s="79">
        <f t="shared" si="15"/>
        <v>0</v>
      </c>
      <c r="BG165" s="79">
        <f t="shared" si="16"/>
        <v>0</v>
      </c>
      <c r="BH165" s="79">
        <f t="shared" si="17"/>
        <v>0</v>
      </c>
      <c r="BI165" s="79">
        <f t="shared" si="18"/>
        <v>0</v>
      </c>
      <c r="BJ165" s="12" t="s">
        <v>80</v>
      </c>
      <c r="BK165" s="79">
        <f t="shared" si="19"/>
        <v>0</v>
      </c>
      <c r="BL165" s="12" t="s">
        <v>117</v>
      </c>
      <c r="BM165" s="78" t="s">
        <v>278</v>
      </c>
    </row>
    <row r="166" spans="1:65" s="10" customFormat="1" ht="25.9" customHeight="1">
      <c r="A166" s="189"/>
      <c r="B166" s="190"/>
      <c r="C166" s="189"/>
      <c r="D166" s="191" t="s">
        <v>71</v>
      </c>
      <c r="E166" s="192" t="s">
        <v>279</v>
      </c>
      <c r="F166" s="192" t="s">
        <v>280</v>
      </c>
      <c r="G166" s="189"/>
      <c r="H166" s="189"/>
      <c r="I166" s="189"/>
      <c r="J166" s="193">
        <f>BK166</f>
        <v>0</v>
      </c>
      <c r="K166" s="189"/>
      <c r="L166" s="190"/>
      <c r="M166" s="194"/>
      <c r="N166" s="189"/>
      <c r="O166" s="189"/>
      <c r="P166" s="195">
        <f>SUM(P167:P186)</f>
        <v>0</v>
      </c>
      <c r="Q166" s="189"/>
      <c r="R166" s="195">
        <f>SUM(R167:R186)</f>
        <v>0</v>
      </c>
      <c r="S166" s="189"/>
      <c r="T166" s="195">
        <f>SUM(T167:T186)</f>
        <v>0</v>
      </c>
      <c r="U166" s="196"/>
      <c r="V166" s="189"/>
      <c r="W166" s="189"/>
      <c r="X166" s="189"/>
      <c r="Y166" s="189"/>
      <c r="Z166" s="189"/>
      <c r="AA166" s="189"/>
      <c r="AR166" s="74" t="s">
        <v>80</v>
      </c>
      <c r="AT166" s="75" t="s">
        <v>71</v>
      </c>
      <c r="AU166" s="75" t="s">
        <v>72</v>
      </c>
      <c r="AY166" s="74" t="s">
        <v>112</v>
      </c>
      <c r="BK166" s="76">
        <f>SUM(BK167:BK186)</f>
        <v>0</v>
      </c>
    </row>
    <row r="167" spans="1:65" s="1" customFormat="1" ht="16.5" customHeight="1">
      <c r="A167" s="131"/>
      <c r="B167" s="132"/>
      <c r="C167" s="197" t="s">
        <v>281</v>
      </c>
      <c r="D167" s="197" t="s">
        <v>113</v>
      </c>
      <c r="E167" s="198" t="s">
        <v>166</v>
      </c>
      <c r="F167" s="199" t="s">
        <v>159</v>
      </c>
      <c r="G167" s="200" t="s">
        <v>116</v>
      </c>
      <c r="H167" s="201">
        <v>20</v>
      </c>
      <c r="I167" s="77"/>
      <c r="J167" s="202">
        <f t="shared" ref="J167:J186" si="20">ROUND(I167*H167,2)</f>
        <v>0</v>
      </c>
      <c r="K167" s="199" t="s">
        <v>1</v>
      </c>
      <c r="L167" s="132"/>
      <c r="M167" s="203" t="s">
        <v>1</v>
      </c>
      <c r="N167" s="204" t="s">
        <v>37</v>
      </c>
      <c r="O167" s="131"/>
      <c r="P167" s="205">
        <f t="shared" ref="P167:P186" si="21">O167*H167</f>
        <v>0</v>
      </c>
      <c r="Q167" s="205">
        <v>0</v>
      </c>
      <c r="R167" s="205">
        <f t="shared" ref="R167:R186" si="22">Q167*H167</f>
        <v>0</v>
      </c>
      <c r="S167" s="205">
        <v>0</v>
      </c>
      <c r="T167" s="205">
        <f t="shared" ref="T167:T186" si="23">S167*H167</f>
        <v>0</v>
      </c>
      <c r="U167" s="206" t="s">
        <v>1</v>
      </c>
      <c r="V167" s="131"/>
      <c r="W167" s="131"/>
      <c r="X167" s="131"/>
      <c r="Y167" s="131"/>
      <c r="Z167" s="131"/>
      <c r="AA167" s="131"/>
      <c r="AR167" s="78" t="s">
        <v>117</v>
      </c>
      <c r="AT167" s="78" t="s">
        <v>113</v>
      </c>
      <c r="AU167" s="78" t="s">
        <v>80</v>
      </c>
      <c r="AY167" s="12" t="s">
        <v>112</v>
      </c>
      <c r="BE167" s="79">
        <f t="shared" ref="BE167:BE186" si="24">IF(N167="základní",J167,0)</f>
        <v>0</v>
      </c>
      <c r="BF167" s="79">
        <f t="shared" ref="BF167:BF186" si="25">IF(N167="snížená",J167,0)</f>
        <v>0</v>
      </c>
      <c r="BG167" s="79">
        <f t="shared" ref="BG167:BG186" si="26">IF(N167="zákl. přenesená",J167,0)</f>
        <v>0</v>
      </c>
      <c r="BH167" s="79">
        <f t="shared" ref="BH167:BH186" si="27">IF(N167="sníž. přenesená",J167,0)</f>
        <v>0</v>
      </c>
      <c r="BI167" s="79">
        <f t="shared" ref="BI167:BI186" si="28">IF(N167="nulová",J167,0)</f>
        <v>0</v>
      </c>
      <c r="BJ167" s="12" t="s">
        <v>80</v>
      </c>
      <c r="BK167" s="79">
        <f t="shared" ref="BK167:BK186" si="29">ROUND(I167*H167,2)</f>
        <v>0</v>
      </c>
      <c r="BL167" s="12" t="s">
        <v>117</v>
      </c>
      <c r="BM167" s="78" t="s">
        <v>282</v>
      </c>
    </row>
    <row r="168" spans="1:65" s="1" customFormat="1" ht="16.5" customHeight="1">
      <c r="A168" s="131"/>
      <c r="B168" s="132"/>
      <c r="C168" s="197" t="s">
        <v>283</v>
      </c>
      <c r="D168" s="197" t="s">
        <v>113</v>
      </c>
      <c r="E168" s="198" t="s">
        <v>173</v>
      </c>
      <c r="F168" s="199" t="s">
        <v>174</v>
      </c>
      <c r="G168" s="200" t="s">
        <v>116</v>
      </c>
      <c r="H168" s="201">
        <v>1</v>
      </c>
      <c r="I168" s="77"/>
      <c r="J168" s="202">
        <f t="shared" si="20"/>
        <v>0</v>
      </c>
      <c r="K168" s="199" t="s">
        <v>1</v>
      </c>
      <c r="L168" s="132"/>
      <c r="M168" s="203" t="s">
        <v>1</v>
      </c>
      <c r="N168" s="204" t="s">
        <v>37</v>
      </c>
      <c r="O168" s="131"/>
      <c r="P168" s="205">
        <f t="shared" si="21"/>
        <v>0</v>
      </c>
      <c r="Q168" s="205">
        <v>0</v>
      </c>
      <c r="R168" s="205">
        <f t="shared" si="22"/>
        <v>0</v>
      </c>
      <c r="S168" s="205">
        <v>0</v>
      </c>
      <c r="T168" s="205">
        <f t="shared" si="23"/>
        <v>0</v>
      </c>
      <c r="U168" s="206" t="s">
        <v>1</v>
      </c>
      <c r="V168" s="131"/>
      <c r="W168" s="131"/>
      <c r="X168" s="131"/>
      <c r="Y168" s="131"/>
      <c r="Z168" s="131"/>
      <c r="AA168" s="131"/>
      <c r="AR168" s="78" t="s">
        <v>117</v>
      </c>
      <c r="AT168" s="78" t="s">
        <v>113</v>
      </c>
      <c r="AU168" s="78" t="s">
        <v>80</v>
      </c>
      <c r="AY168" s="12" t="s">
        <v>112</v>
      </c>
      <c r="BE168" s="79">
        <f t="shared" si="24"/>
        <v>0</v>
      </c>
      <c r="BF168" s="79">
        <f t="shared" si="25"/>
        <v>0</v>
      </c>
      <c r="BG168" s="79">
        <f t="shared" si="26"/>
        <v>0</v>
      </c>
      <c r="BH168" s="79">
        <f t="shared" si="27"/>
        <v>0</v>
      </c>
      <c r="BI168" s="79">
        <f t="shared" si="28"/>
        <v>0</v>
      </c>
      <c r="BJ168" s="12" t="s">
        <v>80</v>
      </c>
      <c r="BK168" s="79">
        <f t="shared" si="29"/>
        <v>0</v>
      </c>
      <c r="BL168" s="12" t="s">
        <v>117</v>
      </c>
      <c r="BM168" s="78" t="s">
        <v>284</v>
      </c>
    </row>
    <row r="169" spans="1:65" s="1" customFormat="1" ht="16.5" customHeight="1">
      <c r="A169" s="131"/>
      <c r="B169" s="132"/>
      <c r="C169" s="197" t="s">
        <v>285</v>
      </c>
      <c r="D169" s="197" t="s">
        <v>113</v>
      </c>
      <c r="E169" s="198" t="s">
        <v>177</v>
      </c>
      <c r="F169" s="199" t="s">
        <v>178</v>
      </c>
      <c r="G169" s="200" t="s">
        <v>116</v>
      </c>
      <c r="H169" s="201">
        <v>3</v>
      </c>
      <c r="I169" s="77"/>
      <c r="J169" s="202">
        <f t="shared" si="20"/>
        <v>0</v>
      </c>
      <c r="K169" s="199" t="s">
        <v>1</v>
      </c>
      <c r="L169" s="132"/>
      <c r="M169" s="203" t="s">
        <v>1</v>
      </c>
      <c r="N169" s="204" t="s">
        <v>37</v>
      </c>
      <c r="O169" s="131"/>
      <c r="P169" s="205">
        <f t="shared" si="21"/>
        <v>0</v>
      </c>
      <c r="Q169" s="205">
        <v>0</v>
      </c>
      <c r="R169" s="205">
        <f t="shared" si="22"/>
        <v>0</v>
      </c>
      <c r="S169" s="205">
        <v>0</v>
      </c>
      <c r="T169" s="205">
        <f t="shared" si="23"/>
        <v>0</v>
      </c>
      <c r="U169" s="206" t="s">
        <v>1</v>
      </c>
      <c r="V169" s="131"/>
      <c r="W169" s="131"/>
      <c r="X169" s="131"/>
      <c r="Y169" s="131"/>
      <c r="Z169" s="131"/>
      <c r="AA169" s="131"/>
      <c r="AR169" s="78" t="s">
        <v>117</v>
      </c>
      <c r="AT169" s="78" t="s">
        <v>113</v>
      </c>
      <c r="AU169" s="78" t="s">
        <v>80</v>
      </c>
      <c r="AY169" s="12" t="s">
        <v>112</v>
      </c>
      <c r="BE169" s="79">
        <f t="shared" si="24"/>
        <v>0</v>
      </c>
      <c r="BF169" s="79">
        <f t="shared" si="25"/>
        <v>0</v>
      </c>
      <c r="BG169" s="79">
        <f t="shared" si="26"/>
        <v>0</v>
      </c>
      <c r="BH169" s="79">
        <f t="shared" si="27"/>
        <v>0</v>
      </c>
      <c r="BI169" s="79">
        <f t="shared" si="28"/>
        <v>0</v>
      </c>
      <c r="BJ169" s="12" t="s">
        <v>80</v>
      </c>
      <c r="BK169" s="79">
        <f t="shared" si="29"/>
        <v>0</v>
      </c>
      <c r="BL169" s="12" t="s">
        <v>117</v>
      </c>
      <c r="BM169" s="78" t="s">
        <v>286</v>
      </c>
    </row>
    <row r="170" spans="1:65" s="1" customFormat="1" ht="16.5" customHeight="1">
      <c r="A170" s="131"/>
      <c r="B170" s="132"/>
      <c r="C170" s="197" t="s">
        <v>287</v>
      </c>
      <c r="D170" s="197" t="s">
        <v>113</v>
      </c>
      <c r="E170" s="198" t="s">
        <v>185</v>
      </c>
      <c r="F170" s="199" t="s">
        <v>186</v>
      </c>
      <c r="G170" s="200" t="s">
        <v>116</v>
      </c>
      <c r="H170" s="201">
        <v>2</v>
      </c>
      <c r="I170" s="77"/>
      <c r="J170" s="202">
        <f t="shared" si="20"/>
        <v>0</v>
      </c>
      <c r="K170" s="199" t="s">
        <v>1</v>
      </c>
      <c r="L170" s="132"/>
      <c r="M170" s="203" t="s">
        <v>1</v>
      </c>
      <c r="N170" s="204" t="s">
        <v>37</v>
      </c>
      <c r="O170" s="131"/>
      <c r="P170" s="205">
        <f t="shared" si="21"/>
        <v>0</v>
      </c>
      <c r="Q170" s="205">
        <v>0</v>
      </c>
      <c r="R170" s="205">
        <f t="shared" si="22"/>
        <v>0</v>
      </c>
      <c r="S170" s="205">
        <v>0</v>
      </c>
      <c r="T170" s="205">
        <f t="shared" si="23"/>
        <v>0</v>
      </c>
      <c r="U170" s="206" t="s">
        <v>1</v>
      </c>
      <c r="V170" s="131"/>
      <c r="W170" s="131"/>
      <c r="X170" s="131"/>
      <c r="Y170" s="131"/>
      <c r="Z170" s="131"/>
      <c r="AA170" s="131"/>
      <c r="AR170" s="78" t="s">
        <v>117</v>
      </c>
      <c r="AT170" s="78" t="s">
        <v>113</v>
      </c>
      <c r="AU170" s="78" t="s">
        <v>80</v>
      </c>
      <c r="AY170" s="12" t="s">
        <v>112</v>
      </c>
      <c r="BE170" s="79">
        <f t="shared" si="24"/>
        <v>0</v>
      </c>
      <c r="BF170" s="79">
        <f t="shared" si="25"/>
        <v>0</v>
      </c>
      <c r="BG170" s="79">
        <f t="shared" si="26"/>
        <v>0</v>
      </c>
      <c r="BH170" s="79">
        <f t="shared" si="27"/>
        <v>0</v>
      </c>
      <c r="BI170" s="79">
        <f t="shared" si="28"/>
        <v>0</v>
      </c>
      <c r="BJ170" s="12" t="s">
        <v>80</v>
      </c>
      <c r="BK170" s="79">
        <f t="shared" si="29"/>
        <v>0</v>
      </c>
      <c r="BL170" s="12" t="s">
        <v>117</v>
      </c>
      <c r="BM170" s="78" t="s">
        <v>288</v>
      </c>
    </row>
    <row r="171" spans="1:65" s="1" customFormat="1" ht="16.5" customHeight="1">
      <c r="A171" s="131"/>
      <c r="B171" s="132"/>
      <c r="C171" s="197" t="s">
        <v>289</v>
      </c>
      <c r="D171" s="197" t="s">
        <v>113</v>
      </c>
      <c r="E171" s="198" t="s">
        <v>189</v>
      </c>
      <c r="F171" s="199" t="s">
        <v>190</v>
      </c>
      <c r="G171" s="200" t="s">
        <v>116</v>
      </c>
      <c r="H171" s="201">
        <v>2</v>
      </c>
      <c r="I171" s="77"/>
      <c r="J171" s="202">
        <f t="shared" si="20"/>
        <v>0</v>
      </c>
      <c r="K171" s="199" t="s">
        <v>1</v>
      </c>
      <c r="L171" s="132"/>
      <c r="M171" s="203" t="s">
        <v>1</v>
      </c>
      <c r="N171" s="204" t="s">
        <v>37</v>
      </c>
      <c r="O171" s="131"/>
      <c r="P171" s="205">
        <f t="shared" si="21"/>
        <v>0</v>
      </c>
      <c r="Q171" s="205">
        <v>0</v>
      </c>
      <c r="R171" s="205">
        <f t="shared" si="22"/>
        <v>0</v>
      </c>
      <c r="S171" s="205">
        <v>0</v>
      </c>
      <c r="T171" s="205">
        <f t="shared" si="23"/>
        <v>0</v>
      </c>
      <c r="U171" s="206" t="s">
        <v>1</v>
      </c>
      <c r="V171" s="131"/>
      <c r="W171" s="131"/>
      <c r="X171" s="131"/>
      <c r="Y171" s="131"/>
      <c r="Z171" s="131"/>
      <c r="AA171" s="131"/>
      <c r="AR171" s="78" t="s">
        <v>117</v>
      </c>
      <c r="AT171" s="78" t="s">
        <v>113</v>
      </c>
      <c r="AU171" s="78" t="s">
        <v>80</v>
      </c>
      <c r="AY171" s="12" t="s">
        <v>112</v>
      </c>
      <c r="BE171" s="79">
        <f t="shared" si="24"/>
        <v>0</v>
      </c>
      <c r="BF171" s="79">
        <f t="shared" si="25"/>
        <v>0</v>
      </c>
      <c r="BG171" s="79">
        <f t="shared" si="26"/>
        <v>0</v>
      </c>
      <c r="BH171" s="79">
        <f t="shared" si="27"/>
        <v>0</v>
      </c>
      <c r="BI171" s="79">
        <f t="shared" si="28"/>
        <v>0</v>
      </c>
      <c r="BJ171" s="12" t="s">
        <v>80</v>
      </c>
      <c r="BK171" s="79">
        <f t="shared" si="29"/>
        <v>0</v>
      </c>
      <c r="BL171" s="12" t="s">
        <v>117</v>
      </c>
      <c r="BM171" s="78" t="s">
        <v>290</v>
      </c>
    </row>
    <row r="172" spans="1:65" s="1" customFormat="1" ht="16.5" customHeight="1">
      <c r="A172" s="131"/>
      <c r="B172" s="132"/>
      <c r="C172" s="197" t="s">
        <v>291</v>
      </c>
      <c r="D172" s="197" t="s">
        <v>113</v>
      </c>
      <c r="E172" s="198" t="s">
        <v>192</v>
      </c>
      <c r="F172" s="199" t="s">
        <v>193</v>
      </c>
      <c r="G172" s="200" t="s">
        <v>116</v>
      </c>
      <c r="H172" s="201">
        <v>1</v>
      </c>
      <c r="I172" s="77"/>
      <c r="J172" s="202">
        <f t="shared" si="20"/>
        <v>0</v>
      </c>
      <c r="K172" s="199" t="s">
        <v>1</v>
      </c>
      <c r="L172" s="132"/>
      <c r="M172" s="203" t="s">
        <v>1</v>
      </c>
      <c r="N172" s="204" t="s">
        <v>37</v>
      </c>
      <c r="O172" s="131"/>
      <c r="P172" s="205">
        <f t="shared" si="21"/>
        <v>0</v>
      </c>
      <c r="Q172" s="205">
        <v>0</v>
      </c>
      <c r="R172" s="205">
        <f t="shared" si="22"/>
        <v>0</v>
      </c>
      <c r="S172" s="205">
        <v>0</v>
      </c>
      <c r="T172" s="205">
        <f t="shared" si="23"/>
        <v>0</v>
      </c>
      <c r="U172" s="206" t="s">
        <v>1</v>
      </c>
      <c r="V172" s="131"/>
      <c r="W172" s="131"/>
      <c r="X172" s="131"/>
      <c r="Y172" s="131"/>
      <c r="Z172" s="131"/>
      <c r="AA172" s="131"/>
      <c r="AR172" s="78" t="s">
        <v>117</v>
      </c>
      <c r="AT172" s="78" t="s">
        <v>113</v>
      </c>
      <c r="AU172" s="78" t="s">
        <v>80</v>
      </c>
      <c r="AY172" s="12" t="s">
        <v>112</v>
      </c>
      <c r="BE172" s="79">
        <f t="shared" si="24"/>
        <v>0</v>
      </c>
      <c r="BF172" s="79">
        <f t="shared" si="25"/>
        <v>0</v>
      </c>
      <c r="BG172" s="79">
        <f t="shared" si="26"/>
        <v>0</v>
      </c>
      <c r="BH172" s="79">
        <f t="shared" si="27"/>
        <v>0</v>
      </c>
      <c r="BI172" s="79">
        <f t="shared" si="28"/>
        <v>0</v>
      </c>
      <c r="BJ172" s="12" t="s">
        <v>80</v>
      </c>
      <c r="BK172" s="79">
        <f t="shared" si="29"/>
        <v>0</v>
      </c>
      <c r="BL172" s="12" t="s">
        <v>117</v>
      </c>
      <c r="BM172" s="78" t="s">
        <v>292</v>
      </c>
    </row>
    <row r="173" spans="1:65" s="1" customFormat="1" ht="16.5" customHeight="1">
      <c r="A173" s="131"/>
      <c r="B173" s="132"/>
      <c r="C173" s="197" t="s">
        <v>293</v>
      </c>
      <c r="D173" s="197" t="s">
        <v>113</v>
      </c>
      <c r="E173" s="198" t="s">
        <v>196</v>
      </c>
      <c r="F173" s="199" t="s">
        <v>197</v>
      </c>
      <c r="G173" s="200" t="s">
        <v>116</v>
      </c>
      <c r="H173" s="201">
        <v>2</v>
      </c>
      <c r="I173" s="77"/>
      <c r="J173" s="202">
        <f t="shared" si="20"/>
        <v>0</v>
      </c>
      <c r="K173" s="199" t="s">
        <v>1</v>
      </c>
      <c r="L173" s="132"/>
      <c r="M173" s="203" t="s">
        <v>1</v>
      </c>
      <c r="N173" s="204" t="s">
        <v>37</v>
      </c>
      <c r="O173" s="131"/>
      <c r="P173" s="205">
        <f t="shared" si="21"/>
        <v>0</v>
      </c>
      <c r="Q173" s="205">
        <v>0</v>
      </c>
      <c r="R173" s="205">
        <f t="shared" si="22"/>
        <v>0</v>
      </c>
      <c r="S173" s="205">
        <v>0</v>
      </c>
      <c r="T173" s="205">
        <f t="shared" si="23"/>
        <v>0</v>
      </c>
      <c r="U173" s="206" t="s">
        <v>1</v>
      </c>
      <c r="V173" s="131"/>
      <c r="W173" s="131"/>
      <c r="X173" s="131"/>
      <c r="Y173" s="131"/>
      <c r="Z173" s="131"/>
      <c r="AA173" s="131"/>
      <c r="AR173" s="78" t="s">
        <v>117</v>
      </c>
      <c r="AT173" s="78" t="s">
        <v>113</v>
      </c>
      <c r="AU173" s="78" t="s">
        <v>80</v>
      </c>
      <c r="AY173" s="12" t="s">
        <v>112</v>
      </c>
      <c r="BE173" s="79">
        <f t="shared" si="24"/>
        <v>0</v>
      </c>
      <c r="BF173" s="79">
        <f t="shared" si="25"/>
        <v>0</v>
      </c>
      <c r="BG173" s="79">
        <f t="shared" si="26"/>
        <v>0</v>
      </c>
      <c r="BH173" s="79">
        <f t="shared" si="27"/>
        <v>0</v>
      </c>
      <c r="BI173" s="79">
        <f t="shared" si="28"/>
        <v>0</v>
      </c>
      <c r="BJ173" s="12" t="s">
        <v>80</v>
      </c>
      <c r="BK173" s="79">
        <f t="shared" si="29"/>
        <v>0</v>
      </c>
      <c r="BL173" s="12" t="s">
        <v>117</v>
      </c>
      <c r="BM173" s="78" t="s">
        <v>294</v>
      </c>
    </row>
    <row r="174" spans="1:65" s="1" customFormat="1" ht="21.75" customHeight="1">
      <c r="A174" s="131"/>
      <c r="B174" s="132"/>
      <c r="C174" s="197" t="s">
        <v>295</v>
      </c>
      <c r="D174" s="197" t="s">
        <v>113</v>
      </c>
      <c r="E174" s="198" t="s">
        <v>204</v>
      </c>
      <c r="F174" s="199" t="s">
        <v>205</v>
      </c>
      <c r="G174" s="200" t="s">
        <v>116</v>
      </c>
      <c r="H174" s="201">
        <v>2</v>
      </c>
      <c r="I174" s="77"/>
      <c r="J174" s="202">
        <f t="shared" si="20"/>
        <v>0</v>
      </c>
      <c r="K174" s="199" t="s">
        <v>1</v>
      </c>
      <c r="L174" s="132"/>
      <c r="M174" s="203" t="s">
        <v>1</v>
      </c>
      <c r="N174" s="204" t="s">
        <v>37</v>
      </c>
      <c r="O174" s="131"/>
      <c r="P174" s="205">
        <f t="shared" si="21"/>
        <v>0</v>
      </c>
      <c r="Q174" s="205">
        <v>0</v>
      </c>
      <c r="R174" s="205">
        <f t="shared" si="22"/>
        <v>0</v>
      </c>
      <c r="S174" s="205">
        <v>0</v>
      </c>
      <c r="T174" s="205">
        <f t="shared" si="23"/>
        <v>0</v>
      </c>
      <c r="U174" s="206" t="s">
        <v>1</v>
      </c>
      <c r="V174" s="131"/>
      <c r="W174" s="131"/>
      <c r="X174" s="131"/>
      <c r="Y174" s="131"/>
      <c r="Z174" s="131"/>
      <c r="AA174" s="131"/>
      <c r="AR174" s="78" t="s">
        <v>117</v>
      </c>
      <c r="AT174" s="78" t="s">
        <v>113</v>
      </c>
      <c r="AU174" s="78" t="s">
        <v>80</v>
      </c>
      <c r="AY174" s="12" t="s">
        <v>112</v>
      </c>
      <c r="BE174" s="79">
        <f t="shared" si="24"/>
        <v>0</v>
      </c>
      <c r="BF174" s="79">
        <f t="shared" si="25"/>
        <v>0</v>
      </c>
      <c r="BG174" s="79">
        <f t="shared" si="26"/>
        <v>0</v>
      </c>
      <c r="BH174" s="79">
        <f t="shared" si="27"/>
        <v>0</v>
      </c>
      <c r="BI174" s="79">
        <f t="shared" si="28"/>
        <v>0</v>
      </c>
      <c r="BJ174" s="12" t="s">
        <v>80</v>
      </c>
      <c r="BK174" s="79">
        <f t="shared" si="29"/>
        <v>0</v>
      </c>
      <c r="BL174" s="12" t="s">
        <v>117</v>
      </c>
      <c r="BM174" s="78" t="s">
        <v>296</v>
      </c>
    </row>
    <row r="175" spans="1:65" s="1" customFormat="1" ht="16.5" customHeight="1">
      <c r="A175" s="131"/>
      <c r="B175" s="132"/>
      <c r="C175" s="197" t="s">
        <v>297</v>
      </c>
      <c r="D175" s="197" t="s">
        <v>113</v>
      </c>
      <c r="E175" s="198" t="s">
        <v>298</v>
      </c>
      <c r="F175" s="199" t="s">
        <v>299</v>
      </c>
      <c r="G175" s="200" t="s">
        <v>116</v>
      </c>
      <c r="H175" s="201">
        <v>12</v>
      </c>
      <c r="I175" s="77"/>
      <c r="J175" s="202">
        <f t="shared" si="20"/>
        <v>0</v>
      </c>
      <c r="K175" s="199" t="s">
        <v>1</v>
      </c>
      <c r="L175" s="132"/>
      <c r="M175" s="203" t="s">
        <v>1</v>
      </c>
      <c r="N175" s="204" t="s">
        <v>37</v>
      </c>
      <c r="O175" s="131"/>
      <c r="P175" s="205">
        <f t="shared" si="21"/>
        <v>0</v>
      </c>
      <c r="Q175" s="205">
        <v>0</v>
      </c>
      <c r="R175" s="205">
        <f t="shared" si="22"/>
        <v>0</v>
      </c>
      <c r="S175" s="205">
        <v>0</v>
      </c>
      <c r="T175" s="205">
        <f t="shared" si="23"/>
        <v>0</v>
      </c>
      <c r="U175" s="206" t="s">
        <v>1</v>
      </c>
      <c r="V175" s="131"/>
      <c r="W175" s="131"/>
      <c r="X175" s="131"/>
      <c r="Y175" s="131"/>
      <c r="Z175" s="131"/>
      <c r="AA175" s="131"/>
      <c r="AR175" s="78" t="s">
        <v>117</v>
      </c>
      <c r="AT175" s="78" t="s">
        <v>113</v>
      </c>
      <c r="AU175" s="78" t="s">
        <v>80</v>
      </c>
      <c r="AY175" s="12" t="s">
        <v>112</v>
      </c>
      <c r="BE175" s="79">
        <f t="shared" si="24"/>
        <v>0</v>
      </c>
      <c r="BF175" s="79">
        <f t="shared" si="25"/>
        <v>0</v>
      </c>
      <c r="BG175" s="79">
        <f t="shared" si="26"/>
        <v>0</v>
      </c>
      <c r="BH175" s="79">
        <f t="shared" si="27"/>
        <v>0</v>
      </c>
      <c r="BI175" s="79">
        <f t="shared" si="28"/>
        <v>0</v>
      </c>
      <c r="BJ175" s="12" t="s">
        <v>80</v>
      </c>
      <c r="BK175" s="79">
        <f t="shared" si="29"/>
        <v>0</v>
      </c>
      <c r="BL175" s="12" t="s">
        <v>117</v>
      </c>
      <c r="BM175" s="78" t="s">
        <v>300</v>
      </c>
    </row>
    <row r="176" spans="1:65" s="1" customFormat="1" ht="16.5" customHeight="1">
      <c r="A176" s="131"/>
      <c r="B176" s="132"/>
      <c r="C176" s="197" t="s">
        <v>301</v>
      </c>
      <c r="D176" s="197" t="s">
        <v>113</v>
      </c>
      <c r="E176" s="198" t="s">
        <v>212</v>
      </c>
      <c r="F176" s="199" t="s">
        <v>213</v>
      </c>
      <c r="G176" s="200" t="s">
        <v>116</v>
      </c>
      <c r="H176" s="201">
        <v>4</v>
      </c>
      <c r="I176" s="77"/>
      <c r="J176" s="202">
        <f t="shared" si="20"/>
        <v>0</v>
      </c>
      <c r="K176" s="199" t="s">
        <v>1</v>
      </c>
      <c r="L176" s="132"/>
      <c r="M176" s="203" t="s">
        <v>1</v>
      </c>
      <c r="N176" s="204" t="s">
        <v>37</v>
      </c>
      <c r="O176" s="131"/>
      <c r="P176" s="205">
        <f t="shared" si="21"/>
        <v>0</v>
      </c>
      <c r="Q176" s="205">
        <v>0</v>
      </c>
      <c r="R176" s="205">
        <f t="shared" si="22"/>
        <v>0</v>
      </c>
      <c r="S176" s="205">
        <v>0</v>
      </c>
      <c r="T176" s="205">
        <f t="shared" si="23"/>
        <v>0</v>
      </c>
      <c r="U176" s="206" t="s">
        <v>1</v>
      </c>
      <c r="V176" s="131"/>
      <c r="W176" s="131"/>
      <c r="X176" s="131"/>
      <c r="Y176" s="131"/>
      <c r="Z176" s="131"/>
      <c r="AA176" s="131"/>
      <c r="AR176" s="78" t="s">
        <v>117</v>
      </c>
      <c r="AT176" s="78" t="s">
        <v>113</v>
      </c>
      <c r="AU176" s="78" t="s">
        <v>80</v>
      </c>
      <c r="AY176" s="12" t="s">
        <v>112</v>
      </c>
      <c r="BE176" s="79">
        <f t="shared" si="24"/>
        <v>0</v>
      </c>
      <c r="BF176" s="79">
        <f t="shared" si="25"/>
        <v>0</v>
      </c>
      <c r="BG176" s="79">
        <f t="shared" si="26"/>
        <v>0</v>
      </c>
      <c r="BH176" s="79">
        <f t="shared" si="27"/>
        <v>0</v>
      </c>
      <c r="BI176" s="79">
        <f t="shared" si="28"/>
        <v>0</v>
      </c>
      <c r="BJ176" s="12" t="s">
        <v>80</v>
      </c>
      <c r="BK176" s="79">
        <f t="shared" si="29"/>
        <v>0</v>
      </c>
      <c r="BL176" s="12" t="s">
        <v>117</v>
      </c>
      <c r="BM176" s="78" t="s">
        <v>302</v>
      </c>
    </row>
    <row r="177" spans="1:65" s="1" customFormat="1" ht="16.5" customHeight="1">
      <c r="A177" s="131"/>
      <c r="B177" s="132"/>
      <c r="C177" s="197" t="s">
        <v>303</v>
      </c>
      <c r="D177" s="197" t="s">
        <v>113</v>
      </c>
      <c r="E177" s="198" t="s">
        <v>304</v>
      </c>
      <c r="F177" s="199" t="s">
        <v>305</v>
      </c>
      <c r="G177" s="200" t="s">
        <v>116</v>
      </c>
      <c r="H177" s="201">
        <v>1</v>
      </c>
      <c r="I177" s="77"/>
      <c r="J177" s="202">
        <f t="shared" si="20"/>
        <v>0</v>
      </c>
      <c r="K177" s="199" t="s">
        <v>1</v>
      </c>
      <c r="L177" s="132"/>
      <c r="M177" s="203" t="s">
        <v>1</v>
      </c>
      <c r="N177" s="204" t="s">
        <v>37</v>
      </c>
      <c r="O177" s="131"/>
      <c r="P177" s="205">
        <f t="shared" si="21"/>
        <v>0</v>
      </c>
      <c r="Q177" s="205">
        <v>0</v>
      </c>
      <c r="R177" s="205">
        <f t="shared" si="22"/>
        <v>0</v>
      </c>
      <c r="S177" s="205">
        <v>0</v>
      </c>
      <c r="T177" s="205">
        <f t="shared" si="23"/>
        <v>0</v>
      </c>
      <c r="U177" s="206" t="s">
        <v>1</v>
      </c>
      <c r="V177" s="131"/>
      <c r="W177" s="131"/>
      <c r="X177" s="131"/>
      <c r="Y177" s="131"/>
      <c r="Z177" s="131"/>
      <c r="AA177" s="131"/>
      <c r="AR177" s="78" t="s">
        <v>117</v>
      </c>
      <c r="AT177" s="78" t="s">
        <v>113</v>
      </c>
      <c r="AU177" s="78" t="s">
        <v>80</v>
      </c>
      <c r="AY177" s="12" t="s">
        <v>112</v>
      </c>
      <c r="BE177" s="79">
        <f t="shared" si="24"/>
        <v>0</v>
      </c>
      <c r="BF177" s="79">
        <f t="shared" si="25"/>
        <v>0</v>
      </c>
      <c r="BG177" s="79">
        <f t="shared" si="26"/>
        <v>0</v>
      </c>
      <c r="BH177" s="79">
        <f t="shared" si="27"/>
        <v>0</v>
      </c>
      <c r="BI177" s="79">
        <f t="shared" si="28"/>
        <v>0</v>
      </c>
      <c r="BJ177" s="12" t="s">
        <v>80</v>
      </c>
      <c r="BK177" s="79">
        <f t="shared" si="29"/>
        <v>0</v>
      </c>
      <c r="BL177" s="12" t="s">
        <v>117</v>
      </c>
      <c r="BM177" s="78" t="s">
        <v>306</v>
      </c>
    </row>
    <row r="178" spans="1:65" s="1" customFormat="1" ht="16.5" customHeight="1">
      <c r="A178" s="131"/>
      <c r="B178" s="132"/>
      <c r="C178" s="197" t="s">
        <v>307</v>
      </c>
      <c r="D178" s="197" t="s">
        <v>113</v>
      </c>
      <c r="E178" s="198" t="s">
        <v>308</v>
      </c>
      <c r="F178" s="199" t="s">
        <v>309</v>
      </c>
      <c r="G178" s="200" t="s">
        <v>116</v>
      </c>
      <c r="H178" s="201">
        <v>8</v>
      </c>
      <c r="I178" s="77"/>
      <c r="J178" s="202">
        <f t="shared" si="20"/>
        <v>0</v>
      </c>
      <c r="K178" s="199" t="s">
        <v>1</v>
      </c>
      <c r="L178" s="132"/>
      <c r="M178" s="203" t="s">
        <v>1</v>
      </c>
      <c r="N178" s="204" t="s">
        <v>37</v>
      </c>
      <c r="O178" s="131"/>
      <c r="P178" s="205">
        <f t="shared" si="21"/>
        <v>0</v>
      </c>
      <c r="Q178" s="205">
        <v>0</v>
      </c>
      <c r="R178" s="205">
        <f t="shared" si="22"/>
        <v>0</v>
      </c>
      <c r="S178" s="205">
        <v>0</v>
      </c>
      <c r="T178" s="205">
        <f t="shared" si="23"/>
        <v>0</v>
      </c>
      <c r="U178" s="206" t="s">
        <v>1</v>
      </c>
      <c r="V178" s="131"/>
      <c r="W178" s="131"/>
      <c r="X178" s="131"/>
      <c r="Y178" s="131"/>
      <c r="Z178" s="131"/>
      <c r="AA178" s="131"/>
      <c r="AR178" s="78" t="s">
        <v>117</v>
      </c>
      <c r="AT178" s="78" t="s">
        <v>113</v>
      </c>
      <c r="AU178" s="78" t="s">
        <v>80</v>
      </c>
      <c r="AY178" s="12" t="s">
        <v>112</v>
      </c>
      <c r="BE178" s="79">
        <f t="shared" si="24"/>
        <v>0</v>
      </c>
      <c r="BF178" s="79">
        <f t="shared" si="25"/>
        <v>0</v>
      </c>
      <c r="BG178" s="79">
        <f t="shared" si="26"/>
        <v>0</v>
      </c>
      <c r="BH178" s="79">
        <f t="shared" si="27"/>
        <v>0</v>
      </c>
      <c r="BI178" s="79">
        <f t="shared" si="28"/>
        <v>0</v>
      </c>
      <c r="BJ178" s="12" t="s">
        <v>80</v>
      </c>
      <c r="BK178" s="79">
        <f t="shared" si="29"/>
        <v>0</v>
      </c>
      <c r="BL178" s="12" t="s">
        <v>117</v>
      </c>
      <c r="BM178" s="78" t="s">
        <v>310</v>
      </c>
    </row>
    <row r="179" spans="1:65" s="1" customFormat="1" ht="16.5" customHeight="1">
      <c r="A179" s="131"/>
      <c r="B179" s="132"/>
      <c r="C179" s="197" t="s">
        <v>311</v>
      </c>
      <c r="D179" s="197" t="s">
        <v>113</v>
      </c>
      <c r="E179" s="198" t="s">
        <v>236</v>
      </c>
      <c r="F179" s="199" t="s">
        <v>237</v>
      </c>
      <c r="G179" s="200" t="s">
        <v>116</v>
      </c>
      <c r="H179" s="201">
        <v>22</v>
      </c>
      <c r="I179" s="77"/>
      <c r="J179" s="202">
        <f t="shared" si="20"/>
        <v>0</v>
      </c>
      <c r="K179" s="199" t="s">
        <v>1</v>
      </c>
      <c r="L179" s="132"/>
      <c r="M179" s="203" t="s">
        <v>1</v>
      </c>
      <c r="N179" s="204" t="s">
        <v>37</v>
      </c>
      <c r="O179" s="131"/>
      <c r="P179" s="205">
        <f t="shared" si="21"/>
        <v>0</v>
      </c>
      <c r="Q179" s="205">
        <v>0</v>
      </c>
      <c r="R179" s="205">
        <f t="shared" si="22"/>
        <v>0</v>
      </c>
      <c r="S179" s="205">
        <v>0</v>
      </c>
      <c r="T179" s="205">
        <f t="shared" si="23"/>
        <v>0</v>
      </c>
      <c r="U179" s="206" t="s">
        <v>1</v>
      </c>
      <c r="V179" s="131"/>
      <c r="W179" s="131"/>
      <c r="X179" s="131"/>
      <c r="Y179" s="131"/>
      <c r="Z179" s="131"/>
      <c r="AA179" s="131"/>
      <c r="AR179" s="78" t="s">
        <v>117</v>
      </c>
      <c r="AT179" s="78" t="s">
        <v>113</v>
      </c>
      <c r="AU179" s="78" t="s">
        <v>80</v>
      </c>
      <c r="AY179" s="12" t="s">
        <v>112</v>
      </c>
      <c r="BE179" s="79">
        <f t="shared" si="24"/>
        <v>0</v>
      </c>
      <c r="BF179" s="79">
        <f t="shared" si="25"/>
        <v>0</v>
      </c>
      <c r="BG179" s="79">
        <f t="shared" si="26"/>
        <v>0</v>
      </c>
      <c r="BH179" s="79">
        <f t="shared" si="27"/>
        <v>0</v>
      </c>
      <c r="BI179" s="79">
        <f t="shared" si="28"/>
        <v>0</v>
      </c>
      <c r="BJ179" s="12" t="s">
        <v>80</v>
      </c>
      <c r="BK179" s="79">
        <f t="shared" si="29"/>
        <v>0</v>
      </c>
      <c r="BL179" s="12" t="s">
        <v>117</v>
      </c>
      <c r="BM179" s="78" t="s">
        <v>312</v>
      </c>
    </row>
    <row r="180" spans="1:65" s="1" customFormat="1" ht="16.5" customHeight="1">
      <c r="A180" s="131"/>
      <c r="B180" s="132"/>
      <c r="C180" s="197" t="s">
        <v>313</v>
      </c>
      <c r="D180" s="197" t="s">
        <v>113</v>
      </c>
      <c r="E180" s="198" t="s">
        <v>244</v>
      </c>
      <c r="F180" s="199" t="s">
        <v>245</v>
      </c>
      <c r="G180" s="200" t="s">
        <v>116</v>
      </c>
      <c r="H180" s="201">
        <v>30</v>
      </c>
      <c r="I180" s="77"/>
      <c r="J180" s="202">
        <f t="shared" si="20"/>
        <v>0</v>
      </c>
      <c r="K180" s="199" t="s">
        <v>1</v>
      </c>
      <c r="L180" s="132"/>
      <c r="M180" s="203" t="s">
        <v>1</v>
      </c>
      <c r="N180" s="204" t="s">
        <v>37</v>
      </c>
      <c r="O180" s="131"/>
      <c r="P180" s="205">
        <f t="shared" si="21"/>
        <v>0</v>
      </c>
      <c r="Q180" s="205">
        <v>0</v>
      </c>
      <c r="R180" s="205">
        <f t="shared" si="22"/>
        <v>0</v>
      </c>
      <c r="S180" s="205">
        <v>0</v>
      </c>
      <c r="T180" s="205">
        <f t="shared" si="23"/>
        <v>0</v>
      </c>
      <c r="U180" s="206" t="s">
        <v>1</v>
      </c>
      <c r="V180" s="131"/>
      <c r="W180" s="131"/>
      <c r="X180" s="131"/>
      <c r="Y180" s="131"/>
      <c r="Z180" s="131"/>
      <c r="AA180" s="131"/>
      <c r="AR180" s="78" t="s">
        <v>117</v>
      </c>
      <c r="AT180" s="78" t="s">
        <v>113</v>
      </c>
      <c r="AU180" s="78" t="s">
        <v>80</v>
      </c>
      <c r="AY180" s="12" t="s">
        <v>112</v>
      </c>
      <c r="BE180" s="79">
        <f t="shared" si="24"/>
        <v>0</v>
      </c>
      <c r="BF180" s="79">
        <f t="shared" si="25"/>
        <v>0</v>
      </c>
      <c r="BG180" s="79">
        <f t="shared" si="26"/>
        <v>0</v>
      </c>
      <c r="BH180" s="79">
        <f t="shared" si="27"/>
        <v>0</v>
      </c>
      <c r="BI180" s="79">
        <f t="shared" si="28"/>
        <v>0</v>
      </c>
      <c r="BJ180" s="12" t="s">
        <v>80</v>
      </c>
      <c r="BK180" s="79">
        <f t="shared" si="29"/>
        <v>0</v>
      </c>
      <c r="BL180" s="12" t="s">
        <v>117</v>
      </c>
      <c r="BM180" s="78" t="s">
        <v>314</v>
      </c>
    </row>
    <row r="181" spans="1:65" s="1" customFormat="1" ht="16.5" customHeight="1">
      <c r="A181" s="131"/>
      <c r="B181" s="132"/>
      <c r="C181" s="197" t="s">
        <v>315</v>
      </c>
      <c r="D181" s="197" t="s">
        <v>113</v>
      </c>
      <c r="E181" s="198" t="s">
        <v>248</v>
      </c>
      <c r="F181" s="199" t="s">
        <v>249</v>
      </c>
      <c r="G181" s="200" t="s">
        <v>116</v>
      </c>
      <c r="H181" s="201">
        <v>2</v>
      </c>
      <c r="I181" s="77"/>
      <c r="J181" s="202">
        <f t="shared" si="20"/>
        <v>0</v>
      </c>
      <c r="K181" s="199" t="s">
        <v>1</v>
      </c>
      <c r="L181" s="132"/>
      <c r="M181" s="203" t="s">
        <v>1</v>
      </c>
      <c r="N181" s="204" t="s">
        <v>37</v>
      </c>
      <c r="O181" s="131"/>
      <c r="P181" s="205">
        <f t="shared" si="21"/>
        <v>0</v>
      </c>
      <c r="Q181" s="205">
        <v>0</v>
      </c>
      <c r="R181" s="205">
        <f t="shared" si="22"/>
        <v>0</v>
      </c>
      <c r="S181" s="205">
        <v>0</v>
      </c>
      <c r="T181" s="205">
        <f t="shared" si="23"/>
        <v>0</v>
      </c>
      <c r="U181" s="206" t="s">
        <v>1</v>
      </c>
      <c r="V181" s="131"/>
      <c r="W181" s="131"/>
      <c r="X181" s="131"/>
      <c r="Y181" s="131"/>
      <c r="Z181" s="131"/>
      <c r="AA181" s="131"/>
      <c r="AR181" s="78" t="s">
        <v>117</v>
      </c>
      <c r="AT181" s="78" t="s">
        <v>113</v>
      </c>
      <c r="AU181" s="78" t="s">
        <v>80</v>
      </c>
      <c r="AY181" s="12" t="s">
        <v>112</v>
      </c>
      <c r="BE181" s="79">
        <f t="shared" si="24"/>
        <v>0</v>
      </c>
      <c r="BF181" s="79">
        <f t="shared" si="25"/>
        <v>0</v>
      </c>
      <c r="BG181" s="79">
        <f t="shared" si="26"/>
        <v>0</v>
      </c>
      <c r="BH181" s="79">
        <f t="shared" si="27"/>
        <v>0</v>
      </c>
      <c r="BI181" s="79">
        <f t="shared" si="28"/>
        <v>0</v>
      </c>
      <c r="BJ181" s="12" t="s">
        <v>80</v>
      </c>
      <c r="BK181" s="79">
        <f t="shared" si="29"/>
        <v>0</v>
      </c>
      <c r="BL181" s="12" t="s">
        <v>117</v>
      </c>
      <c r="BM181" s="78" t="s">
        <v>316</v>
      </c>
    </row>
    <row r="182" spans="1:65" s="1" customFormat="1" ht="16.5" customHeight="1">
      <c r="A182" s="131"/>
      <c r="B182" s="132"/>
      <c r="C182" s="197" t="s">
        <v>317</v>
      </c>
      <c r="D182" s="197" t="s">
        <v>113</v>
      </c>
      <c r="E182" s="198" t="s">
        <v>252</v>
      </c>
      <c r="F182" s="199" t="s">
        <v>253</v>
      </c>
      <c r="G182" s="200" t="s">
        <v>116</v>
      </c>
      <c r="H182" s="201">
        <v>3</v>
      </c>
      <c r="I182" s="77"/>
      <c r="J182" s="202">
        <f t="shared" si="20"/>
        <v>0</v>
      </c>
      <c r="K182" s="199" t="s">
        <v>1</v>
      </c>
      <c r="L182" s="132"/>
      <c r="M182" s="203" t="s">
        <v>1</v>
      </c>
      <c r="N182" s="204" t="s">
        <v>37</v>
      </c>
      <c r="O182" s="131"/>
      <c r="P182" s="205">
        <f t="shared" si="21"/>
        <v>0</v>
      </c>
      <c r="Q182" s="205">
        <v>0</v>
      </c>
      <c r="R182" s="205">
        <f t="shared" si="22"/>
        <v>0</v>
      </c>
      <c r="S182" s="205">
        <v>0</v>
      </c>
      <c r="T182" s="205">
        <f t="shared" si="23"/>
        <v>0</v>
      </c>
      <c r="U182" s="206" t="s">
        <v>1</v>
      </c>
      <c r="V182" s="131"/>
      <c r="W182" s="131"/>
      <c r="X182" s="131"/>
      <c r="Y182" s="131"/>
      <c r="Z182" s="131"/>
      <c r="AA182" s="131"/>
      <c r="AR182" s="78" t="s">
        <v>117</v>
      </c>
      <c r="AT182" s="78" t="s">
        <v>113</v>
      </c>
      <c r="AU182" s="78" t="s">
        <v>80</v>
      </c>
      <c r="AY182" s="12" t="s">
        <v>112</v>
      </c>
      <c r="BE182" s="79">
        <f t="shared" si="24"/>
        <v>0</v>
      </c>
      <c r="BF182" s="79">
        <f t="shared" si="25"/>
        <v>0</v>
      </c>
      <c r="BG182" s="79">
        <f t="shared" si="26"/>
        <v>0</v>
      </c>
      <c r="BH182" s="79">
        <f t="shared" si="27"/>
        <v>0</v>
      </c>
      <c r="BI182" s="79">
        <f t="shared" si="28"/>
        <v>0</v>
      </c>
      <c r="BJ182" s="12" t="s">
        <v>80</v>
      </c>
      <c r="BK182" s="79">
        <f t="shared" si="29"/>
        <v>0</v>
      </c>
      <c r="BL182" s="12" t="s">
        <v>117</v>
      </c>
      <c r="BM182" s="78" t="s">
        <v>318</v>
      </c>
    </row>
    <row r="183" spans="1:65" s="1" customFormat="1" ht="16.5" customHeight="1">
      <c r="A183" s="131"/>
      <c r="B183" s="132"/>
      <c r="C183" s="197" t="s">
        <v>319</v>
      </c>
      <c r="D183" s="197" t="s">
        <v>113</v>
      </c>
      <c r="E183" s="198" t="s">
        <v>320</v>
      </c>
      <c r="F183" s="199" t="s">
        <v>321</v>
      </c>
      <c r="G183" s="200" t="s">
        <v>116</v>
      </c>
      <c r="H183" s="201">
        <v>2</v>
      </c>
      <c r="I183" s="77"/>
      <c r="J183" s="202">
        <f t="shared" si="20"/>
        <v>0</v>
      </c>
      <c r="K183" s="199" t="s">
        <v>1</v>
      </c>
      <c r="L183" s="132"/>
      <c r="M183" s="203" t="s">
        <v>1</v>
      </c>
      <c r="N183" s="204" t="s">
        <v>37</v>
      </c>
      <c r="O183" s="131"/>
      <c r="P183" s="205">
        <f t="shared" si="21"/>
        <v>0</v>
      </c>
      <c r="Q183" s="205">
        <v>0</v>
      </c>
      <c r="R183" s="205">
        <f t="shared" si="22"/>
        <v>0</v>
      </c>
      <c r="S183" s="205">
        <v>0</v>
      </c>
      <c r="T183" s="205">
        <f t="shared" si="23"/>
        <v>0</v>
      </c>
      <c r="U183" s="206" t="s">
        <v>1</v>
      </c>
      <c r="V183" s="131"/>
      <c r="W183" s="131"/>
      <c r="X183" s="131"/>
      <c r="Y183" s="131"/>
      <c r="Z183" s="131"/>
      <c r="AA183" s="131"/>
      <c r="AR183" s="78" t="s">
        <v>117</v>
      </c>
      <c r="AT183" s="78" t="s">
        <v>113</v>
      </c>
      <c r="AU183" s="78" t="s">
        <v>80</v>
      </c>
      <c r="AY183" s="12" t="s">
        <v>112</v>
      </c>
      <c r="BE183" s="79">
        <f t="shared" si="24"/>
        <v>0</v>
      </c>
      <c r="BF183" s="79">
        <f t="shared" si="25"/>
        <v>0</v>
      </c>
      <c r="BG183" s="79">
        <f t="shared" si="26"/>
        <v>0</v>
      </c>
      <c r="BH183" s="79">
        <f t="shared" si="27"/>
        <v>0</v>
      </c>
      <c r="BI183" s="79">
        <f t="shared" si="28"/>
        <v>0</v>
      </c>
      <c r="BJ183" s="12" t="s">
        <v>80</v>
      </c>
      <c r="BK183" s="79">
        <f t="shared" si="29"/>
        <v>0</v>
      </c>
      <c r="BL183" s="12" t="s">
        <v>117</v>
      </c>
      <c r="BM183" s="78" t="s">
        <v>322</v>
      </c>
    </row>
    <row r="184" spans="1:65" s="1" customFormat="1" ht="16.5" customHeight="1">
      <c r="A184" s="131"/>
      <c r="B184" s="132"/>
      <c r="C184" s="197" t="s">
        <v>323</v>
      </c>
      <c r="D184" s="197" t="s">
        <v>113</v>
      </c>
      <c r="E184" s="198" t="s">
        <v>264</v>
      </c>
      <c r="F184" s="199" t="s">
        <v>265</v>
      </c>
      <c r="G184" s="200" t="s">
        <v>116</v>
      </c>
      <c r="H184" s="201">
        <v>17</v>
      </c>
      <c r="I184" s="77"/>
      <c r="J184" s="202">
        <f t="shared" si="20"/>
        <v>0</v>
      </c>
      <c r="K184" s="199" t="s">
        <v>1</v>
      </c>
      <c r="L184" s="132"/>
      <c r="M184" s="203" t="s">
        <v>1</v>
      </c>
      <c r="N184" s="204" t="s">
        <v>37</v>
      </c>
      <c r="O184" s="131"/>
      <c r="P184" s="205">
        <f t="shared" si="21"/>
        <v>0</v>
      </c>
      <c r="Q184" s="205">
        <v>0</v>
      </c>
      <c r="R184" s="205">
        <f t="shared" si="22"/>
        <v>0</v>
      </c>
      <c r="S184" s="205">
        <v>0</v>
      </c>
      <c r="T184" s="205">
        <f t="shared" si="23"/>
        <v>0</v>
      </c>
      <c r="U184" s="206" t="s">
        <v>1</v>
      </c>
      <c r="V184" s="131"/>
      <c r="W184" s="131"/>
      <c r="X184" s="131"/>
      <c r="Y184" s="131"/>
      <c r="Z184" s="131"/>
      <c r="AA184" s="131"/>
      <c r="AR184" s="78" t="s">
        <v>117</v>
      </c>
      <c r="AT184" s="78" t="s">
        <v>113</v>
      </c>
      <c r="AU184" s="78" t="s">
        <v>80</v>
      </c>
      <c r="AY184" s="12" t="s">
        <v>112</v>
      </c>
      <c r="BE184" s="79">
        <f t="shared" si="24"/>
        <v>0</v>
      </c>
      <c r="BF184" s="79">
        <f t="shared" si="25"/>
        <v>0</v>
      </c>
      <c r="BG184" s="79">
        <f t="shared" si="26"/>
        <v>0</v>
      </c>
      <c r="BH184" s="79">
        <f t="shared" si="27"/>
        <v>0</v>
      </c>
      <c r="BI184" s="79">
        <f t="shared" si="28"/>
        <v>0</v>
      </c>
      <c r="BJ184" s="12" t="s">
        <v>80</v>
      </c>
      <c r="BK184" s="79">
        <f t="shared" si="29"/>
        <v>0</v>
      </c>
      <c r="BL184" s="12" t="s">
        <v>117</v>
      </c>
      <c r="BM184" s="78" t="s">
        <v>324</v>
      </c>
    </row>
    <row r="185" spans="1:65" s="1" customFormat="1" ht="16.5" customHeight="1">
      <c r="A185" s="131"/>
      <c r="B185" s="132"/>
      <c r="C185" s="197" t="s">
        <v>325</v>
      </c>
      <c r="D185" s="197" t="s">
        <v>113</v>
      </c>
      <c r="E185" s="198" t="s">
        <v>272</v>
      </c>
      <c r="F185" s="199" t="s">
        <v>273</v>
      </c>
      <c r="G185" s="200" t="s">
        <v>116</v>
      </c>
      <c r="H185" s="201">
        <v>14</v>
      </c>
      <c r="I185" s="77"/>
      <c r="J185" s="202">
        <f t="shared" si="20"/>
        <v>0</v>
      </c>
      <c r="K185" s="199" t="s">
        <v>1</v>
      </c>
      <c r="L185" s="132"/>
      <c r="M185" s="203" t="s">
        <v>1</v>
      </c>
      <c r="N185" s="204" t="s">
        <v>37</v>
      </c>
      <c r="O185" s="131"/>
      <c r="P185" s="205">
        <f t="shared" si="21"/>
        <v>0</v>
      </c>
      <c r="Q185" s="205">
        <v>0</v>
      </c>
      <c r="R185" s="205">
        <f t="shared" si="22"/>
        <v>0</v>
      </c>
      <c r="S185" s="205">
        <v>0</v>
      </c>
      <c r="T185" s="205">
        <f t="shared" si="23"/>
        <v>0</v>
      </c>
      <c r="U185" s="206" t="s">
        <v>1</v>
      </c>
      <c r="V185" s="131"/>
      <c r="W185" s="131"/>
      <c r="X185" s="131"/>
      <c r="Y185" s="131"/>
      <c r="Z185" s="131"/>
      <c r="AA185" s="131"/>
      <c r="AR185" s="78" t="s">
        <v>117</v>
      </c>
      <c r="AT185" s="78" t="s">
        <v>113</v>
      </c>
      <c r="AU185" s="78" t="s">
        <v>80</v>
      </c>
      <c r="AY185" s="12" t="s">
        <v>112</v>
      </c>
      <c r="BE185" s="79">
        <f t="shared" si="24"/>
        <v>0</v>
      </c>
      <c r="BF185" s="79">
        <f t="shared" si="25"/>
        <v>0</v>
      </c>
      <c r="BG185" s="79">
        <f t="shared" si="26"/>
        <v>0</v>
      </c>
      <c r="BH185" s="79">
        <f t="shared" si="27"/>
        <v>0</v>
      </c>
      <c r="BI185" s="79">
        <f t="shared" si="28"/>
        <v>0</v>
      </c>
      <c r="BJ185" s="12" t="s">
        <v>80</v>
      </c>
      <c r="BK185" s="79">
        <f t="shared" si="29"/>
        <v>0</v>
      </c>
      <c r="BL185" s="12" t="s">
        <v>117</v>
      </c>
      <c r="BM185" s="78" t="s">
        <v>326</v>
      </c>
    </row>
    <row r="186" spans="1:65" s="1" customFormat="1" ht="16.5" customHeight="1">
      <c r="A186" s="131"/>
      <c r="B186" s="132"/>
      <c r="C186" s="197" t="s">
        <v>327</v>
      </c>
      <c r="D186" s="197" t="s">
        <v>113</v>
      </c>
      <c r="E186" s="198" t="s">
        <v>276</v>
      </c>
      <c r="F186" s="199" t="s">
        <v>277</v>
      </c>
      <c r="G186" s="200" t="s">
        <v>116</v>
      </c>
      <c r="H186" s="201">
        <v>4</v>
      </c>
      <c r="I186" s="77"/>
      <c r="J186" s="202">
        <f t="shared" si="20"/>
        <v>0</v>
      </c>
      <c r="K186" s="199" t="s">
        <v>1</v>
      </c>
      <c r="L186" s="132"/>
      <c r="M186" s="203" t="s">
        <v>1</v>
      </c>
      <c r="N186" s="204" t="s">
        <v>37</v>
      </c>
      <c r="O186" s="131"/>
      <c r="P186" s="205">
        <f t="shared" si="21"/>
        <v>0</v>
      </c>
      <c r="Q186" s="205">
        <v>0</v>
      </c>
      <c r="R186" s="205">
        <f t="shared" si="22"/>
        <v>0</v>
      </c>
      <c r="S186" s="205">
        <v>0</v>
      </c>
      <c r="T186" s="205">
        <f t="shared" si="23"/>
        <v>0</v>
      </c>
      <c r="U186" s="206" t="s">
        <v>1</v>
      </c>
      <c r="V186" s="131"/>
      <c r="W186" s="131"/>
      <c r="X186" s="131"/>
      <c r="Y186" s="131"/>
      <c r="Z186" s="131"/>
      <c r="AA186" s="131"/>
      <c r="AR186" s="78" t="s">
        <v>117</v>
      </c>
      <c r="AT186" s="78" t="s">
        <v>113</v>
      </c>
      <c r="AU186" s="78" t="s">
        <v>80</v>
      </c>
      <c r="AY186" s="12" t="s">
        <v>112</v>
      </c>
      <c r="BE186" s="79">
        <f t="shared" si="24"/>
        <v>0</v>
      </c>
      <c r="BF186" s="79">
        <f t="shared" si="25"/>
        <v>0</v>
      </c>
      <c r="BG186" s="79">
        <f t="shared" si="26"/>
        <v>0</v>
      </c>
      <c r="BH186" s="79">
        <f t="shared" si="27"/>
        <v>0</v>
      </c>
      <c r="BI186" s="79">
        <f t="shared" si="28"/>
        <v>0</v>
      </c>
      <c r="BJ186" s="12" t="s">
        <v>80</v>
      </c>
      <c r="BK186" s="79">
        <f t="shared" si="29"/>
        <v>0</v>
      </c>
      <c r="BL186" s="12" t="s">
        <v>117</v>
      </c>
      <c r="BM186" s="78" t="s">
        <v>328</v>
      </c>
    </row>
    <row r="187" spans="1:65" s="10" customFormat="1" ht="25.9" customHeight="1">
      <c r="A187" s="189"/>
      <c r="B187" s="190"/>
      <c r="C187" s="189"/>
      <c r="D187" s="191" t="s">
        <v>71</v>
      </c>
      <c r="E187" s="192" t="s">
        <v>329</v>
      </c>
      <c r="F187" s="192" t="s">
        <v>330</v>
      </c>
      <c r="G187" s="189"/>
      <c r="H187" s="189"/>
      <c r="I187" s="189"/>
      <c r="J187" s="193">
        <f>BK187</f>
        <v>0</v>
      </c>
      <c r="K187" s="189"/>
      <c r="L187" s="190"/>
      <c r="M187" s="194"/>
      <c r="N187" s="189"/>
      <c r="O187" s="189"/>
      <c r="P187" s="195">
        <f>SUM(P188:P199)</f>
        <v>0</v>
      </c>
      <c r="Q187" s="189"/>
      <c r="R187" s="195">
        <f>SUM(R188:R199)</f>
        <v>0</v>
      </c>
      <c r="S187" s="189"/>
      <c r="T187" s="195">
        <f>SUM(T188:T199)</f>
        <v>0</v>
      </c>
      <c r="U187" s="196"/>
      <c r="V187" s="189"/>
      <c r="W187" s="189"/>
      <c r="X187" s="189"/>
      <c r="Y187" s="189"/>
      <c r="Z187" s="189"/>
      <c r="AA187" s="189"/>
      <c r="AR187" s="74" t="s">
        <v>80</v>
      </c>
      <c r="AT187" s="75" t="s">
        <v>71</v>
      </c>
      <c r="AU187" s="75" t="s">
        <v>72</v>
      </c>
      <c r="AY187" s="74" t="s">
        <v>112</v>
      </c>
      <c r="BK187" s="76">
        <f>SUM(BK188:BK199)</f>
        <v>0</v>
      </c>
    </row>
    <row r="188" spans="1:65" s="1" customFormat="1" ht="16.5" customHeight="1">
      <c r="A188" s="131"/>
      <c r="B188" s="132"/>
      <c r="C188" s="197" t="s">
        <v>331</v>
      </c>
      <c r="D188" s="197" t="s">
        <v>113</v>
      </c>
      <c r="E188" s="198" t="s">
        <v>158</v>
      </c>
      <c r="F188" s="199" t="s">
        <v>159</v>
      </c>
      <c r="G188" s="200" t="s">
        <v>116</v>
      </c>
      <c r="H188" s="201">
        <v>24</v>
      </c>
      <c r="I188" s="77"/>
      <c r="J188" s="202">
        <f t="shared" ref="J188:J199" si="30">ROUND(I188*H188,2)</f>
        <v>0</v>
      </c>
      <c r="K188" s="199" t="s">
        <v>1</v>
      </c>
      <c r="L188" s="132"/>
      <c r="M188" s="203" t="s">
        <v>1</v>
      </c>
      <c r="N188" s="204" t="s">
        <v>37</v>
      </c>
      <c r="O188" s="131"/>
      <c r="P188" s="205">
        <f t="shared" ref="P188:P199" si="31">O188*H188</f>
        <v>0</v>
      </c>
      <c r="Q188" s="205">
        <v>0</v>
      </c>
      <c r="R188" s="205">
        <f t="shared" ref="R188:R199" si="32">Q188*H188</f>
        <v>0</v>
      </c>
      <c r="S188" s="205">
        <v>0</v>
      </c>
      <c r="T188" s="205">
        <f t="shared" ref="T188:T199" si="33">S188*H188</f>
        <v>0</v>
      </c>
      <c r="U188" s="206" t="s">
        <v>1</v>
      </c>
      <c r="V188" s="131"/>
      <c r="W188" s="131"/>
      <c r="X188" s="131"/>
      <c r="Y188" s="131"/>
      <c r="Z188" s="131"/>
      <c r="AA188" s="131"/>
      <c r="AR188" s="78" t="s">
        <v>117</v>
      </c>
      <c r="AT188" s="78" t="s">
        <v>113</v>
      </c>
      <c r="AU188" s="78" t="s">
        <v>80</v>
      </c>
      <c r="AY188" s="12" t="s">
        <v>112</v>
      </c>
      <c r="BE188" s="79">
        <f t="shared" ref="BE188:BE199" si="34">IF(N188="základní",J188,0)</f>
        <v>0</v>
      </c>
      <c r="BF188" s="79">
        <f t="shared" ref="BF188:BF199" si="35">IF(N188="snížená",J188,0)</f>
        <v>0</v>
      </c>
      <c r="BG188" s="79">
        <f t="shared" ref="BG188:BG199" si="36">IF(N188="zákl. přenesená",J188,0)</f>
        <v>0</v>
      </c>
      <c r="BH188" s="79">
        <f t="shared" ref="BH188:BH199" si="37">IF(N188="sníž. přenesená",J188,0)</f>
        <v>0</v>
      </c>
      <c r="BI188" s="79">
        <f t="shared" ref="BI188:BI199" si="38">IF(N188="nulová",J188,0)</f>
        <v>0</v>
      </c>
      <c r="BJ188" s="12" t="s">
        <v>80</v>
      </c>
      <c r="BK188" s="79">
        <f t="shared" ref="BK188:BK199" si="39">ROUND(I188*H188,2)</f>
        <v>0</v>
      </c>
      <c r="BL188" s="12" t="s">
        <v>117</v>
      </c>
      <c r="BM188" s="78" t="s">
        <v>332</v>
      </c>
    </row>
    <row r="189" spans="1:65" s="1" customFormat="1" ht="16.5" customHeight="1">
      <c r="A189" s="131"/>
      <c r="B189" s="132"/>
      <c r="C189" s="197" t="s">
        <v>333</v>
      </c>
      <c r="D189" s="197" t="s">
        <v>113</v>
      </c>
      <c r="E189" s="198" t="s">
        <v>334</v>
      </c>
      <c r="F189" s="199" t="s">
        <v>335</v>
      </c>
      <c r="G189" s="200" t="s">
        <v>116</v>
      </c>
      <c r="H189" s="201">
        <v>1</v>
      </c>
      <c r="I189" s="77"/>
      <c r="J189" s="202">
        <f t="shared" si="30"/>
        <v>0</v>
      </c>
      <c r="K189" s="199" t="s">
        <v>1</v>
      </c>
      <c r="L189" s="132"/>
      <c r="M189" s="203" t="s">
        <v>1</v>
      </c>
      <c r="N189" s="204" t="s">
        <v>37</v>
      </c>
      <c r="O189" s="131"/>
      <c r="P189" s="205">
        <f t="shared" si="31"/>
        <v>0</v>
      </c>
      <c r="Q189" s="205">
        <v>0</v>
      </c>
      <c r="R189" s="205">
        <f t="shared" si="32"/>
        <v>0</v>
      </c>
      <c r="S189" s="205">
        <v>0</v>
      </c>
      <c r="T189" s="205">
        <f t="shared" si="33"/>
        <v>0</v>
      </c>
      <c r="U189" s="206" t="s">
        <v>1</v>
      </c>
      <c r="V189" s="131"/>
      <c r="W189" s="131"/>
      <c r="X189" s="131"/>
      <c r="Y189" s="131"/>
      <c r="Z189" s="131"/>
      <c r="AA189" s="131"/>
      <c r="AR189" s="78" t="s">
        <v>117</v>
      </c>
      <c r="AT189" s="78" t="s">
        <v>113</v>
      </c>
      <c r="AU189" s="78" t="s">
        <v>80</v>
      </c>
      <c r="AY189" s="12" t="s">
        <v>112</v>
      </c>
      <c r="BE189" s="79">
        <f t="shared" si="34"/>
        <v>0</v>
      </c>
      <c r="BF189" s="79">
        <f t="shared" si="35"/>
        <v>0</v>
      </c>
      <c r="BG189" s="79">
        <f t="shared" si="36"/>
        <v>0</v>
      </c>
      <c r="BH189" s="79">
        <f t="shared" si="37"/>
        <v>0</v>
      </c>
      <c r="BI189" s="79">
        <f t="shared" si="38"/>
        <v>0</v>
      </c>
      <c r="BJ189" s="12" t="s">
        <v>80</v>
      </c>
      <c r="BK189" s="79">
        <f t="shared" si="39"/>
        <v>0</v>
      </c>
      <c r="BL189" s="12" t="s">
        <v>117</v>
      </c>
      <c r="BM189" s="78" t="s">
        <v>336</v>
      </c>
    </row>
    <row r="190" spans="1:65" s="1" customFormat="1" ht="16.5" customHeight="1">
      <c r="A190" s="131"/>
      <c r="B190" s="132"/>
      <c r="C190" s="197" t="s">
        <v>337</v>
      </c>
      <c r="D190" s="197" t="s">
        <v>113</v>
      </c>
      <c r="E190" s="198" t="s">
        <v>338</v>
      </c>
      <c r="F190" s="199" t="s">
        <v>339</v>
      </c>
      <c r="G190" s="200" t="s">
        <v>116</v>
      </c>
      <c r="H190" s="201">
        <v>3</v>
      </c>
      <c r="I190" s="77"/>
      <c r="J190" s="202">
        <f t="shared" si="30"/>
        <v>0</v>
      </c>
      <c r="K190" s="199" t="s">
        <v>1</v>
      </c>
      <c r="L190" s="132"/>
      <c r="M190" s="203" t="s">
        <v>1</v>
      </c>
      <c r="N190" s="204" t="s">
        <v>37</v>
      </c>
      <c r="O190" s="131"/>
      <c r="P190" s="205">
        <f t="shared" si="31"/>
        <v>0</v>
      </c>
      <c r="Q190" s="205">
        <v>0</v>
      </c>
      <c r="R190" s="205">
        <f t="shared" si="32"/>
        <v>0</v>
      </c>
      <c r="S190" s="205">
        <v>0</v>
      </c>
      <c r="T190" s="205">
        <f t="shared" si="33"/>
        <v>0</v>
      </c>
      <c r="U190" s="206" t="s">
        <v>1</v>
      </c>
      <c r="V190" s="131"/>
      <c r="W190" s="131"/>
      <c r="X190" s="131"/>
      <c r="Y190" s="131"/>
      <c r="Z190" s="131"/>
      <c r="AA190" s="131"/>
      <c r="AR190" s="78" t="s">
        <v>117</v>
      </c>
      <c r="AT190" s="78" t="s">
        <v>113</v>
      </c>
      <c r="AU190" s="78" t="s">
        <v>80</v>
      </c>
      <c r="AY190" s="12" t="s">
        <v>112</v>
      </c>
      <c r="BE190" s="79">
        <f t="shared" si="34"/>
        <v>0</v>
      </c>
      <c r="BF190" s="79">
        <f t="shared" si="35"/>
        <v>0</v>
      </c>
      <c r="BG190" s="79">
        <f t="shared" si="36"/>
        <v>0</v>
      </c>
      <c r="BH190" s="79">
        <f t="shared" si="37"/>
        <v>0</v>
      </c>
      <c r="BI190" s="79">
        <f t="shared" si="38"/>
        <v>0</v>
      </c>
      <c r="BJ190" s="12" t="s">
        <v>80</v>
      </c>
      <c r="BK190" s="79">
        <f t="shared" si="39"/>
        <v>0</v>
      </c>
      <c r="BL190" s="12" t="s">
        <v>117</v>
      </c>
      <c r="BM190" s="78" t="s">
        <v>340</v>
      </c>
    </row>
    <row r="191" spans="1:65" s="1" customFormat="1" ht="16.5" customHeight="1">
      <c r="A191" s="131"/>
      <c r="B191" s="132"/>
      <c r="C191" s="197" t="s">
        <v>341</v>
      </c>
      <c r="D191" s="197" t="s">
        <v>113</v>
      </c>
      <c r="E191" s="198" t="s">
        <v>342</v>
      </c>
      <c r="F191" s="199" t="s">
        <v>343</v>
      </c>
      <c r="G191" s="200" t="s">
        <v>116</v>
      </c>
      <c r="H191" s="201">
        <v>1</v>
      </c>
      <c r="I191" s="77"/>
      <c r="J191" s="202">
        <f t="shared" si="30"/>
        <v>0</v>
      </c>
      <c r="K191" s="199" t="s">
        <v>1</v>
      </c>
      <c r="L191" s="132"/>
      <c r="M191" s="203" t="s">
        <v>1</v>
      </c>
      <c r="N191" s="204" t="s">
        <v>37</v>
      </c>
      <c r="O191" s="131"/>
      <c r="P191" s="205">
        <f t="shared" si="31"/>
        <v>0</v>
      </c>
      <c r="Q191" s="205">
        <v>0</v>
      </c>
      <c r="R191" s="205">
        <f t="shared" si="32"/>
        <v>0</v>
      </c>
      <c r="S191" s="205">
        <v>0</v>
      </c>
      <c r="T191" s="205">
        <f t="shared" si="33"/>
        <v>0</v>
      </c>
      <c r="U191" s="206" t="s">
        <v>1</v>
      </c>
      <c r="V191" s="131"/>
      <c r="W191" s="131"/>
      <c r="X191" s="131"/>
      <c r="Y191" s="131"/>
      <c r="Z191" s="131"/>
      <c r="AA191" s="131"/>
      <c r="AR191" s="78" t="s">
        <v>117</v>
      </c>
      <c r="AT191" s="78" t="s">
        <v>113</v>
      </c>
      <c r="AU191" s="78" t="s">
        <v>80</v>
      </c>
      <c r="AY191" s="12" t="s">
        <v>112</v>
      </c>
      <c r="BE191" s="79">
        <f t="shared" si="34"/>
        <v>0</v>
      </c>
      <c r="BF191" s="79">
        <f t="shared" si="35"/>
        <v>0</v>
      </c>
      <c r="BG191" s="79">
        <f t="shared" si="36"/>
        <v>0</v>
      </c>
      <c r="BH191" s="79">
        <f t="shared" si="37"/>
        <v>0</v>
      </c>
      <c r="BI191" s="79">
        <f t="shared" si="38"/>
        <v>0</v>
      </c>
      <c r="BJ191" s="12" t="s">
        <v>80</v>
      </c>
      <c r="BK191" s="79">
        <f t="shared" si="39"/>
        <v>0</v>
      </c>
      <c r="BL191" s="12" t="s">
        <v>117</v>
      </c>
      <c r="BM191" s="78" t="s">
        <v>344</v>
      </c>
    </row>
    <row r="192" spans="1:65" s="1" customFormat="1" ht="16.5" customHeight="1">
      <c r="A192" s="131"/>
      <c r="B192" s="132"/>
      <c r="C192" s="197" t="s">
        <v>345</v>
      </c>
      <c r="D192" s="197" t="s">
        <v>113</v>
      </c>
      <c r="E192" s="198" t="s">
        <v>212</v>
      </c>
      <c r="F192" s="199" t="s">
        <v>213</v>
      </c>
      <c r="G192" s="200" t="s">
        <v>116</v>
      </c>
      <c r="H192" s="201">
        <v>2</v>
      </c>
      <c r="I192" s="77"/>
      <c r="J192" s="202">
        <f t="shared" si="30"/>
        <v>0</v>
      </c>
      <c r="K192" s="199" t="s">
        <v>1</v>
      </c>
      <c r="L192" s="132"/>
      <c r="M192" s="203" t="s">
        <v>1</v>
      </c>
      <c r="N192" s="204" t="s">
        <v>37</v>
      </c>
      <c r="O192" s="131"/>
      <c r="P192" s="205">
        <f t="shared" si="31"/>
        <v>0</v>
      </c>
      <c r="Q192" s="205">
        <v>0</v>
      </c>
      <c r="R192" s="205">
        <f t="shared" si="32"/>
        <v>0</v>
      </c>
      <c r="S192" s="205">
        <v>0</v>
      </c>
      <c r="T192" s="205">
        <f t="shared" si="33"/>
        <v>0</v>
      </c>
      <c r="U192" s="206" t="s">
        <v>1</v>
      </c>
      <c r="V192" s="131"/>
      <c r="W192" s="131"/>
      <c r="X192" s="131"/>
      <c r="Y192" s="131"/>
      <c r="Z192" s="131"/>
      <c r="AA192" s="131"/>
      <c r="AR192" s="78" t="s">
        <v>117</v>
      </c>
      <c r="AT192" s="78" t="s">
        <v>113</v>
      </c>
      <c r="AU192" s="78" t="s">
        <v>80</v>
      </c>
      <c r="AY192" s="12" t="s">
        <v>112</v>
      </c>
      <c r="BE192" s="79">
        <f t="shared" si="34"/>
        <v>0</v>
      </c>
      <c r="BF192" s="79">
        <f t="shared" si="35"/>
        <v>0</v>
      </c>
      <c r="BG192" s="79">
        <f t="shared" si="36"/>
        <v>0</v>
      </c>
      <c r="BH192" s="79">
        <f t="shared" si="37"/>
        <v>0</v>
      </c>
      <c r="BI192" s="79">
        <f t="shared" si="38"/>
        <v>0</v>
      </c>
      <c r="BJ192" s="12" t="s">
        <v>80</v>
      </c>
      <c r="BK192" s="79">
        <f t="shared" si="39"/>
        <v>0</v>
      </c>
      <c r="BL192" s="12" t="s">
        <v>117</v>
      </c>
      <c r="BM192" s="78" t="s">
        <v>346</v>
      </c>
    </row>
    <row r="193" spans="1:65" s="1" customFormat="1" ht="16.5" customHeight="1">
      <c r="A193" s="131"/>
      <c r="B193" s="132"/>
      <c r="C193" s="197" t="s">
        <v>347</v>
      </c>
      <c r="D193" s="197" t="s">
        <v>113</v>
      </c>
      <c r="E193" s="198" t="s">
        <v>220</v>
      </c>
      <c r="F193" s="199" t="s">
        <v>221</v>
      </c>
      <c r="G193" s="200" t="s">
        <v>116</v>
      </c>
      <c r="H193" s="201">
        <v>2</v>
      </c>
      <c r="I193" s="77"/>
      <c r="J193" s="202">
        <f t="shared" si="30"/>
        <v>0</v>
      </c>
      <c r="K193" s="199" t="s">
        <v>1</v>
      </c>
      <c r="L193" s="132"/>
      <c r="M193" s="203" t="s">
        <v>1</v>
      </c>
      <c r="N193" s="204" t="s">
        <v>37</v>
      </c>
      <c r="O193" s="131"/>
      <c r="P193" s="205">
        <f t="shared" si="31"/>
        <v>0</v>
      </c>
      <c r="Q193" s="205">
        <v>0</v>
      </c>
      <c r="R193" s="205">
        <f t="shared" si="32"/>
        <v>0</v>
      </c>
      <c r="S193" s="205">
        <v>0</v>
      </c>
      <c r="T193" s="205">
        <f t="shared" si="33"/>
        <v>0</v>
      </c>
      <c r="U193" s="206" t="s">
        <v>1</v>
      </c>
      <c r="V193" s="131"/>
      <c r="W193" s="131"/>
      <c r="X193" s="131"/>
      <c r="Y193" s="131"/>
      <c r="Z193" s="131"/>
      <c r="AA193" s="131"/>
      <c r="AR193" s="78" t="s">
        <v>117</v>
      </c>
      <c r="AT193" s="78" t="s">
        <v>113</v>
      </c>
      <c r="AU193" s="78" t="s">
        <v>80</v>
      </c>
      <c r="AY193" s="12" t="s">
        <v>112</v>
      </c>
      <c r="BE193" s="79">
        <f t="shared" si="34"/>
        <v>0</v>
      </c>
      <c r="BF193" s="79">
        <f t="shared" si="35"/>
        <v>0</v>
      </c>
      <c r="BG193" s="79">
        <f t="shared" si="36"/>
        <v>0</v>
      </c>
      <c r="BH193" s="79">
        <f t="shared" si="37"/>
        <v>0</v>
      </c>
      <c r="BI193" s="79">
        <f t="shared" si="38"/>
        <v>0</v>
      </c>
      <c r="BJ193" s="12" t="s">
        <v>80</v>
      </c>
      <c r="BK193" s="79">
        <f t="shared" si="39"/>
        <v>0</v>
      </c>
      <c r="BL193" s="12" t="s">
        <v>117</v>
      </c>
      <c r="BM193" s="78" t="s">
        <v>348</v>
      </c>
    </row>
    <row r="194" spans="1:65" s="1" customFormat="1" ht="16.5" customHeight="1">
      <c r="A194" s="131"/>
      <c r="B194" s="132"/>
      <c r="C194" s="197" t="s">
        <v>349</v>
      </c>
      <c r="D194" s="197" t="s">
        <v>113</v>
      </c>
      <c r="E194" s="198" t="s">
        <v>350</v>
      </c>
      <c r="F194" s="199" t="s">
        <v>351</v>
      </c>
      <c r="G194" s="200" t="s">
        <v>116</v>
      </c>
      <c r="H194" s="201">
        <v>1</v>
      </c>
      <c r="I194" s="77"/>
      <c r="J194" s="202">
        <f t="shared" si="30"/>
        <v>0</v>
      </c>
      <c r="K194" s="199" t="s">
        <v>1</v>
      </c>
      <c r="L194" s="132"/>
      <c r="M194" s="203" t="s">
        <v>1</v>
      </c>
      <c r="N194" s="204" t="s">
        <v>37</v>
      </c>
      <c r="O194" s="131"/>
      <c r="P194" s="205">
        <f t="shared" si="31"/>
        <v>0</v>
      </c>
      <c r="Q194" s="205">
        <v>0</v>
      </c>
      <c r="R194" s="205">
        <f t="shared" si="32"/>
        <v>0</v>
      </c>
      <c r="S194" s="205">
        <v>0</v>
      </c>
      <c r="T194" s="205">
        <f t="shared" si="33"/>
        <v>0</v>
      </c>
      <c r="U194" s="206" t="s">
        <v>1</v>
      </c>
      <c r="V194" s="131"/>
      <c r="W194" s="131"/>
      <c r="X194" s="131"/>
      <c r="Y194" s="131"/>
      <c r="Z194" s="131"/>
      <c r="AA194" s="131"/>
      <c r="AR194" s="78" t="s">
        <v>117</v>
      </c>
      <c r="AT194" s="78" t="s">
        <v>113</v>
      </c>
      <c r="AU194" s="78" t="s">
        <v>80</v>
      </c>
      <c r="AY194" s="12" t="s">
        <v>112</v>
      </c>
      <c r="BE194" s="79">
        <f t="shared" si="34"/>
        <v>0</v>
      </c>
      <c r="BF194" s="79">
        <f t="shared" si="35"/>
        <v>0</v>
      </c>
      <c r="BG194" s="79">
        <f t="shared" si="36"/>
        <v>0</v>
      </c>
      <c r="BH194" s="79">
        <f t="shared" si="37"/>
        <v>0</v>
      </c>
      <c r="BI194" s="79">
        <f t="shared" si="38"/>
        <v>0</v>
      </c>
      <c r="BJ194" s="12" t="s">
        <v>80</v>
      </c>
      <c r="BK194" s="79">
        <f t="shared" si="39"/>
        <v>0</v>
      </c>
      <c r="BL194" s="12" t="s">
        <v>117</v>
      </c>
      <c r="BM194" s="78" t="s">
        <v>352</v>
      </c>
    </row>
    <row r="195" spans="1:65" s="1" customFormat="1" ht="16.5" customHeight="1">
      <c r="A195" s="131"/>
      <c r="B195" s="132"/>
      <c r="C195" s="197" t="s">
        <v>353</v>
      </c>
      <c r="D195" s="197" t="s">
        <v>113</v>
      </c>
      <c r="E195" s="198" t="s">
        <v>240</v>
      </c>
      <c r="F195" s="199" t="s">
        <v>241</v>
      </c>
      <c r="G195" s="200" t="s">
        <v>116</v>
      </c>
      <c r="H195" s="201">
        <v>3</v>
      </c>
      <c r="I195" s="77"/>
      <c r="J195" s="202">
        <f t="shared" si="30"/>
        <v>0</v>
      </c>
      <c r="K195" s="199" t="s">
        <v>1</v>
      </c>
      <c r="L195" s="132"/>
      <c r="M195" s="203" t="s">
        <v>1</v>
      </c>
      <c r="N195" s="204" t="s">
        <v>37</v>
      </c>
      <c r="O195" s="131"/>
      <c r="P195" s="205">
        <f t="shared" si="31"/>
        <v>0</v>
      </c>
      <c r="Q195" s="205">
        <v>0</v>
      </c>
      <c r="R195" s="205">
        <f t="shared" si="32"/>
        <v>0</v>
      </c>
      <c r="S195" s="205">
        <v>0</v>
      </c>
      <c r="T195" s="205">
        <f t="shared" si="33"/>
        <v>0</v>
      </c>
      <c r="U195" s="206" t="s">
        <v>1</v>
      </c>
      <c r="V195" s="131"/>
      <c r="W195" s="131"/>
      <c r="X195" s="131"/>
      <c r="Y195" s="131"/>
      <c r="Z195" s="131"/>
      <c r="AA195" s="131"/>
      <c r="AR195" s="78" t="s">
        <v>117</v>
      </c>
      <c r="AT195" s="78" t="s">
        <v>113</v>
      </c>
      <c r="AU195" s="78" t="s">
        <v>80</v>
      </c>
      <c r="AY195" s="12" t="s">
        <v>112</v>
      </c>
      <c r="BE195" s="79">
        <f t="shared" si="34"/>
        <v>0</v>
      </c>
      <c r="BF195" s="79">
        <f t="shared" si="35"/>
        <v>0</v>
      </c>
      <c r="BG195" s="79">
        <f t="shared" si="36"/>
        <v>0</v>
      </c>
      <c r="BH195" s="79">
        <f t="shared" si="37"/>
        <v>0</v>
      </c>
      <c r="BI195" s="79">
        <f t="shared" si="38"/>
        <v>0</v>
      </c>
      <c r="BJ195" s="12" t="s">
        <v>80</v>
      </c>
      <c r="BK195" s="79">
        <f t="shared" si="39"/>
        <v>0</v>
      </c>
      <c r="BL195" s="12" t="s">
        <v>117</v>
      </c>
      <c r="BM195" s="78" t="s">
        <v>354</v>
      </c>
    </row>
    <row r="196" spans="1:65" s="1" customFormat="1" ht="16.5" customHeight="1">
      <c r="A196" s="131"/>
      <c r="B196" s="132"/>
      <c r="C196" s="197" t="s">
        <v>355</v>
      </c>
      <c r="D196" s="197" t="s">
        <v>113</v>
      </c>
      <c r="E196" s="198" t="s">
        <v>244</v>
      </c>
      <c r="F196" s="199" t="s">
        <v>245</v>
      </c>
      <c r="G196" s="200" t="s">
        <v>116</v>
      </c>
      <c r="H196" s="201">
        <v>4</v>
      </c>
      <c r="I196" s="77"/>
      <c r="J196" s="202">
        <f t="shared" si="30"/>
        <v>0</v>
      </c>
      <c r="K196" s="199" t="s">
        <v>1</v>
      </c>
      <c r="L196" s="132"/>
      <c r="M196" s="203" t="s">
        <v>1</v>
      </c>
      <c r="N196" s="204" t="s">
        <v>37</v>
      </c>
      <c r="O196" s="131"/>
      <c r="P196" s="205">
        <f t="shared" si="31"/>
        <v>0</v>
      </c>
      <c r="Q196" s="205">
        <v>0</v>
      </c>
      <c r="R196" s="205">
        <f t="shared" si="32"/>
        <v>0</v>
      </c>
      <c r="S196" s="205">
        <v>0</v>
      </c>
      <c r="T196" s="205">
        <f t="shared" si="33"/>
        <v>0</v>
      </c>
      <c r="U196" s="206" t="s">
        <v>1</v>
      </c>
      <c r="V196" s="131"/>
      <c r="W196" s="131"/>
      <c r="X196" s="131"/>
      <c r="Y196" s="131"/>
      <c r="Z196" s="131"/>
      <c r="AA196" s="131"/>
      <c r="AR196" s="78" t="s">
        <v>117</v>
      </c>
      <c r="AT196" s="78" t="s">
        <v>113</v>
      </c>
      <c r="AU196" s="78" t="s">
        <v>80</v>
      </c>
      <c r="AY196" s="12" t="s">
        <v>112</v>
      </c>
      <c r="BE196" s="79">
        <f t="shared" si="34"/>
        <v>0</v>
      </c>
      <c r="BF196" s="79">
        <f t="shared" si="35"/>
        <v>0</v>
      </c>
      <c r="BG196" s="79">
        <f t="shared" si="36"/>
        <v>0</v>
      </c>
      <c r="BH196" s="79">
        <f t="shared" si="37"/>
        <v>0</v>
      </c>
      <c r="BI196" s="79">
        <f t="shared" si="38"/>
        <v>0</v>
      </c>
      <c r="BJ196" s="12" t="s">
        <v>80</v>
      </c>
      <c r="BK196" s="79">
        <f t="shared" si="39"/>
        <v>0</v>
      </c>
      <c r="BL196" s="12" t="s">
        <v>117</v>
      </c>
      <c r="BM196" s="78" t="s">
        <v>356</v>
      </c>
    </row>
    <row r="197" spans="1:65" s="1" customFormat="1" ht="16.5" customHeight="1">
      <c r="A197" s="131"/>
      <c r="B197" s="132"/>
      <c r="C197" s="197" t="s">
        <v>357</v>
      </c>
      <c r="D197" s="197" t="s">
        <v>113</v>
      </c>
      <c r="E197" s="198" t="s">
        <v>264</v>
      </c>
      <c r="F197" s="199" t="s">
        <v>265</v>
      </c>
      <c r="G197" s="200" t="s">
        <v>116</v>
      </c>
      <c r="H197" s="201">
        <v>2</v>
      </c>
      <c r="I197" s="77"/>
      <c r="J197" s="202">
        <f t="shared" si="30"/>
        <v>0</v>
      </c>
      <c r="K197" s="199" t="s">
        <v>1</v>
      </c>
      <c r="L197" s="132"/>
      <c r="M197" s="203" t="s">
        <v>1</v>
      </c>
      <c r="N197" s="204" t="s">
        <v>37</v>
      </c>
      <c r="O197" s="131"/>
      <c r="P197" s="205">
        <f t="shared" si="31"/>
        <v>0</v>
      </c>
      <c r="Q197" s="205">
        <v>0</v>
      </c>
      <c r="R197" s="205">
        <f t="shared" si="32"/>
        <v>0</v>
      </c>
      <c r="S197" s="205">
        <v>0</v>
      </c>
      <c r="T197" s="205">
        <f t="shared" si="33"/>
        <v>0</v>
      </c>
      <c r="U197" s="206" t="s">
        <v>1</v>
      </c>
      <c r="V197" s="131"/>
      <c r="W197" s="131"/>
      <c r="X197" s="131"/>
      <c r="Y197" s="131"/>
      <c r="Z197" s="131"/>
      <c r="AA197" s="131"/>
      <c r="AR197" s="78" t="s">
        <v>117</v>
      </c>
      <c r="AT197" s="78" t="s">
        <v>113</v>
      </c>
      <c r="AU197" s="78" t="s">
        <v>80</v>
      </c>
      <c r="AY197" s="12" t="s">
        <v>112</v>
      </c>
      <c r="BE197" s="79">
        <f t="shared" si="34"/>
        <v>0</v>
      </c>
      <c r="BF197" s="79">
        <f t="shared" si="35"/>
        <v>0</v>
      </c>
      <c r="BG197" s="79">
        <f t="shared" si="36"/>
        <v>0</v>
      </c>
      <c r="BH197" s="79">
        <f t="shared" si="37"/>
        <v>0</v>
      </c>
      <c r="BI197" s="79">
        <f t="shared" si="38"/>
        <v>0</v>
      </c>
      <c r="BJ197" s="12" t="s">
        <v>80</v>
      </c>
      <c r="BK197" s="79">
        <f t="shared" si="39"/>
        <v>0</v>
      </c>
      <c r="BL197" s="12" t="s">
        <v>117</v>
      </c>
      <c r="BM197" s="78" t="s">
        <v>358</v>
      </c>
    </row>
    <row r="198" spans="1:65" s="1" customFormat="1" ht="16.5" customHeight="1">
      <c r="A198" s="131"/>
      <c r="B198" s="132"/>
      <c r="C198" s="197" t="s">
        <v>359</v>
      </c>
      <c r="D198" s="197" t="s">
        <v>113</v>
      </c>
      <c r="E198" s="198" t="s">
        <v>360</v>
      </c>
      <c r="F198" s="199" t="s">
        <v>361</v>
      </c>
      <c r="G198" s="200" t="s">
        <v>116</v>
      </c>
      <c r="H198" s="201">
        <v>2</v>
      </c>
      <c r="I198" s="77"/>
      <c r="J198" s="202">
        <f t="shared" si="30"/>
        <v>0</v>
      </c>
      <c r="K198" s="199" t="s">
        <v>1</v>
      </c>
      <c r="L198" s="132"/>
      <c r="M198" s="203" t="s">
        <v>1</v>
      </c>
      <c r="N198" s="204" t="s">
        <v>37</v>
      </c>
      <c r="O198" s="131"/>
      <c r="P198" s="205">
        <f t="shared" si="31"/>
        <v>0</v>
      </c>
      <c r="Q198" s="205">
        <v>0</v>
      </c>
      <c r="R198" s="205">
        <f t="shared" si="32"/>
        <v>0</v>
      </c>
      <c r="S198" s="205">
        <v>0</v>
      </c>
      <c r="T198" s="205">
        <f t="shared" si="33"/>
        <v>0</v>
      </c>
      <c r="U198" s="206" t="s">
        <v>1</v>
      </c>
      <c r="V198" s="131"/>
      <c r="W198" s="131"/>
      <c r="X198" s="131"/>
      <c r="Y198" s="131"/>
      <c r="Z198" s="131"/>
      <c r="AA198" s="131"/>
      <c r="AR198" s="78" t="s">
        <v>117</v>
      </c>
      <c r="AT198" s="78" t="s">
        <v>113</v>
      </c>
      <c r="AU198" s="78" t="s">
        <v>80</v>
      </c>
      <c r="AY198" s="12" t="s">
        <v>112</v>
      </c>
      <c r="BE198" s="79">
        <f t="shared" si="34"/>
        <v>0</v>
      </c>
      <c r="BF198" s="79">
        <f t="shared" si="35"/>
        <v>0</v>
      </c>
      <c r="BG198" s="79">
        <f t="shared" si="36"/>
        <v>0</v>
      </c>
      <c r="BH198" s="79">
        <f t="shared" si="37"/>
        <v>0</v>
      </c>
      <c r="BI198" s="79">
        <f t="shared" si="38"/>
        <v>0</v>
      </c>
      <c r="BJ198" s="12" t="s">
        <v>80</v>
      </c>
      <c r="BK198" s="79">
        <f t="shared" si="39"/>
        <v>0</v>
      </c>
      <c r="BL198" s="12" t="s">
        <v>117</v>
      </c>
      <c r="BM198" s="78" t="s">
        <v>362</v>
      </c>
    </row>
    <row r="199" spans="1:65" s="1" customFormat="1" ht="16.5" customHeight="1">
      <c r="A199" s="131"/>
      <c r="B199" s="132"/>
      <c r="C199" s="197" t="s">
        <v>363</v>
      </c>
      <c r="D199" s="197" t="s">
        <v>113</v>
      </c>
      <c r="E199" s="198" t="s">
        <v>272</v>
      </c>
      <c r="F199" s="199" t="s">
        <v>273</v>
      </c>
      <c r="G199" s="200" t="s">
        <v>116</v>
      </c>
      <c r="H199" s="201">
        <v>3</v>
      </c>
      <c r="I199" s="77"/>
      <c r="J199" s="202">
        <f t="shared" si="30"/>
        <v>0</v>
      </c>
      <c r="K199" s="199" t="s">
        <v>1</v>
      </c>
      <c r="L199" s="132"/>
      <c r="M199" s="203" t="s">
        <v>1</v>
      </c>
      <c r="N199" s="204" t="s">
        <v>37</v>
      </c>
      <c r="O199" s="131"/>
      <c r="P199" s="205">
        <f t="shared" si="31"/>
        <v>0</v>
      </c>
      <c r="Q199" s="205">
        <v>0</v>
      </c>
      <c r="R199" s="205">
        <f t="shared" si="32"/>
        <v>0</v>
      </c>
      <c r="S199" s="205">
        <v>0</v>
      </c>
      <c r="T199" s="205">
        <f t="shared" si="33"/>
        <v>0</v>
      </c>
      <c r="U199" s="206" t="s">
        <v>1</v>
      </c>
      <c r="V199" s="131"/>
      <c r="W199" s="131"/>
      <c r="X199" s="131"/>
      <c r="Y199" s="131"/>
      <c r="Z199" s="131"/>
      <c r="AA199" s="131"/>
      <c r="AR199" s="78" t="s">
        <v>117</v>
      </c>
      <c r="AT199" s="78" t="s">
        <v>113</v>
      </c>
      <c r="AU199" s="78" t="s">
        <v>80</v>
      </c>
      <c r="AY199" s="12" t="s">
        <v>112</v>
      </c>
      <c r="BE199" s="79">
        <f t="shared" si="34"/>
        <v>0</v>
      </c>
      <c r="BF199" s="79">
        <f t="shared" si="35"/>
        <v>0</v>
      </c>
      <c r="BG199" s="79">
        <f t="shared" si="36"/>
        <v>0</v>
      </c>
      <c r="BH199" s="79">
        <f t="shared" si="37"/>
        <v>0</v>
      </c>
      <c r="BI199" s="79">
        <f t="shared" si="38"/>
        <v>0</v>
      </c>
      <c r="BJ199" s="12" t="s">
        <v>80</v>
      </c>
      <c r="BK199" s="79">
        <f t="shared" si="39"/>
        <v>0</v>
      </c>
      <c r="BL199" s="12" t="s">
        <v>117</v>
      </c>
      <c r="BM199" s="78" t="s">
        <v>364</v>
      </c>
    </row>
    <row r="200" spans="1:65" s="10" customFormat="1" ht="25.9" customHeight="1">
      <c r="A200" s="189"/>
      <c r="B200" s="190"/>
      <c r="C200" s="189"/>
      <c r="D200" s="191" t="s">
        <v>71</v>
      </c>
      <c r="E200" s="192" t="s">
        <v>365</v>
      </c>
      <c r="F200" s="192" t="s">
        <v>366</v>
      </c>
      <c r="G200" s="189"/>
      <c r="H200" s="189"/>
      <c r="I200" s="189"/>
      <c r="J200" s="193">
        <f>BK200</f>
        <v>0</v>
      </c>
      <c r="K200" s="189"/>
      <c r="L200" s="190"/>
      <c r="M200" s="194"/>
      <c r="N200" s="189"/>
      <c r="O200" s="189"/>
      <c r="P200" s="195">
        <f>SUM(P201:P217)</f>
        <v>0</v>
      </c>
      <c r="Q200" s="189"/>
      <c r="R200" s="195">
        <f>SUM(R201:R217)</f>
        <v>0</v>
      </c>
      <c r="S200" s="189"/>
      <c r="T200" s="195">
        <f>SUM(T201:T217)</f>
        <v>0</v>
      </c>
      <c r="U200" s="196"/>
      <c r="V200" s="189"/>
      <c r="W200" s="189"/>
      <c r="X200" s="189"/>
      <c r="Y200" s="189"/>
      <c r="Z200" s="189"/>
      <c r="AA200" s="189"/>
      <c r="AR200" s="74" t="s">
        <v>80</v>
      </c>
      <c r="AT200" s="75" t="s">
        <v>71</v>
      </c>
      <c r="AU200" s="75" t="s">
        <v>72</v>
      </c>
      <c r="AY200" s="74" t="s">
        <v>112</v>
      </c>
      <c r="BK200" s="76">
        <f>SUM(BK201:BK217)</f>
        <v>0</v>
      </c>
    </row>
    <row r="201" spans="1:65" s="1" customFormat="1" ht="16.5" customHeight="1">
      <c r="A201" s="131"/>
      <c r="B201" s="132"/>
      <c r="C201" s="197" t="s">
        <v>367</v>
      </c>
      <c r="D201" s="197" t="s">
        <v>113</v>
      </c>
      <c r="E201" s="198" t="s">
        <v>158</v>
      </c>
      <c r="F201" s="199" t="s">
        <v>159</v>
      </c>
      <c r="G201" s="200" t="s">
        <v>116</v>
      </c>
      <c r="H201" s="201">
        <v>128</v>
      </c>
      <c r="I201" s="77"/>
      <c r="J201" s="202">
        <f t="shared" ref="J201:J217" si="40">ROUND(I201*H201,2)</f>
        <v>0</v>
      </c>
      <c r="K201" s="199" t="s">
        <v>1</v>
      </c>
      <c r="L201" s="132"/>
      <c r="M201" s="203" t="s">
        <v>1</v>
      </c>
      <c r="N201" s="204" t="s">
        <v>37</v>
      </c>
      <c r="O201" s="131"/>
      <c r="P201" s="205">
        <f t="shared" ref="P201:P217" si="41">O201*H201</f>
        <v>0</v>
      </c>
      <c r="Q201" s="205">
        <v>0</v>
      </c>
      <c r="R201" s="205">
        <f t="shared" ref="R201:R217" si="42">Q201*H201</f>
        <v>0</v>
      </c>
      <c r="S201" s="205">
        <v>0</v>
      </c>
      <c r="T201" s="205">
        <f t="shared" ref="T201:T217" si="43">S201*H201</f>
        <v>0</v>
      </c>
      <c r="U201" s="206" t="s">
        <v>1</v>
      </c>
      <c r="V201" s="131"/>
      <c r="W201" s="131"/>
      <c r="X201" s="131"/>
      <c r="Y201" s="131"/>
      <c r="Z201" s="131"/>
      <c r="AA201" s="131"/>
      <c r="AR201" s="78" t="s">
        <v>117</v>
      </c>
      <c r="AT201" s="78" t="s">
        <v>113</v>
      </c>
      <c r="AU201" s="78" t="s">
        <v>80</v>
      </c>
      <c r="AY201" s="12" t="s">
        <v>112</v>
      </c>
      <c r="BE201" s="79">
        <f t="shared" ref="BE201:BE217" si="44">IF(N201="základní",J201,0)</f>
        <v>0</v>
      </c>
      <c r="BF201" s="79">
        <f t="shared" ref="BF201:BF217" si="45">IF(N201="snížená",J201,0)</f>
        <v>0</v>
      </c>
      <c r="BG201" s="79">
        <f t="shared" ref="BG201:BG217" si="46">IF(N201="zákl. přenesená",J201,0)</f>
        <v>0</v>
      </c>
      <c r="BH201" s="79">
        <f t="shared" ref="BH201:BH217" si="47">IF(N201="sníž. přenesená",J201,0)</f>
        <v>0</v>
      </c>
      <c r="BI201" s="79">
        <f t="shared" ref="BI201:BI217" si="48">IF(N201="nulová",J201,0)</f>
        <v>0</v>
      </c>
      <c r="BJ201" s="12" t="s">
        <v>80</v>
      </c>
      <c r="BK201" s="79">
        <f t="shared" ref="BK201:BK217" si="49">ROUND(I201*H201,2)</f>
        <v>0</v>
      </c>
      <c r="BL201" s="12" t="s">
        <v>117</v>
      </c>
      <c r="BM201" s="78" t="s">
        <v>368</v>
      </c>
    </row>
    <row r="202" spans="1:65" s="1" customFormat="1" ht="16.5" customHeight="1">
      <c r="A202" s="131"/>
      <c r="B202" s="132"/>
      <c r="C202" s="197" t="s">
        <v>369</v>
      </c>
      <c r="D202" s="197" t="s">
        <v>113</v>
      </c>
      <c r="E202" s="198" t="s">
        <v>166</v>
      </c>
      <c r="F202" s="199" t="s">
        <v>159</v>
      </c>
      <c r="G202" s="200" t="s">
        <v>116</v>
      </c>
      <c r="H202" s="201">
        <v>19</v>
      </c>
      <c r="I202" s="77"/>
      <c r="J202" s="202">
        <f t="shared" si="40"/>
        <v>0</v>
      </c>
      <c r="K202" s="199" t="s">
        <v>1</v>
      </c>
      <c r="L202" s="132"/>
      <c r="M202" s="203" t="s">
        <v>1</v>
      </c>
      <c r="N202" s="204" t="s">
        <v>37</v>
      </c>
      <c r="O202" s="131"/>
      <c r="P202" s="205">
        <f t="shared" si="41"/>
        <v>0</v>
      </c>
      <c r="Q202" s="205">
        <v>0</v>
      </c>
      <c r="R202" s="205">
        <f t="shared" si="42"/>
        <v>0</v>
      </c>
      <c r="S202" s="205">
        <v>0</v>
      </c>
      <c r="T202" s="205">
        <f t="shared" si="43"/>
        <v>0</v>
      </c>
      <c r="U202" s="206" t="s">
        <v>1</v>
      </c>
      <c r="V202" s="131"/>
      <c r="W202" s="131"/>
      <c r="X202" s="131"/>
      <c r="Y202" s="131"/>
      <c r="Z202" s="131"/>
      <c r="AA202" s="131"/>
      <c r="AR202" s="78" t="s">
        <v>117</v>
      </c>
      <c r="AT202" s="78" t="s">
        <v>113</v>
      </c>
      <c r="AU202" s="78" t="s">
        <v>80</v>
      </c>
      <c r="AY202" s="12" t="s">
        <v>112</v>
      </c>
      <c r="BE202" s="79">
        <f t="shared" si="44"/>
        <v>0</v>
      </c>
      <c r="BF202" s="79">
        <f t="shared" si="45"/>
        <v>0</v>
      </c>
      <c r="BG202" s="79">
        <f t="shared" si="46"/>
        <v>0</v>
      </c>
      <c r="BH202" s="79">
        <f t="shared" si="47"/>
        <v>0</v>
      </c>
      <c r="BI202" s="79">
        <f t="shared" si="48"/>
        <v>0</v>
      </c>
      <c r="BJ202" s="12" t="s">
        <v>80</v>
      </c>
      <c r="BK202" s="79">
        <f t="shared" si="49"/>
        <v>0</v>
      </c>
      <c r="BL202" s="12" t="s">
        <v>117</v>
      </c>
      <c r="BM202" s="78" t="s">
        <v>370</v>
      </c>
    </row>
    <row r="203" spans="1:65" s="1" customFormat="1" ht="16.5" customHeight="1">
      <c r="A203" s="131"/>
      <c r="B203" s="132"/>
      <c r="C203" s="197" t="s">
        <v>371</v>
      </c>
      <c r="D203" s="197" t="s">
        <v>113</v>
      </c>
      <c r="E203" s="198" t="s">
        <v>169</v>
      </c>
      <c r="F203" s="199" t="s">
        <v>170</v>
      </c>
      <c r="G203" s="200" t="s">
        <v>116</v>
      </c>
      <c r="H203" s="201">
        <v>2</v>
      </c>
      <c r="I203" s="77"/>
      <c r="J203" s="202">
        <f t="shared" si="40"/>
        <v>0</v>
      </c>
      <c r="K203" s="199" t="s">
        <v>1</v>
      </c>
      <c r="L203" s="132"/>
      <c r="M203" s="203" t="s">
        <v>1</v>
      </c>
      <c r="N203" s="204" t="s">
        <v>37</v>
      </c>
      <c r="O203" s="131"/>
      <c r="P203" s="205">
        <f t="shared" si="41"/>
        <v>0</v>
      </c>
      <c r="Q203" s="205">
        <v>0</v>
      </c>
      <c r="R203" s="205">
        <f t="shared" si="42"/>
        <v>0</v>
      </c>
      <c r="S203" s="205">
        <v>0</v>
      </c>
      <c r="T203" s="205">
        <f t="shared" si="43"/>
        <v>0</v>
      </c>
      <c r="U203" s="206" t="s">
        <v>1</v>
      </c>
      <c r="V203" s="131"/>
      <c r="W203" s="131"/>
      <c r="X203" s="131"/>
      <c r="Y203" s="131"/>
      <c r="Z203" s="131"/>
      <c r="AA203" s="131"/>
      <c r="AR203" s="78" t="s">
        <v>117</v>
      </c>
      <c r="AT203" s="78" t="s">
        <v>113</v>
      </c>
      <c r="AU203" s="78" t="s">
        <v>80</v>
      </c>
      <c r="AY203" s="12" t="s">
        <v>112</v>
      </c>
      <c r="BE203" s="79">
        <f t="shared" si="44"/>
        <v>0</v>
      </c>
      <c r="BF203" s="79">
        <f t="shared" si="45"/>
        <v>0</v>
      </c>
      <c r="BG203" s="79">
        <f t="shared" si="46"/>
        <v>0</v>
      </c>
      <c r="BH203" s="79">
        <f t="shared" si="47"/>
        <v>0</v>
      </c>
      <c r="BI203" s="79">
        <f t="shared" si="48"/>
        <v>0</v>
      </c>
      <c r="BJ203" s="12" t="s">
        <v>80</v>
      </c>
      <c r="BK203" s="79">
        <f t="shared" si="49"/>
        <v>0</v>
      </c>
      <c r="BL203" s="12" t="s">
        <v>117</v>
      </c>
      <c r="BM203" s="78" t="s">
        <v>372</v>
      </c>
    </row>
    <row r="204" spans="1:65" s="1" customFormat="1" ht="16.5" customHeight="1">
      <c r="A204" s="131"/>
      <c r="B204" s="132"/>
      <c r="C204" s="197" t="s">
        <v>373</v>
      </c>
      <c r="D204" s="197" t="s">
        <v>113</v>
      </c>
      <c r="E204" s="198" t="s">
        <v>334</v>
      </c>
      <c r="F204" s="199" t="s">
        <v>335</v>
      </c>
      <c r="G204" s="200" t="s">
        <v>116</v>
      </c>
      <c r="H204" s="201">
        <v>15</v>
      </c>
      <c r="I204" s="77"/>
      <c r="J204" s="202">
        <f t="shared" si="40"/>
        <v>0</v>
      </c>
      <c r="K204" s="199" t="s">
        <v>1</v>
      </c>
      <c r="L204" s="132"/>
      <c r="M204" s="203" t="s">
        <v>1</v>
      </c>
      <c r="N204" s="204" t="s">
        <v>37</v>
      </c>
      <c r="O204" s="131"/>
      <c r="P204" s="205">
        <f t="shared" si="41"/>
        <v>0</v>
      </c>
      <c r="Q204" s="205">
        <v>0</v>
      </c>
      <c r="R204" s="205">
        <f t="shared" si="42"/>
        <v>0</v>
      </c>
      <c r="S204" s="205">
        <v>0</v>
      </c>
      <c r="T204" s="205">
        <f t="shared" si="43"/>
        <v>0</v>
      </c>
      <c r="U204" s="206" t="s">
        <v>1</v>
      </c>
      <c r="V204" s="131"/>
      <c r="W204" s="131"/>
      <c r="X204" s="131"/>
      <c r="Y204" s="131"/>
      <c r="Z204" s="131"/>
      <c r="AA204" s="131"/>
      <c r="AR204" s="78" t="s">
        <v>117</v>
      </c>
      <c r="AT204" s="78" t="s">
        <v>113</v>
      </c>
      <c r="AU204" s="78" t="s">
        <v>80</v>
      </c>
      <c r="AY204" s="12" t="s">
        <v>112</v>
      </c>
      <c r="BE204" s="79">
        <f t="shared" si="44"/>
        <v>0</v>
      </c>
      <c r="BF204" s="79">
        <f t="shared" si="45"/>
        <v>0</v>
      </c>
      <c r="BG204" s="79">
        <f t="shared" si="46"/>
        <v>0</v>
      </c>
      <c r="BH204" s="79">
        <f t="shared" si="47"/>
        <v>0</v>
      </c>
      <c r="BI204" s="79">
        <f t="shared" si="48"/>
        <v>0</v>
      </c>
      <c r="BJ204" s="12" t="s">
        <v>80</v>
      </c>
      <c r="BK204" s="79">
        <f t="shared" si="49"/>
        <v>0</v>
      </c>
      <c r="BL204" s="12" t="s">
        <v>117</v>
      </c>
      <c r="BM204" s="78" t="s">
        <v>374</v>
      </c>
    </row>
    <row r="205" spans="1:65" s="1" customFormat="1" ht="16.5" customHeight="1">
      <c r="A205" s="131"/>
      <c r="B205" s="132"/>
      <c r="C205" s="197" t="s">
        <v>375</v>
      </c>
      <c r="D205" s="197" t="s">
        <v>113</v>
      </c>
      <c r="E205" s="198" t="s">
        <v>200</v>
      </c>
      <c r="F205" s="199" t="s">
        <v>201</v>
      </c>
      <c r="G205" s="200" t="s">
        <v>116</v>
      </c>
      <c r="H205" s="201">
        <v>24</v>
      </c>
      <c r="I205" s="77"/>
      <c r="J205" s="202">
        <f t="shared" si="40"/>
        <v>0</v>
      </c>
      <c r="K205" s="199" t="s">
        <v>1</v>
      </c>
      <c r="L205" s="132"/>
      <c r="M205" s="203" t="s">
        <v>1</v>
      </c>
      <c r="N205" s="204" t="s">
        <v>37</v>
      </c>
      <c r="O205" s="131"/>
      <c r="P205" s="205">
        <f t="shared" si="41"/>
        <v>0</v>
      </c>
      <c r="Q205" s="205">
        <v>0</v>
      </c>
      <c r="R205" s="205">
        <f t="shared" si="42"/>
        <v>0</v>
      </c>
      <c r="S205" s="205">
        <v>0</v>
      </c>
      <c r="T205" s="205">
        <f t="shared" si="43"/>
        <v>0</v>
      </c>
      <c r="U205" s="206" t="s">
        <v>1</v>
      </c>
      <c r="V205" s="131"/>
      <c r="W205" s="131"/>
      <c r="X205" s="131"/>
      <c r="Y205" s="131"/>
      <c r="Z205" s="131"/>
      <c r="AA205" s="131"/>
      <c r="AR205" s="78" t="s">
        <v>117</v>
      </c>
      <c r="AT205" s="78" t="s">
        <v>113</v>
      </c>
      <c r="AU205" s="78" t="s">
        <v>80</v>
      </c>
      <c r="AY205" s="12" t="s">
        <v>112</v>
      </c>
      <c r="BE205" s="79">
        <f t="shared" si="44"/>
        <v>0</v>
      </c>
      <c r="BF205" s="79">
        <f t="shared" si="45"/>
        <v>0</v>
      </c>
      <c r="BG205" s="79">
        <f t="shared" si="46"/>
        <v>0</v>
      </c>
      <c r="BH205" s="79">
        <f t="shared" si="47"/>
        <v>0</v>
      </c>
      <c r="BI205" s="79">
        <f t="shared" si="48"/>
        <v>0</v>
      </c>
      <c r="BJ205" s="12" t="s">
        <v>80</v>
      </c>
      <c r="BK205" s="79">
        <f t="shared" si="49"/>
        <v>0</v>
      </c>
      <c r="BL205" s="12" t="s">
        <v>117</v>
      </c>
      <c r="BM205" s="78" t="s">
        <v>376</v>
      </c>
    </row>
    <row r="206" spans="1:65" s="1" customFormat="1" ht="21.75" customHeight="1">
      <c r="A206" s="131"/>
      <c r="B206" s="132"/>
      <c r="C206" s="197" t="s">
        <v>377</v>
      </c>
      <c r="D206" s="197" t="s">
        <v>113</v>
      </c>
      <c r="E206" s="198" t="s">
        <v>204</v>
      </c>
      <c r="F206" s="199" t="s">
        <v>205</v>
      </c>
      <c r="G206" s="200" t="s">
        <v>116</v>
      </c>
      <c r="H206" s="201">
        <v>3</v>
      </c>
      <c r="I206" s="77"/>
      <c r="J206" s="202">
        <f t="shared" si="40"/>
        <v>0</v>
      </c>
      <c r="K206" s="199" t="s">
        <v>1</v>
      </c>
      <c r="L206" s="132"/>
      <c r="M206" s="203" t="s">
        <v>1</v>
      </c>
      <c r="N206" s="204" t="s">
        <v>37</v>
      </c>
      <c r="O206" s="131"/>
      <c r="P206" s="205">
        <f t="shared" si="41"/>
        <v>0</v>
      </c>
      <c r="Q206" s="205">
        <v>0</v>
      </c>
      <c r="R206" s="205">
        <f t="shared" si="42"/>
        <v>0</v>
      </c>
      <c r="S206" s="205">
        <v>0</v>
      </c>
      <c r="T206" s="205">
        <f t="shared" si="43"/>
        <v>0</v>
      </c>
      <c r="U206" s="206" t="s">
        <v>1</v>
      </c>
      <c r="V206" s="131"/>
      <c r="W206" s="131"/>
      <c r="X206" s="131"/>
      <c r="Y206" s="131"/>
      <c r="Z206" s="131"/>
      <c r="AA206" s="131"/>
      <c r="AR206" s="78" t="s">
        <v>117</v>
      </c>
      <c r="AT206" s="78" t="s">
        <v>113</v>
      </c>
      <c r="AU206" s="78" t="s">
        <v>80</v>
      </c>
      <c r="AY206" s="12" t="s">
        <v>112</v>
      </c>
      <c r="BE206" s="79">
        <f t="shared" si="44"/>
        <v>0</v>
      </c>
      <c r="BF206" s="79">
        <f t="shared" si="45"/>
        <v>0</v>
      </c>
      <c r="BG206" s="79">
        <f t="shared" si="46"/>
        <v>0</v>
      </c>
      <c r="BH206" s="79">
        <f t="shared" si="47"/>
        <v>0</v>
      </c>
      <c r="BI206" s="79">
        <f t="shared" si="48"/>
        <v>0</v>
      </c>
      <c r="BJ206" s="12" t="s">
        <v>80</v>
      </c>
      <c r="BK206" s="79">
        <f t="shared" si="49"/>
        <v>0</v>
      </c>
      <c r="BL206" s="12" t="s">
        <v>117</v>
      </c>
      <c r="BM206" s="78" t="s">
        <v>378</v>
      </c>
    </row>
    <row r="207" spans="1:65" s="1" customFormat="1" ht="16.5" customHeight="1">
      <c r="A207" s="131"/>
      <c r="B207" s="132"/>
      <c r="C207" s="197" t="s">
        <v>379</v>
      </c>
      <c r="D207" s="197" t="s">
        <v>113</v>
      </c>
      <c r="E207" s="198" t="s">
        <v>338</v>
      </c>
      <c r="F207" s="199" t="s">
        <v>339</v>
      </c>
      <c r="G207" s="200" t="s">
        <v>116</v>
      </c>
      <c r="H207" s="201">
        <v>24</v>
      </c>
      <c r="I207" s="77"/>
      <c r="J207" s="202">
        <f t="shared" si="40"/>
        <v>0</v>
      </c>
      <c r="K207" s="199" t="s">
        <v>1</v>
      </c>
      <c r="L207" s="132"/>
      <c r="M207" s="203" t="s">
        <v>1</v>
      </c>
      <c r="N207" s="204" t="s">
        <v>37</v>
      </c>
      <c r="O207" s="131"/>
      <c r="P207" s="205">
        <f t="shared" si="41"/>
        <v>0</v>
      </c>
      <c r="Q207" s="205">
        <v>0</v>
      </c>
      <c r="R207" s="205">
        <f t="shared" si="42"/>
        <v>0</v>
      </c>
      <c r="S207" s="205">
        <v>0</v>
      </c>
      <c r="T207" s="205">
        <f t="shared" si="43"/>
        <v>0</v>
      </c>
      <c r="U207" s="206" t="s">
        <v>1</v>
      </c>
      <c r="V207" s="131"/>
      <c r="W207" s="131"/>
      <c r="X207" s="131"/>
      <c r="Y207" s="131"/>
      <c r="Z207" s="131"/>
      <c r="AA207" s="131"/>
      <c r="AR207" s="78" t="s">
        <v>117</v>
      </c>
      <c r="AT207" s="78" t="s">
        <v>113</v>
      </c>
      <c r="AU207" s="78" t="s">
        <v>80</v>
      </c>
      <c r="AY207" s="12" t="s">
        <v>112</v>
      </c>
      <c r="BE207" s="79">
        <f t="shared" si="44"/>
        <v>0</v>
      </c>
      <c r="BF207" s="79">
        <f t="shared" si="45"/>
        <v>0</v>
      </c>
      <c r="BG207" s="79">
        <f t="shared" si="46"/>
        <v>0</v>
      </c>
      <c r="BH207" s="79">
        <f t="shared" si="47"/>
        <v>0</v>
      </c>
      <c r="BI207" s="79">
        <f t="shared" si="48"/>
        <v>0</v>
      </c>
      <c r="BJ207" s="12" t="s">
        <v>80</v>
      </c>
      <c r="BK207" s="79">
        <f t="shared" si="49"/>
        <v>0</v>
      </c>
      <c r="BL207" s="12" t="s">
        <v>117</v>
      </c>
      <c r="BM207" s="78" t="s">
        <v>380</v>
      </c>
    </row>
    <row r="208" spans="1:65" s="1" customFormat="1" ht="24.2" customHeight="1">
      <c r="A208" s="131"/>
      <c r="B208" s="132"/>
      <c r="C208" s="197" t="s">
        <v>381</v>
      </c>
      <c r="D208" s="197" t="s">
        <v>113</v>
      </c>
      <c r="E208" s="198" t="s">
        <v>382</v>
      </c>
      <c r="F208" s="199" t="s">
        <v>383</v>
      </c>
      <c r="G208" s="200" t="s">
        <v>116</v>
      </c>
      <c r="H208" s="201">
        <v>10</v>
      </c>
      <c r="I208" s="77"/>
      <c r="J208" s="202">
        <f t="shared" si="40"/>
        <v>0</v>
      </c>
      <c r="K208" s="199" t="s">
        <v>1</v>
      </c>
      <c r="L208" s="132"/>
      <c r="M208" s="203" t="s">
        <v>1</v>
      </c>
      <c r="N208" s="204" t="s">
        <v>37</v>
      </c>
      <c r="O208" s="131"/>
      <c r="P208" s="205">
        <f t="shared" si="41"/>
        <v>0</v>
      </c>
      <c r="Q208" s="205">
        <v>0</v>
      </c>
      <c r="R208" s="205">
        <f t="shared" si="42"/>
        <v>0</v>
      </c>
      <c r="S208" s="205">
        <v>0</v>
      </c>
      <c r="T208" s="205">
        <f t="shared" si="43"/>
        <v>0</v>
      </c>
      <c r="U208" s="206" t="s">
        <v>1</v>
      </c>
      <c r="V208" s="131"/>
      <c r="W208" s="131"/>
      <c r="X208" s="131"/>
      <c r="Y208" s="131"/>
      <c r="Z208" s="131"/>
      <c r="AA208" s="131"/>
      <c r="AR208" s="78" t="s">
        <v>117</v>
      </c>
      <c r="AT208" s="78" t="s">
        <v>113</v>
      </c>
      <c r="AU208" s="78" t="s">
        <v>80</v>
      </c>
      <c r="AY208" s="12" t="s">
        <v>112</v>
      </c>
      <c r="BE208" s="79">
        <f t="shared" si="44"/>
        <v>0</v>
      </c>
      <c r="BF208" s="79">
        <f t="shared" si="45"/>
        <v>0</v>
      </c>
      <c r="BG208" s="79">
        <f t="shared" si="46"/>
        <v>0</v>
      </c>
      <c r="BH208" s="79">
        <f t="shared" si="47"/>
        <v>0</v>
      </c>
      <c r="BI208" s="79">
        <f t="shared" si="48"/>
        <v>0</v>
      </c>
      <c r="BJ208" s="12" t="s">
        <v>80</v>
      </c>
      <c r="BK208" s="79">
        <f t="shared" si="49"/>
        <v>0</v>
      </c>
      <c r="BL208" s="12" t="s">
        <v>117</v>
      </c>
      <c r="BM208" s="78" t="s">
        <v>384</v>
      </c>
    </row>
    <row r="209" spans="1:65" s="1" customFormat="1" ht="16.5" customHeight="1">
      <c r="A209" s="131"/>
      <c r="B209" s="132"/>
      <c r="C209" s="197" t="s">
        <v>385</v>
      </c>
      <c r="D209" s="197" t="s">
        <v>113</v>
      </c>
      <c r="E209" s="198" t="s">
        <v>208</v>
      </c>
      <c r="F209" s="199" t="s">
        <v>209</v>
      </c>
      <c r="G209" s="200" t="s">
        <v>116</v>
      </c>
      <c r="H209" s="201">
        <v>2</v>
      </c>
      <c r="I209" s="77"/>
      <c r="J209" s="202">
        <f t="shared" si="40"/>
        <v>0</v>
      </c>
      <c r="K209" s="199" t="s">
        <v>1</v>
      </c>
      <c r="L209" s="132"/>
      <c r="M209" s="203" t="s">
        <v>1</v>
      </c>
      <c r="N209" s="204" t="s">
        <v>37</v>
      </c>
      <c r="O209" s="131"/>
      <c r="P209" s="205">
        <f t="shared" si="41"/>
        <v>0</v>
      </c>
      <c r="Q209" s="205">
        <v>0</v>
      </c>
      <c r="R209" s="205">
        <f t="shared" si="42"/>
        <v>0</v>
      </c>
      <c r="S209" s="205">
        <v>0</v>
      </c>
      <c r="T209" s="205">
        <f t="shared" si="43"/>
        <v>0</v>
      </c>
      <c r="U209" s="206" t="s">
        <v>1</v>
      </c>
      <c r="V209" s="131"/>
      <c r="W209" s="131"/>
      <c r="X209" s="131"/>
      <c r="Y209" s="131"/>
      <c r="Z209" s="131"/>
      <c r="AA209" s="131"/>
      <c r="AR209" s="78" t="s">
        <v>117</v>
      </c>
      <c r="AT209" s="78" t="s">
        <v>113</v>
      </c>
      <c r="AU209" s="78" t="s">
        <v>80</v>
      </c>
      <c r="AY209" s="12" t="s">
        <v>112</v>
      </c>
      <c r="BE209" s="79">
        <f t="shared" si="44"/>
        <v>0</v>
      </c>
      <c r="BF209" s="79">
        <f t="shared" si="45"/>
        <v>0</v>
      </c>
      <c r="BG209" s="79">
        <f t="shared" si="46"/>
        <v>0</v>
      </c>
      <c r="BH209" s="79">
        <f t="shared" si="47"/>
        <v>0</v>
      </c>
      <c r="BI209" s="79">
        <f t="shared" si="48"/>
        <v>0</v>
      </c>
      <c r="BJ209" s="12" t="s">
        <v>80</v>
      </c>
      <c r="BK209" s="79">
        <f t="shared" si="49"/>
        <v>0</v>
      </c>
      <c r="BL209" s="12" t="s">
        <v>117</v>
      </c>
      <c r="BM209" s="78" t="s">
        <v>386</v>
      </c>
    </row>
    <row r="210" spans="1:65" s="1" customFormat="1" ht="16.5" customHeight="1">
      <c r="A210" s="131"/>
      <c r="B210" s="132"/>
      <c r="C210" s="197" t="s">
        <v>387</v>
      </c>
      <c r="D210" s="197" t="s">
        <v>113</v>
      </c>
      <c r="E210" s="198" t="s">
        <v>216</v>
      </c>
      <c r="F210" s="199" t="s">
        <v>217</v>
      </c>
      <c r="G210" s="200" t="s">
        <v>116</v>
      </c>
      <c r="H210" s="201">
        <v>10</v>
      </c>
      <c r="I210" s="77"/>
      <c r="J210" s="202">
        <f t="shared" si="40"/>
        <v>0</v>
      </c>
      <c r="K210" s="199" t="s">
        <v>1</v>
      </c>
      <c r="L210" s="132"/>
      <c r="M210" s="203" t="s">
        <v>1</v>
      </c>
      <c r="N210" s="204" t="s">
        <v>37</v>
      </c>
      <c r="O210" s="131"/>
      <c r="P210" s="205">
        <f t="shared" si="41"/>
        <v>0</v>
      </c>
      <c r="Q210" s="205">
        <v>0</v>
      </c>
      <c r="R210" s="205">
        <f t="shared" si="42"/>
        <v>0</v>
      </c>
      <c r="S210" s="205">
        <v>0</v>
      </c>
      <c r="T210" s="205">
        <f t="shared" si="43"/>
        <v>0</v>
      </c>
      <c r="U210" s="206" t="s">
        <v>1</v>
      </c>
      <c r="V210" s="131"/>
      <c r="W210" s="131"/>
      <c r="X210" s="131"/>
      <c r="Y210" s="131"/>
      <c r="Z210" s="131"/>
      <c r="AA210" s="131"/>
      <c r="AR210" s="78" t="s">
        <v>117</v>
      </c>
      <c r="AT210" s="78" t="s">
        <v>113</v>
      </c>
      <c r="AU210" s="78" t="s">
        <v>80</v>
      </c>
      <c r="AY210" s="12" t="s">
        <v>112</v>
      </c>
      <c r="BE210" s="79">
        <f t="shared" si="44"/>
        <v>0</v>
      </c>
      <c r="BF210" s="79">
        <f t="shared" si="45"/>
        <v>0</v>
      </c>
      <c r="BG210" s="79">
        <f t="shared" si="46"/>
        <v>0</v>
      </c>
      <c r="BH210" s="79">
        <f t="shared" si="47"/>
        <v>0</v>
      </c>
      <c r="BI210" s="79">
        <f t="shared" si="48"/>
        <v>0</v>
      </c>
      <c r="BJ210" s="12" t="s">
        <v>80</v>
      </c>
      <c r="BK210" s="79">
        <f t="shared" si="49"/>
        <v>0</v>
      </c>
      <c r="BL210" s="12" t="s">
        <v>117</v>
      </c>
      <c r="BM210" s="78" t="s">
        <v>388</v>
      </c>
    </row>
    <row r="211" spans="1:65" s="1" customFormat="1" ht="16.5" customHeight="1">
      <c r="A211" s="131"/>
      <c r="B211" s="132"/>
      <c r="C211" s="197" t="s">
        <v>389</v>
      </c>
      <c r="D211" s="197" t="s">
        <v>113</v>
      </c>
      <c r="E211" s="198" t="s">
        <v>240</v>
      </c>
      <c r="F211" s="199" t="s">
        <v>241</v>
      </c>
      <c r="G211" s="200" t="s">
        <v>116</v>
      </c>
      <c r="H211" s="201">
        <v>10</v>
      </c>
      <c r="I211" s="77"/>
      <c r="J211" s="202">
        <f t="shared" si="40"/>
        <v>0</v>
      </c>
      <c r="K211" s="199" t="s">
        <v>1</v>
      </c>
      <c r="L211" s="132"/>
      <c r="M211" s="203" t="s">
        <v>1</v>
      </c>
      <c r="N211" s="204" t="s">
        <v>37</v>
      </c>
      <c r="O211" s="131"/>
      <c r="P211" s="205">
        <f t="shared" si="41"/>
        <v>0</v>
      </c>
      <c r="Q211" s="205">
        <v>0</v>
      </c>
      <c r="R211" s="205">
        <f t="shared" si="42"/>
        <v>0</v>
      </c>
      <c r="S211" s="205">
        <v>0</v>
      </c>
      <c r="T211" s="205">
        <f t="shared" si="43"/>
        <v>0</v>
      </c>
      <c r="U211" s="206" t="s">
        <v>1</v>
      </c>
      <c r="V211" s="131"/>
      <c r="W211" s="131"/>
      <c r="X211" s="131"/>
      <c r="Y211" s="131"/>
      <c r="Z211" s="131"/>
      <c r="AA211" s="131"/>
      <c r="AR211" s="78" t="s">
        <v>117</v>
      </c>
      <c r="AT211" s="78" t="s">
        <v>113</v>
      </c>
      <c r="AU211" s="78" t="s">
        <v>80</v>
      </c>
      <c r="AY211" s="12" t="s">
        <v>112</v>
      </c>
      <c r="BE211" s="79">
        <f t="shared" si="44"/>
        <v>0</v>
      </c>
      <c r="BF211" s="79">
        <f t="shared" si="45"/>
        <v>0</v>
      </c>
      <c r="BG211" s="79">
        <f t="shared" si="46"/>
        <v>0</v>
      </c>
      <c r="BH211" s="79">
        <f t="shared" si="47"/>
        <v>0</v>
      </c>
      <c r="BI211" s="79">
        <f t="shared" si="48"/>
        <v>0</v>
      </c>
      <c r="BJ211" s="12" t="s">
        <v>80</v>
      </c>
      <c r="BK211" s="79">
        <f t="shared" si="49"/>
        <v>0</v>
      </c>
      <c r="BL211" s="12" t="s">
        <v>117</v>
      </c>
      <c r="BM211" s="78" t="s">
        <v>390</v>
      </c>
    </row>
    <row r="212" spans="1:65" s="1" customFormat="1" ht="16.5" customHeight="1">
      <c r="A212" s="131"/>
      <c r="B212" s="132"/>
      <c r="C212" s="197" t="s">
        <v>391</v>
      </c>
      <c r="D212" s="197" t="s">
        <v>113</v>
      </c>
      <c r="E212" s="198" t="s">
        <v>244</v>
      </c>
      <c r="F212" s="199" t="s">
        <v>245</v>
      </c>
      <c r="G212" s="200" t="s">
        <v>116</v>
      </c>
      <c r="H212" s="201">
        <v>10</v>
      </c>
      <c r="I212" s="77"/>
      <c r="J212" s="202">
        <f t="shared" si="40"/>
        <v>0</v>
      </c>
      <c r="K212" s="199" t="s">
        <v>1</v>
      </c>
      <c r="L212" s="132"/>
      <c r="M212" s="203" t="s">
        <v>1</v>
      </c>
      <c r="N212" s="204" t="s">
        <v>37</v>
      </c>
      <c r="O212" s="131"/>
      <c r="P212" s="205">
        <f t="shared" si="41"/>
        <v>0</v>
      </c>
      <c r="Q212" s="205">
        <v>0</v>
      </c>
      <c r="R212" s="205">
        <f t="shared" si="42"/>
        <v>0</v>
      </c>
      <c r="S212" s="205">
        <v>0</v>
      </c>
      <c r="T212" s="205">
        <f t="shared" si="43"/>
        <v>0</v>
      </c>
      <c r="U212" s="206" t="s">
        <v>1</v>
      </c>
      <c r="V212" s="131"/>
      <c r="W212" s="131"/>
      <c r="X212" s="131"/>
      <c r="Y212" s="131"/>
      <c r="Z212" s="131"/>
      <c r="AA212" s="131"/>
      <c r="AR212" s="78" t="s">
        <v>117</v>
      </c>
      <c r="AT212" s="78" t="s">
        <v>113</v>
      </c>
      <c r="AU212" s="78" t="s">
        <v>80</v>
      </c>
      <c r="AY212" s="12" t="s">
        <v>112</v>
      </c>
      <c r="BE212" s="79">
        <f t="shared" si="44"/>
        <v>0</v>
      </c>
      <c r="BF212" s="79">
        <f t="shared" si="45"/>
        <v>0</v>
      </c>
      <c r="BG212" s="79">
        <f t="shared" si="46"/>
        <v>0</v>
      </c>
      <c r="BH212" s="79">
        <f t="shared" si="47"/>
        <v>0</v>
      </c>
      <c r="BI212" s="79">
        <f t="shared" si="48"/>
        <v>0</v>
      </c>
      <c r="BJ212" s="12" t="s">
        <v>80</v>
      </c>
      <c r="BK212" s="79">
        <f t="shared" si="49"/>
        <v>0</v>
      </c>
      <c r="BL212" s="12" t="s">
        <v>117</v>
      </c>
      <c r="BM212" s="78" t="s">
        <v>392</v>
      </c>
    </row>
    <row r="213" spans="1:65" s="1" customFormat="1" ht="16.5" customHeight="1">
      <c r="A213" s="131"/>
      <c r="B213" s="132"/>
      <c r="C213" s="197" t="s">
        <v>393</v>
      </c>
      <c r="D213" s="197" t="s">
        <v>113</v>
      </c>
      <c r="E213" s="198" t="s">
        <v>248</v>
      </c>
      <c r="F213" s="199" t="s">
        <v>249</v>
      </c>
      <c r="G213" s="200" t="s">
        <v>116</v>
      </c>
      <c r="H213" s="201">
        <v>14</v>
      </c>
      <c r="I213" s="77"/>
      <c r="J213" s="202">
        <f t="shared" si="40"/>
        <v>0</v>
      </c>
      <c r="K213" s="199" t="s">
        <v>1</v>
      </c>
      <c r="L213" s="132"/>
      <c r="M213" s="203" t="s">
        <v>1</v>
      </c>
      <c r="N213" s="204" t="s">
        <v>37</v>
      </c>
      <c r="O213" s="131"/>
      <c r="P213" s="205">
        <f t="shared" si="41"/>
        <v>0</v>
      </c>
      <c r="Q213" s="205">
        <v>0</v>
      </c>
      <c r="R213" s="205">
        <f t="shared" si="42"/>
        <v>0</v>
      </c>
      <c r="S213" s="205">
        <v>0</v>
      </c>
      <c r="T213" s="205">
        <f t="shared" si="43"/>
        <v>0</v>
      </c>
      <c r="U213" s="206" t="s">
        <v>1</v>
      </c>
      <c r="V213" s="131"/>
      <c r="W213" s="131"/>
      <c r="X213" s="131"/>
      <c r="Y213" s="131"/>
      <c r="Z213" s="131"/>
      <c r="AA213" s="131"/>
      <c r="AR213" s="78" t="s">
        <v>117</v>
      </c>
      <c r="AT213" s="78" t="s">
        <v>113</v>
      </c>
      <c r="AU213" s="78" t="s">
        <v>80</v>
      </c>
      <c r="AY213" s="12" t="s">
        <v>112</v>
      </c>
      <c r="BE213" s="79">
        <f t="shared" si="44"/>
        <v>0</v>
      </c>
      <c r="BF213" s="79">
        <f t="shared" si="45"/>
        <v>0</v>
      </c>
      <c r="BG213" s="79">
        <f t="shared" si="46"/>
        <v>0</v>
      </c>
      <c r="BH213" s="79">
        <f t="shared" si="47"/>
        <v>0</v>
      </c>
      <c r="BI213" s="79">
        <f t="shared" si="48"/>
        <v>0</v>
      </c>
      <c r="BJ213" s="12" t="s">
        <v>80</v>
      </c>
      <c r="BK213" s="79">
        <f t="shared" si="49"/>
        <v>0</v>
      </c>
      <c r="BL213" s="12" t="s">
        <v>117</v>
      </c>
      <c r="BM213" s="78" t="s">
        <v>394</v>
      </c>
    </row>
    <row r="214" spans="1:65" s="1" customFormat="1" ht="16.5" customHeight="1">
      <c r="A214" s="131"/>
      <c r="B214" s="132"/>
      <c r="C214" s="197" t="s">
        <v>395</v>
      </c>
      <c r="D214" s="197" t="s">
        <v>113</v>
      </c>
      <c r="E214" s="198" t="s">
        <v>264</v>
      </c>
      <c r="F214" s="199" t="s">
        <v>265</v>
      </c>
      <c r="G214" s="200" t="s">
        <v>116</v>
      </c>
      <c r="H214" s="201">
        <v>10</v>
      </c>
      <c r="I214" s="77"/>
      <c r="J214" s="202">
        <f t="shared" si="40"/>
        <v>0</v>
      </c>
      <c r="K214" s="199" t="s">
        <v>1</v>
      </c>
      <c r="L214" s="132"/>
      <c r="M214" s="203" t="s">
        <v>1</v>
      </c>
      <c r="N214" s="204" t="s">
        <v>37</v>
      </c>
      <c r="O214" s="131"/>
      <c r="P214" s="205">
        <f t="shared" si="41"/>
        <v>0</v>
      </c>
      <c r="Q214" s="205">
        <v>0</v>
      </c>
      <c r="R214" s="205">
        <f t="shared" si="42"/>
        <v>0</v>
      </c>
      <c r="S214" s="205">
        <v>0</v>
      </c>
      <c r="T214" s="205">
        <f t="shared" si="43"/>
        <v>0</v>
      </c>
      <c r="U214" s="206" t="s">
        <v>1</v>
      </c>
      <c r="V214" s="131"/>
      <c r="W214" s="131"/>
      <c r="X214" s="131"/>
      <c r="Y214" s="131"/>
      <c r="Z214" s="131"/>
      <c r="AA214" s="131"/>
      <c r="AR214" s="78" t="s">
        <v>117</v>
      </c>
      <c r="AT214" s="78" t="s">
        <v>113</v>
      </c>
      <c r="AU214" s="78" t="s">
        <v>80</v>
      </c>
      <c r="AY214" s="12" t="s">
        <v>112</v>
      </c>
      <c r="BE214" s="79">
        <f t="shared" si="44"/>
        <v>0</v>
      </c>
      <c r="BF214" s="79">
        <f t="shared" si="45"/>
        <v>0</v>
      </c>
      <c r="BG214" s="79">
        <f t="shared" si="46"/>
        <v>0</v>
      </c>
      <c r="BH214" s="79">
        <f t="shared" si="47"/>
        <v>0</v>
      </c>
      <c r="BI214" s="79">
        <f t="shared" si="48"/>
        <v>0</v>
      </c>
      <c r="BJ214" s="12" t="s">
        <v>80</v>
      </c>
      <c r="BK214" s="79">
        <f t="shared" si="49"/>
        <v>0</v>
      </c>
      <c r="BL214" s="12" t="s">
        <v>117</v>
      </c>
      <c r="BM214" s="78" t="s">
        <v>396</v>
      </c>
    </row>
    <row r="215" spans="1:65" s="1" customFormat="1" ht="16.5" customHeight="1">
      <c r="A215" s="131"/>
      <c r="B215" s="132"/>
      <c r="C215" s="197" t="s">
        <v>397</v>
      </c>
      <c r="D215" s="197" t="s">
        <v>113</v>
      </c>
      <c r="E215" s="198" t="s">
        <v>360</v>
      </c>
      <c r="F215" s="199" t="s">
        <v>361</v>
      </c>
      <c r="G215" s="200" t="s">
        <v>116</v>
      </c>
      <c r="H215" s="201">
        <v>15</v>
      </c>
      <c r="I215" s="77"/>
      <c r="J215" s="202">
        <f t="shared" si="40"/>
        <v>0</v>
      </c>
      <c r="K215" s="199" t="s">
        <v>1</v>
      </c>
      <c r="L215" s="132"/>
      <c r="M215" s="203" t="s">
        <v>1</v>
      </c>
      <c r="N215" s="204" t="s">
        <v>37</v>
      </c>
      <c r="O215" s="131"/>
      <c r="P215" s="205">
        <f t="shared" si="41"/>
        <v>0</v>
      </c>
      <c r="Q215" s="205">
        <v>0</v>
      </c>
      <c r="R215" s="205">
        <f t="shared" si="42"/>
        <v>0</v>
      </c>
      <c r="S215" s="205">
        <v>0</v>
      </c>
      <c r="T215" s="205">
        <f t="shared" si="43"/>
        <v>0</v>
      </c>
      <c r="U215" s="206" t="s">
        <v>1</v>
      </c>
      <c r="V215" s="131"/>
      <c r="W215" s="131"/>
      <c r="X215" s="131"/>
      <c r="Y215" s="131"/>
      <c r="Z215" s="131"/>
      <c r="AA215" s="131"/>
      <c r="AR215" s="78" t="s">
        <v>117</v>
      </c>
      <c r="AT215" s="78" t="s">
        <v>113</v>
      </c>
      <c r="AU215" s="78" t="s">
        <v>80</v>
      </c>
      <c r="AY215" s="12" t="s">
        <v>112</v>
      </c>
      <c r="BE215" s="79">
        <f t="shared" si="44"/>
        <v>0</v>
      </c>
      <c r="BF215" s="79">
        <f t="shared" si="45"/>
        <v>0</v>
      </c>
      <c r="BG215" s="79">
        <f t="shared" si="46"/>
        <v>0</v>
      </c>
      <c r="BH215" s="79">
        <f t="shared" si="47"/>
        <v>0</v>
      </c>
      <c r="BI215" s="79">
        <f t="shared" si="48"/>
        <v>0</v>
      </c>
      <c r="BJ215" s="12" t="s">
        <v>80</v>
      </c>
      <c r="BK215" s="79">
        <f t="shared" si="49"/>
        <v>0</v>
      </c>
      <c r="BL215" s="12" t="s">
        <v>117</v>
      </c>
      <c r="BM215" s="78" t="s">
        <v>398</v>
      </c>
    </row>
    <row r="216" spans="1:65" s="1" customFormat="1" ht="16.5" customHeight="1">
      <c r="A216" s="131"/>
      <c r="B216" s="132"/>
      <c r="C216" s="197" t="s">
        <v>399</v>
      </c>
      <c r="D216" s="197" t="s">
        <v>113</v>
      </c>
      <c r="E216" s="198" t="s">
        <v>272</v>
      </c>
      <c r="F216" s="199" t="s">
        <v>273</v>
      </c>
      <c r="G216" s="200" t="s">
        <v>116</v>
      </c>
      <c r="H216" s="201">
        <v>39</v>
      </c>
      <c r="I216" s="77"/>
      <c r="J216" s="202">
        <f t="shared" si="40"/>
        <v>0</v>
      </c>
      <c r="K216" s="199" t="s">
        <v>1</v>
      </c>
      <c r="L216" s="132"/>
      <c r="M216" s="203" t="s">
        <v>1</v>
      </c>
      <c r="N216" s="204" t="s">
        <v>37</v>
      </c>
      <c r="O216" s="131"/>
      <c r="P216" s="205">
        <f t="shared" si="41"/>
        <v>0</v>
      </c>
      <c r="Q216" s="205">
        <v>0</v>
      </c>
      <c r="R216" s="205">
        <f t="shared" si="42"/>
        <v>0</v>
      </c>
      <c r="S216" s="205">
        <v>0</v>
      </c>
      <c r="T216" s="205">
        <f t="shared" si="43"/>
        <v>0</v>
      </c>
      <c r="U216" s="206" t="s">
        <v>1</v>
      </c>
      <c r="V216" s="131"/>
      <c r="W216" s="131"/>
      <c r="X216" s="131"/>
      <c r="Y216" s="131"/>
      <c r="Z216" s="131"/>
      <c r="AA216" s="131"/>
      <c r="AR216" s="78" t="s">
        <v>117</v>
      </c>
      <c r="AT216" s="78" t="s">
        <v>113</v>
      </c>
      <c r="AU216" s="78" t="s">
        <v>80</v>
      </c>
      <c r="AY216" s="12" t="s">
        <v>112</v>
      </c>
      <c r="BE216" s="79">
        <f t="shared" si="44"/>
        <v>0</v>
      </c>
      <c r="BF216" s="79">
        <f t="shared" si="45"/>
        <v>0</v>
      </c>
      <c r="BG216" s="79">
        <f t="shared" si="46"/>
        <v>0</v>
      </c>
      <c r="BH216" s="79">
        <f t="shared" si="47"/>
        <v>0</v>
      </c>
      <c r="BI216" s="79">
        <f t="shared" si="48"/>
        <v>0</v>
      </c>
      <c r="BJ216" s="12" t="s">
        <v>80</v>
      </c>
      <c r="BK216" s="79">
        <f t="shared" si="49"/>
        <v>0</v>
      </c>
      <c r="BL216" s="12" t="s">
        <v>117</v>
      </c>
      <c r="BM216" s="78" t="s">
        <v>400</v>
      </c>
    </row>
    <row r="217" spans="1:65" s="1" customFormat="1" ht="16.5" customHeight="1">
      <c r="A217" s="131"/>
      <c r="B217" s="132"/>
      <c r="C217" s="197" t="s">
        <v>401</v>
      </c>
      <c r="D217" s="197" t="s">
        <v>113</v>
      </c>
      <c r="E217" s="198" t="s">
        <v>276</v>
      </c>
      <c r="F217" s="199" t="s">
        <v>277</v>
      </c>
      <c r="G217" s="200" t="s">
        <v>116</v>
      </c>
      <c r="H217" s="201">
        <v>35</v>
      </c>
      <c r="I217" s="77"/>
      <c r="J217" s="202">
        <f t="shared" si="40"/>
        <v>0</v>
      </c>
      <c r="K217" s="199" t="s">
        <v>1</v>
      </c>
      <c r="L217" s="132"/>
      <c r="M217" s="207" t="s">
        <v>1</v>
      </c>
      <c r="N217" s="208" t="s">
        <v>37</v>
      </c>
      <c r="O217" s="209"/>
      <c r="P217" s="210">
        <f t="shared" si="41"/>
        <v>0</v>
      </c>
      <c r="Q217" s="210">
        <v>0</v>
      </c>
      <c r="R217" s="210">
        <f t="shared" si="42"/>
        <v>0</v>
      </c>
      <c r="S217" s="210">
        <v>0</v>
      </c>
      <c r="T217" s="210">
        <f t="shared" si="43"/>
        <v>0</v>
      </c>
      <c r="U217" s="211" t="s">
        <v>1</v>
      </c>
      <c r="V217" s="131"/>
      <c r="W217" s="131"/>
      <c r="X217" s="131"/>
      <c r="Y217" s="131"/>
      <c r="Z217" s="131"/>
      <c r="AA217" s="131"/>
      <c r="AR217" s="78" t="s">
        <v>117</v>
      </c>
      <c r="AT217" s="78" t="s">
        <v>113</v>
      </c>
      <c r="AU217" s="78" t="s">
        <v>80</v>
      </c>
      <c r="AY217" s="12" t="s">
        <v>112</v>
      </c>
      <c r="BE217" s="79">
        <f t="shared" si="44"/>
        <v>0</v>
      </c>
      <c r="BF217" s="79">
        <f t="shared" si="45"/>
        <v>0</v>
      </c>
      <c r="BG217" s="79">
        <f t="shared" si="46"/>
        <v>0</v>
      </c>
      <c r="BH217" s="79">
        <f t="shared" si="47"/>
        <v>0</v>
      </c>
      <c r="BI217" s="79">
        <f t="shared" si="48"/>
        <v>0</v>
      </c>
      <c r="BJ217" s="12" t="s">
        <v>80</v>
      </c>
      <c r="BK217" s="79">
        <f t="shared" si="49"/>
        <v>0</v>
      </c>
      <c r="BL217" s="12" t="s">
        <v>117</v>
      </c>
      <c r="BM217" s="78" t="s">
        <v>402</v>
      </c>
    </row>
    <row r="218" spans="1:65" s="1" customFormat="1" ht="6.95" customHeight="1">
      <c r="A218" s="131"/>
      <c r="B218" s="163"/>
      <c r="C218" s="164"/>
      <c r="D218" s="164"/>
      <c r="E218" s="164"/>
      <c r="F218" s="164"/>
      <c r="G218" s="164"/>
      <c r="H218" s="164"/>
      <c r="I218" s="164"/>
      <c r="J218" s="164"/>
      <c r="K218" s="164"/>
      <c r="L218" s="132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</row>
    <row r="219" spans="1:65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</row>
    <row r="220" spans="1:65" ht="12.75">
      <c r="A220" s="212"/>
      <c r="B220" s="213" t="s">
        <v>403</v>
      </c>
      <c r="C220" s="214"/>
      <c r="D220" s="214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4"/>
      <c r="W220" s="214"/>
      <c r="X220" s="120"/>
      <c r="Y220" s="120"/>
      <c r="Z220" s="120"/>
      <c r="AA220" s="120"/>
    </row>
    <row r="221" spans="1:65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</row>
    <row r="222" spans="1:65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</row>
  </sheetData>
  <sheetProtection algorithmName="SHA-512" hashValue="r1VJhkyGh52UvNFWVpiJ0W7nmV9VGc591xJvTdT7YtMozneO9P/uwzrRMJN8sqSavOEQaM3GrKY9/4kFU6VzOw==" saltValue="4vV72S9iQTauOpxPFROkGg==" spinCount="100000" sheet="1" objects="1" scenarios="1"/>
  <autoFilter ref="C120:K217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F.02 - Interiérové vybave...</vt:lpstr>
      <vt:lpstr>'F.02 - Interiérové vybave...'!Názvy_tisku</vt:lpstr>
      <vt:lpstr>'Rekapitulace stavby'!Názvy_tisku</vt:lpstr>
      <vt:lpstr>'F.02 - Interiérové vybave...'!Oblast_tisku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Absolín</dc:creator>
  <cp:lastModifiedBy>Jiří Šoltés</cp:lastModifiedBy>
  <dcterms:created xsi:type="dcterms:W3CDTF">2025-08-25T08:00:49Z</dcterms:created>
  <dcterms:modified xsi:type="dcterms:W3CDTF">2025-10-06T07:54:44Z</dcterms:modified>
</cp:coreProperties>
</file>