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VŘ\SPgŠ\Střecha_říjen 2025\b. vysvětlení zadávacích podmínek\DI č. 3\"/>
    </mc:Choice>
  </mc:AlternateContent>
  <xr:revisionPtr revIDLastSave="0" documentId="8_{27806134-8EBF-400D-A749-9C999FAF37F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Pol'!$A$1:$Y$134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27" i="12" l="1"/>
  <c r="BA10" i="12"/>
  <c r="Q8" i="12"/>
  <c r="V8" i="12"/>
  <c r="G9" i="12"/>
  <c r="I9" i="12"/>
  <c r="I8" i="12" s="1"/>
  <c r="K9" i="12"/>
  <c r="K8" i="12" s="1"/>
  <c r="O9" i="12"/>
  <c r="O8" i="12" s="1"/>
  <c r="Q9" i="12"/>
  <c r="V9" i="12"/>
  <c r="G12" i="12"/>
  <c r="I12" i="12"/>
  <c r="K12" i="12"/>
  <c r="O12" i="12"/>
  <c r="Q12" i="12"/>
  <c r="V12" i="12"/>
  <c r="G14" i="12"/>
  <c r="M14" i="12" s="1"/>
  <c r="I14" i="12"/>
  <c r="K14" i="12"/>
  <c r="O14" i="12"/>
  <c r="Q14" i="12"/>
  <c r="V14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4" i="12"/>
  <c r="I24" i="12"/>
  <c r="K24" i="12"/>
  <c r="M24" i="12"/>
  <c r="O24" i="12"/>
  <c r="Q24" i="12"/>
  <c r="V24" i="12"/>
  <c r="G26" i="12"/>
  <c r="M26" i="12" s="1"/>
  <c r="I26" i="12"/>
  <c r="K26" i="12"/>
  <c r="O26" i="12"/>
  <c r="Q26" i="12"/>
  <c r="V26" i="12"/>
  <c r="Q27" i="12"/>
  <c r="V27" i="12"/>
  <c r="G28" i="12"/>
  <c r="G27" i="12" s="1"/>
  <c r="I55" i="1" s="1"/>
  <c r="I28" i="12"/>
  <c r="I27" i="12" s="1"/>
  <c r="K28" i="12"/>
  <c r="K27" i="12" s="1"/>
  <c r="O28" i="12"/>
  <c r="O27" i="12" s="1"/>
  <c r="Q28" i="12"/>
  <c r="V28" i="12"/>
  <c r="Q29" i="12"/>
  <c r="G30" i="12"/>
  <c r="G29" i="12" s="1"/>
  <c r="I56" i="1" s="1"/>
  <c r="I30" i="12"/>
  <c r="I29" i="12" s="1"/>
  <c r="K30" i="12"/>
  <c r="K29" i="12" s="1"/>
  <c r="O30" i="12"/>
  <c r="O29" i="12" s="1"/>
  <c r="Q30" i="12"/>
  <c r="V30" i="12"/>
  <c r="V29" i="12" s="1"/>
  <c r="G33" i="12"/>
  <c r="I33" i="12"/>
  <c r="I32" i="12" s="1"/>
  <c r="K33" i="12"/>
  <c r="O33" i="12"/>
  <c r="Q33" i="12"/>
  <c r="V33" i="12"/>
  <c r="G34" i="12"/>
  <c r="M34" i="12" s="1"/>
  <c r="I34" i="12"/>
  <c r="K34" i="12"/>
  <c r="O34" i="12"/>
  <c r="Q34" i="12"/>
  <c r="V34" i="12"/>
  <c r="V32" i="12" s="1"/>
  <c r="G37" i="12"/>
  <c r="I37" i="12"/>
  <c r="K37" i="12"/>
  <c r="M37" i="12"/>
  <c r="O37" i="12"/>
  <c r="Q37" i="12"/>
  <c r="V37" i="12"/>
  <c r="G38" i="12"/>
  <c r="M38" i="12" s="1"/>
  <c r="I38" i="12"/>
  <c r="K38" i="12"/>
  <c r="O38" i="12"/>
  <c r="Q38" i="12"/>
  <c r="V38" i="12"/>
  <c r="G39" i="12"/>
  <c r="I39" i="12"/>
  <c r="K39" i="12"/>
  <c r="M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5" i="12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I53" i="12"/>
  <c r="K53" i="12"/>
  <c r="M53" i="12"/>
  <c r="O53" i="12"/>
  <c r="Q53" i="12"/>
  <c r="V53" i="12"/>
  <c r="G54" i="12"/>
  <c r="M54" i="12" s="1"/>
  <c r="I54" i="12"/>
  <c r="K54" i="12"/>
  <c r="O54" i="12"/>
  <c r="Q54" i="12"/>
  <c r="V54" i="12"/>
  <c r="G55" i="12"/>
  <c r="I55" i="12"/>
  <c r="K55" i="12"/>
  <c r="M55" i="12"/>
  <c r="O55" i="12"/>
  <c r="Q55" i="12"/>
  <c r="V55" i="12"/>
  <c r="G56" i="12"/>
  <c r="M56" i="12" s="1"/>
  <c r="I56" i="12"/>
  <c r="K56" i="12"/>
  <c r="O56" i="12"/>
  <c r="Q56" i="12"/>
  <c r="V56" i="12"/>
  <c r="G59" i="12"/>
  <c r="G58" i="12" s="1"/>
  <c r="I60" i="1" s="1"/>
  <c r="I59" i="12"/>
  <c r="K59" i="12"/>
  <c r="O59" i="12"/>
  <c r="Q59" i="12"/>
  <c r="V59" i="12"/>
  <c r="G61" i="12"/>
  <c r="I61" i="12"/>
  <c r="K61" i="12"/>
  <c r="M61" i="12"/>
  <c r="O61" i="12"/>
  <c r="Q61" i="12"/>
  <c r="V61" i="12"/>
  <c r="V58" i="12" s="1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I70" i="12"/>
  <c r="K70" i="12"/>
  <c r="M70" i="12"/>
  <c r="O70" i="12"/>
  <c r="Q70" i="12"/>
  <c r="V70" i="12"/>
  <c r="G72" i="12"/>
  <c r="M72" i="12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G76" i="12"/>
  <c r="M76" i="12" s="1"/>
  <c r="I76" i="12"/>
  <c r="K76" i="12"/>
  <c r="O76" i="12"/>
  <c r="Q76" i="12"/>
  <c r="V76" i="12"/>
  <c r="G78" i="12"/>
  <c r="I78" i="12"/>
  <c r="K78" i="12"/>
  <c r="M78" i="12"/>
  <c r="O78" i="12"/>
  <c r="Q78" i="12"/>
  <c r="V78" i="12"/>
  <c r="G80" i="12"/>
  <c r="M80" i="12" s="1"/>
  <c r="I80" i="12"/>
  <c r="K80" i="12"/>
  <c r="O80" i="12"/>
  <c r="Q80" i="12"/>
  <c r="V80" i="12"/>
  <c r="G81" i="12"/>
  <c r="I81" i="12"/>
  <c r="K81" i="12"/>
  <c r="M81" i="12"/>
  <c r="O81" i="12"/>
  <c r="Q81" i="12"/>
  <c r="V81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I90" i="12"/>
  <c r="K90" i="12"/>
  <c r="M90" i="12"/>
  <c r="O90" i="12"/>
  <c r="Q90" i="12"/>
  <c r="V90" i="12"/>
  <c r="G91" i="12"/>
  <c r="M91" i="12" s="1"/>
  <c r="I91" i="12"/>
  <c r="K91" i="12"/>
  <c r="O91" i="12"/>
  <c r="Q91" i="12"/>
  <c r="V91" i="12"/>
  <c r="G92" i="12"/>
  <c r="I92" i="12"/>
  <c r="K92" i="12"/>
  <c r="M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7" i="12"/>
  <c r="M97" i="12" s="1"/>
  <c r="I97" i="12"/>
  <c r="K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I101" i="12"/>
  <c r="K101" i="12"/>
  <c r="M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I103" i="12"/>
  <c r="K103" i="12"/>
  <c r="M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G111" i="12"/>
  <c r="I63" i="1" s="1"/>
  <c r="G112" i="12"/>
  <c r="I112" i="12"/>
  <c r="K112" i="12"/>
  <c r="M112" i="12"/>
  <c r="O112" i="12"/>
  <c r="Q112" i="12"/>
  <c r="V112" i="12"/>
  <c r="G113" i="12"/>
  <c r="M113" i="12" s="1"/>
  <c r="I113" i="12"/>
  <c r="K113" i="12"/>
  <c r="O113" i="12"/>
  <c r="O111" i="12" s="1"/>
  <c r="Q113" i="12"/>
  <c r="V113" i="12"/>
  <c r="G114" i="12"/>
  <c r="I114" i="12"/>
  <c r="K114" i="12"/>
  <c r="M114" i="12"/>
  <c r="O114" i="12"/>
  <c r="Q114" i="12"/>
  <c r="V114" i="12"/>
  <c r="G116" i="12"/>
  <c r="I64" i="1" s="1"/>
  <c r="G117" i="12"/>
  <c r="M117" i="12" s="1"/>
  <c r="I117" i="12"/>
  <c r="K117" i="12"/>
  <c r="O117" i="12"/>
  <c r="Q117" i="12"/>
  <c r="Q116" i="12" s="1"/>
  <c r="V117" i="12"/>
  <c r="V116" i="12" s="1"/>
  <c r="G118" i="12"/>
  <c r="M118" i="12" s="1"/>
  <c r="I118" i="12"/>
  <c r="K118" i="12"/>
  <c r="O118" i="12"/>
  <c r="O116" i="12" s="1"/>
  <c r="Q118" i="12"/>
  <c r="V118" i="12"/>
  <c r="G120" i="12"/>
  <c r="I120" i="12"/>
  <c r="I119" i="12" s="1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I123" i="12"/>
  <c r="K123" i="12"/>
  <c r="M123" i="12"/>
  <c r="O123" i="12"/>
  <c r="Q123" i="12"/>
  <c r="V123" i="12"/>
  <c r="G124" i="12"/>
  <c r="M124" i="12" s="1"/>
  <c r="I124" i="12"/>
  <c r="K124" i="12"/>
  <c r="O124" i="12"/>
  <c r="Q124" i="12"/>
  <c r="V124" i="12"/>
  <c r="G125" i="12"/>
  <c r="I125" i="12"/>
  <c r="K125" i="12"/>
  <c r="M125" i="12"/>
  <c r="O125" i="12"/>
  <c r="Q125" i="12"/>
  <c r="V125" i="12"/>
  <c r="G126" i="12"/>
  <c r="M126" i="12" s="1"/>
  <c r="I126" i="12"/>
  <c r="K126" i="12"/>
  <c r="O126" i="12"/>
  <c r="Q126" i="12"/>
  <c r="V126" i="12"/>
  <c r="Q128" i="12"/>
  <c r="G129" i="12"/>
  <c r="G128" i="12" s="1"/>
  <c r="I66" i="1" s="1"/>
  <c r="I19" i="1" s="1"/>
  <c r="I129" i="12"/>
  <c r="I128" i="12" s="1"/>
  <c r="K129" i="12"/>
  <c r="K128" i="12" s="1"/>
  <c r="O129" i="12"/>
  <c r="O128" i="12" s="1"/>
  <c r="Q129" i="12"/>
  <c r="V129" i="12"/>
  <c r="V128" i="12" s="1"/>
  <c r="Q130" i="12"/>
  <c r="G131" i="12"/>
  <c r="G130" i="12" s="1"/>
  <c r="I67" i="1" s="1"/>
  <c r="I20" i="1" s="1"/>
  <c r="I131" i="12"/>
  <c r="I130" i="12" s="1"/>
  <c r="K131" i="12"/>
  <c r="K130" i="12" s="1"/>
  <c r="O131" i="12"/>
  <c r="O130" i="12" s="1"/>
  <c r="Q131" i="12"/>
  <c r="V131" i="12"/>
  <c r="V130" i="12" s="1"/>
  <c r="AE133" i="12"/>
  <c r="F42" i="1" s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G36" i="12" l="1"/>
  <c r="I58" i="1" s="1"/>
  <c r="O11" i="12"/>
  <c r="V119" i="12"/>
  <c r="V66" i="12"/>
  <c r="G66" i="12"/>
  <c r="I61" i="1" s="1"/>
  <c r="O36" i="12"/>
  <c r="G32" i="12"/>
  <c r="I57" i="1" s="1"/>
  <c r="I17" i="1" s="1"/>
  <c r="K11" i="12"/>
  <c r="K111" i="12"/>
  <c r="G96" i="12"/>
  <c r="I62" i="1" s="1"/>
  <c r="Q66" i="12"/>
  <c r="K36" i="12"/>
  <c r="Q32" i="12"/>
  <c r="I11" i="12"/>
  <c r="Q119" i="12"/>
  <c r="I111" i="12"/>
  <c r="G11" i="12"/>
  <c r="I54" i="1" s="1"/>
  <c r="F39" i="1"/>
  <c r="G119" i="12"/>
  <c r="I65" i="1" s="1"/>
  <c r="O96" i="12"/>
  <c r="I36" i="12"/>
  <c r="Q11" i="12"/>
  <c r="V11" i="12"/>
  <c r="M111" i="12"/>
  <c r="K96" i="12"/>
  <c r="M36" i="12"/>
  <c r="I66" i="12"/>
  <c r="K116" i="12"/>
  <c r="V111" i="12"/>
  <c r="I96" i="12"/>
  <c r="O44" i="12"/>
  <c r="V36" i="12"/>
  <c r="F41" i="1"/>
  <c r="I116" i="12"/>
  <c r="Q111" i="12"/>
  <c r="M96" i="12"/>
  <c r="O58" i="12"/>
  <c r="K44" i="12"/>
  <c r="Q36" i="12"/>
  <c r="M116" i="12"/>
  <c r="V96" i="12"/>
  <c r="K58" i="12"/>
  <c r="I44" i="12"/>
  <c r="Q96" i="12"/>
  <c r="I58" i="12"/>
  <c r="V44" i="12"/>
  <c r="G44" i="12"/>
  <c r="I59" i="1" s="1"/>
  <c r="AF133" i="12"/>
  <c r="Q44" i="12"/>
  <c r="O119" i="12"/>
  <c r="O66" i="12"/>
  <c r="Q58" i="12"/>
  <c r="O32" i="12"/>
  <c r="K119" i="12"/>
  <c r="K66" i="12"/>
  <c r="K32" i="12"/>
  <c r="I18" i="1"/>
  <c r="M131" i="12"/>
  <c r="M130" i="12" s="1"/>
  <c r="M129" i="12"/>
  <c r="M128" i="12" s="1"/>
  <c r="M120" i="12"/>
  <c r="M119" i="12" s="1"/>
  <c r="M67" i="12"/>
  <c r="M66" i="12" s="1"/>
  <c r="M59" i="12"/>
  <c r="M58" i="12" s="1"/>
  <c r="M45" i="12"/>
  <c r="M44" i="12" s="1"/>
  <c r="M33" i="12"/>
  <c r="M32" i="12" s="1"/>
  <c r="M30" i="12"/>
  <c r="M29" i="12" s="1"/>
  <c r="M28" i="12"/>
  <c r="M27" i="12" s="1"/>
  <c r="M12" i="12"/>
  <c r="M11" i="12" s="1"/>
  <c r="M9" i="12"/>
  <c r="M8" i="12" s="1"/>
  <c r="G8" i="12"/>
  <c r="I53" i="1" l="1"/>
  <c r="G133" i="12"/>
  <c r="F43" i="1"/>
  <c r="G23" i="1" s="1"/>
  <c r="G42" i="1"/>
  <c r="I42" i="1" s="1"/>
  <c r="G41" i="1"/>
  <c r="I41" i="1" s="1"/>
  <c r="G39" i="1"/>
  <c r="G43" i="1" s="1"/>
  <c r="G25" i="1" s="1"/>
  <c r="I39" i="1" l="1"/>
  <c r="I43" i="1" s="1"/>
  <c r="A27" i="1"/>
  <c r="I16" i="1"/>
  <c r="I21" i="1" s="1"/>
  <c r="I68" i="1"/>
  <c r="J67" i="1" l="1"/>
  <c r="J65" i="1"/>
  <c r="J53" i="1"/>
  <c r="J55" i="1"/>
  <c r="J60" i="1"/>
  <c r="J57" i="1"/>
  <c r="J56" i="1"/>
  <c r="J63" i="1"/>
  <c r="J58" i="1"/>
  <c r="J64" i="1"/>
  <c r="J61" i="1"/>
  <c r="J62" i="1"/>
  <c r="J59" i="1"/>
  <c r="J66" i="1"/>
  <c r="J54" i="1"/>
  <c r="G28" i="1"/>
  <c r="G27" i="1" s="1"/>
  <c r="G29" i="1" s="1"/>
  <c r="A28" i="1"/>
  <c r="J39" i="1"/>
  <c r="J43" i="1" s="1"/>
  <c r="J41" i="1"/>
  <c r="J42" i="1"/>
  <c r="J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Přikryl</author>
  </authors>
  <commentList>
    <comment ref="S6" authorId="0" shapeId="0" xr:uid="{125A4034-0268-465B-8F7F-84833008E24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D1D0BAA-B9D9-4D22-9A7C-9209DBE2CD7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<sst xmlns="http://schemas.openxmlformats.org/spreadsheetml/2006/main" count="1035" uniqueCount="347">
  <si>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</si>
  <si>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</si>
  <si>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</si>
  <si>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</si>
  <si>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</si>
  <si>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</si>
  <si>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</si>
  <si>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</si>
  <si>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</si>
  <si>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</si>
  <si>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</si>
  <si>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</si>
  <si>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</si>
  <si>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</si>
  <si>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</si>
  <si>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</si>
  <si>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</si>
  <si>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</si>
  <si>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</si>
  <si>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</si>
  <si>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</si>
  <si>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</si>
  <si>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</si>
  <si>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</si>
  <si>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</si>
  <si>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</si>
  <si>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</si>
  <si>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</si>
  <si>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</si>
  <si>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</si>
  <si>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</si>
  <si>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</si>
  <si>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</si>
  <si>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</si>
  <si>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</si>
  <si>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</si>
  <si>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</si>
  <si>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</si>
  <si>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</si>
  <si>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</si>
  <si>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</si>
  <si>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</si>
  <si>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</si>
  <si>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</si>
  <si>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STavební práce</t>
  </si>
  <si>
    <t>Oprava střechy</t>
  </si>
  <si>
    <t>Objekt:</t>
  </si>
  <si>
    <t>Rozpočet:</t>
  </si>
  <si>
    <t>2501</t>
  </si>
  <si>
    <t>SPGŠ OPRAVA STŘECHY</t>
  </si>
  <si>
    <t>Stavba</t>
  </si>
  <si>
    <t>Stavební objekt</t>
  </si>
  <si>
    <t>Celkem za stavbu</t>
  </si>
  <si>
    <t>CZK</t>
  </si>
  <si>
    <t>#POPS</t>
  </si>
  <si>
    <t>Popis stavby: 2501 - SPGŠ OPRAVA STŘECHY</t>
  </si>
  <si>
    <t>#POPO</t>
  </si>
  <si>
    <t>Popis objektu: 01 - Oprava střechy</t>
  </si>
  <si>
    <t>#POPR</t>
  </si>
  <si>
    <t>Popis rozpočtu: 01 - STavební práce</t>
  </si>
  <si>
    <t>Rekapitulace dílů</t>
  </si>
  <si>
    <t>Typ dílu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</si>
  <si>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</si>
  <si>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</si>
  <si>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</si>
  <si>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</si>
  <si>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</si>
  <si>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</si>
  <si>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</si>
  <si>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</si>
  <si>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712</t>
  </si>
  <si>
    <t>Povlakové krytiny</t>
  </si>
  <si>
    <t>713</t>
  </si>
  <si>
    <t>Izolace tepelné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</si>
  <si>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</si>
  <si>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</si>
  <si>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</si>
  <si>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</si>
  <si>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</si>
  <si>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</si>
  <si>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</si>
  <si>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</si>
  <si>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</si>
  <si>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truhlářské, okna a dveře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</si>
  <si>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</si>
  <si>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</si>
  <si>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</si>
  <si>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</si>
  <si>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</si>
  <si>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</si>
  <si>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</si>
  <si>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</si>
  <si>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</si>
  <si>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</si>
  <si>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</si>
  <si>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</si>
  <si>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</si>
  <si>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</si>
  <si>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</si>
  <si>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</si>
  <si>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</si>
  <si>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</si>
  <si>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</si>
  <si>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</si>
  <si>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</si>
  <si>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</si>
  <si>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</si>
  <si>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</si>
  <si>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</si>
  <si>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</si>
  <si>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</si>
  <si>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</si>
  <si>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</si>
  <si>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</si>
  <si>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</si>
  <si>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</si>
  <si>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</si>
  <si>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</si>
  <si>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</si>
  <si>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</si>
  <si>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622319139RV1</t>
  </si>
  <si>
    <t xml:space="preserve">Zateplení fasády  , expandovaným polystyrénem, tloušťky 240 mm, zakončené stěrkou s výztužnou tkaninou,  </t>
  </si>
  <si>
    <t>m2</t>
  </si>
  <si>
    <t>801-1</t>
  </si>
  <si>
    <t>RTS 25/ II</t>
  </si>
  <si>
    <t>Práce</t>
  </si>
  <si>
    <t>Běžná</t>
  </si>
  <si>
    <t>POL1_</t>
  </si>
  <si>
    <t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t>
  </si>
  <si>
    <t>SPI</t>
  </si>
  <si>
    <t>941941042R00</t>
  </si>
  <si>
    <t>Montáž lešení lehkého pracovního řadového s podlahami šířky od 1,00 do 1,20 m, výšky přes 10 do 30 m</t>
  </si>
  <si>
    <t>800-3</t>
  </si>
  <si>
    <t>včetně kotvení</t>
  </si>
  <si>
    <t>941941111R00</t>
  </si>
  <si>
    <t xml:space="preserve">Montáž lešení lehkého pracovního řadového s podlahami pronájem lešení za den </t>
  </si>
  <si>
    <t>579,3575*2</t>
  </si>
  <si>
    <t>VV</t>
  </si>
  <si>
    <t>941941842R00</t>
  </si>
  <si>
    <t>Demontáž lešení lehkého řadového s podlahami šířky přes 1 do 1,2 m, výšky přes 10 do 30 m</t>
  </si>
  <si>
    <t>944944011R00</t>
  </si>
  <si>
    <t xml:space="preserve">Montáž ochranné sítě z umělých vláken </t>
  </si>
  <si>
    <t>944944031R00</t>
  </si>
  <si>
    <t>Montáž ochranné sítě příplatek k ceně za každý další i započatý měsíc použití ochranných sítí  z umělých vláken</t>
  </si>
  <si>
    <t>598,3575*2</t>
  </si>
  <si>
    <t>944944081R00</t>
  </si>
  <si>
    <t xml:space="preserve">Demontáž ochranné sítě z umělých vláken </t>
  </si>
  <si>
    <t>944945012R00</t>
  </si>
  <si>
    <t>Montáž záchytné stříšky šířky do 2 m</t>
  </si>
  <si>
    <t>m</t>
  </si>
  <si>
    <t>2+2+6+6</t>
  </si>
  <si>
    <t>944945192R00</t>
  </si>
  <si>
    <t>Montáž záchytné stříšky příplatek k ceně za každý další i započatý měsíc použití záchytné stříšky  šířky do 2 m</t>
  </si>
  <si>
    <t>16*2</t>
  </si>
  <si>
    <t>95/01</t>
  </si>
  <si>
    <t>Ochrana stávající střechy sousedního objektu</t>
  </si>
  <si>
    <t>kpl</t>
  </si>
  <si>
    <t>Vlastní</t>
  </si>
  <si>
    <t>Indiv</t>
  </si>
  <si>
    <t>952903111R00</t>
  </si>
  <si>
    <t>Čištění budov odstranění prachu z trámů</t>
  </si>
  <si>
    <t>801-4</t>
  </si>
  <si>
    <t>999281111R00</t>
  </si>
  <si>
    <t xml:space="preserve">Přesun hmot pro opravy a údržbu objektů pro opravy a údržbu dosavadních objektů včetně vnějších plášťů  výšky do 25 m,  </t>
  </si>
  <si>
    <t>t</t>
  </si>
  <si>
    <t>Přesun hmot</t>
  </si>
  <si>
    <t>POL7_</t>
  </si>
  <si>
    <t>oborů 801, 803, 811 a 812</t>
  </si>
  <si>
    <t>712351111RT2</t>
  </si>
  <si>
    <t>Povlakové krytiny střech do 10° samolepicími pásy 1 vrstva, včetně dodávky samolepicího asfaltového pásu</t>
  </si>
  <si>
    <t>800-711</t>
  </si>
  <si>
    <t>998712203R00</t>
  </si>
  <si>
    <t>Přesun hmot pro povlakové krytiny v objektech výšky od 12 do 24 m</t>
  </si>
  <si>
    <t>50 m vodorovně</t>
  </si>
  <si>
    <t>713111130RT1</t>
  </si>
  <si>
    <t xml:space="preserve">Montáž tepelné izolace stropů vložené mezi krokve,  </t>
  </si>
  <si>
    <t>800-713</t>
  </si>
  <si>
    <t>713105122R00</t>
  </si>
  <si>
    <t>Odstranění tepelné izolace z desek, lamel, rohoží, pásů a foukané izolace šikmých střech, volně uložené, z minerálních desek, lamel, rohoží a pásů, tloušťky od 100 mm do 200 mm</t>
  </si>
  <si>
    <t>713141151RAF</t>
  </si>
  <si>
    <t>Izolace tepelná střech shora z PIR desek tl. 180 mm</t>
  </si>
  <si>
    <t>6315083956R</t>
  </si>
  <si>
    <t>Výrobek izolační pro budovy z minerální vlny (MW) tvar: rohož; tl = 160 mm; OH = 13 kg/m3; lambda = 0,038 W/(m.K)</t>
  </si>
  <si>
    <t>SPCM</t>
  </si>
  <si>
    <t>Specifikace</t>
  </si>
  <si>
    <t>POL3_</t>
  </si>
  <si>
    <t>67352251R</t>
  </si>
  <si>
    <t>páska spojovací akrylát; samolepicí; š = 60,0 mm; l = 25 m</t>
  </si>
  <si>
    <t>bal</t>
  </si>
  <si>
    <t>998713203R00</t>
  </si>
  <si>
    <t>Přesun hmot pro izolace tepelné v objektech výšky do 24 m</t>
  </si>
  <si>
    <t>762088113R00</t>
  </si>
  <si>
    <t>Zvláštní výkony zakrývání a odkrývání opravované střešní konstrukce provizorní těžkou plachtou na ochranu před srážkovou vodou 12 x 15 m</t>
  </si>
  <si>
    <t>kus</t>
  </si>
  <si>
    <t>800-762</t>
  </si>
  <si>
    <t>762332933R00</t>
  </si>
  <si>
    <t>Vázané konstrukce krovů doplnění části střešní vazby z hranolků, hranolů včetně dodávky řeziva  průřezové plochy přes 224 do 288 cm2, včetně dodávky hranolů 140 x 200 mm</t>
  </si>
  <si>
    <t>762341210RT2</t>
  </si>
  <si>
    <t>Montáž bednění střech rovných o sklonu do 60° z prken hrubých na sraz tloušťky do 32 mm včetně vyřezání otvorů , včetně dodávky prken tloušťky 24 mm</t>
  </si>
  <si>
    <t>762342203RT4</t>
  </si>
  <si>
    <t>Montáž laťování střech o sklonu do 60° při vzdálenost latí přes 220 do 360 mm, včetně dodávky latí 40/60 mm</t>
  </si>
  <si>
    <t>762342253RT2</t>
  </si>
  <si>
    <t>Montáž kontralatí přes tepelnou izolaci tloušťky 180 mm, z tuhé pěny (např. PIR), včetně dodávky latí 60 x 40 mm</t>
  </si>
  <si>
    <t>včetně dodávky vrutů a těsnicí pásky pod kontralatě</t>
  </si>
  <si>
    <t>762342812R00</t>
  </si>
  <si>
    <t>Demontáž bednění a laťování laťování střech o sklonu do 60 stupňů včetně všech nadstřešních konstrukcí rozteč latí přes 22 do 50 cm</t>
  </si>
  <si>
    <t>762342814R00</t>
  </si>
  <si>
    <t>Demontáž bednění a laťování kontralatí střech o sklonu do 60 stupňů včetně všech nadstřešních konstrukcí</t>
  </si>
  <si>
    <t>762354804R00</t>
  </si>
  <si>
    <t>Demontáž nadstřešních konstrukcí střešních vikýřů, světlíků z řeziva průřezu do 120 cm2  sklonu střechy přes 15°</t>
  </si>
  <si>
    <t>762395000R00</t>
  </si>
  <si>
    <t>Spojovací a ochranné prostředky svory, prkna, hřebíky, pásová ocel, vruty, impregnace</t>
  </si>
  <si>
    <t>soubor</t>
  </si>
  <si>
    <t>762161220RA0</t>
  </si>
  <si>
    <t xml:space="preserve">Stěny dřevostaveb kompletní nosné vnitřní, opláštěné sádrovláknitými deskami,  </t>
  </si>
  <si>
    <t>AP-PSV</t>
  </si>
  <si>
    <t>Agregovaná položka</t>
  </si>
  <si>
    <t>POL2_</t>
  </si>
  <si>
    <t>998762203R00</t>
  </si>
  <si>
    <t>Přesun hmot pro konstrukce tesařské v objektech výšky do 24 m</t>
  </si>
  <si>
    <t>763611132R00</t>
  </si>
  <si>
    <t>Montáž bednění střech, z desek tl. do 18 mm, na P+D, šroubováním</t>
  </si>
  <si>
    <t>800-763</t>
  </si>
  <si>
    <t>vč. dodávky a montáže spojovacího materiálu</t>
  </si>
  <si>
    <t>76301</t>
  </si>
  <si>
    <t>D+M Podkladní konstrukce z OSB tl.12,5mm pro klempířské kce</t>
  </si>
  <si>
    <t>76302</t>
  </si>
  <si>
    <t>D+M vnitřního zapravení vikýřů</t>
  </si>
  <si>
    <t>60726144R</t>
  </si>
  <si>
    <t>Deska z plochých třísek (OSB) typ: 4; tl = 18,0 mm; povrch: nebroušený; hrana: P + D</t>
  </si>
  <si>
    <t>998763201R00</t>
  </si>
  <si>
    <t>Přesun hmot dřevostaveb v objektech výšky do 6 m</t>
  </si>
  <si>
    <t>764331330R00</t>
  </si>
  <si>
    <t>Lemování z hliníkového plechu výroba a montáž lemování zdí  na střechách s tvrdou krytinou včetně rohů a ukončení před požární zdí, rš 330 mm</t>
  </si>
  <si>
    <t>800-764</t>
  </si>
  <si>
    <t>764359392R00</t>
  </si>
  <si>
    <t>Žlaby z hlníkového plechu montáž doplňků žlabů - kotlíků Al kónických  oválných</t>
  </si>
  <si>
    <t>764391320R00</t>
  </si>
  <si>
    <t>Ostatní střešní prvky z hliníkového plechu dodávka a montáž   závětrné lišty, rš 330 mm, z Al plechu tloušťky 0,80 mm</t>
  </si>
  <si>
    <t>764421340R00</t>
  </si>
  <si>
    <t>Oplechování říms a ozdobných prvků z hliníkového plechu výroba a montáž   z Al plechu tloušťky 0,80 mm, rš 250 mm</t>
  </si>
  <si>
    <t>včetně rohů</t>
  </si>
  <si>
    <t>764421370R00</t>
  </si>
  <si>
    <t>Oplechování říms a ozdobných prvků z hliníkového plechu výroba a montáž   z Al plechu tloušťky 0,80 mm, rš 500 mm</t>
  </si>
  <si>
    <t>764421380R00</t>
  </si>
  <si>
    <t>Oplechování říms a ozdobných prvků z hliníkového plechu výroba a montáž   z Al plechu tloušťky 0,80 mm, rš 600 mm</t>
  </si>
  <si>
    <t>764421390R00</t>
  </si>
  <si>
    <t>Oplechování říms a ozdobných prvků z hliníkového plechu výroba a montáž   z Al plechu tloušťky 0,80 mm, rš 750 mm</t>
  </si>
  <si>
    <t>764816420R00</t>
  </si>
  <si>
    <t xml:space="preserve">Oplechování  okapnice, z lakovaného pozinkovaného plechu, rš 200 mm, dodávka a montáž </t>
  </si>
  <si>
    <t>včetně zhotovení rohů, spojů a dilatací</t>
  </si>
  <si>
    <t>764778123R00</t>
  </si>
  <si>
    <t>Odpadní trouby kruhové, průměr 120 mm, z lakovaného hliníkového plechu, v barvě tmavě hnědé, antracitové, světle šedé, dodávka a montáž</t>
  </si>
  <si>
    <t>764778116R00</t>
  </si>
  <si>
    <t>Žlaby nástřešní půlkruhový, z hliníkového lakovaného plechu v barvě tmavě hnědé, antracitové, světle šedé, rš 700 mm, dodávka a montáž</t>
  </si>
  <si>
    <t>včetně háků, čel, rohů, rovných hrdel a dilatací</t>
  </si>
  <si>
    <t>764778120R00</t>
  </si>
  <si>
    <t>Ostatní prvky ke žlabům a odpadním troubám dilatace s návalkou, se záslepkou, pro půlkulatý žlab, z lakovaného hliníkového plechu v barvě přírodní hliník, rš 400 mm, dodávka a montáž</t>
  </si>
  <si>
    <t>764322831R00</t>
  </si>
  <si>
    <t>Demontáž oplechování okapů na střechách s tvrdou krytinou, rš 400 mm, sklonu přes 30 do 45°</t>
  </si>
  <si>
    <t>764331831R00</t>
  </si>
  <si>
    <t>Demontáž lemování zdí  na střechách s tvrdou krytinou, rš 250 a 330 mm, sklonu přes 30 do 45°</t>
  </si>
  <si>
    <t>764351837R00</t>
  </si>
  <si>
    <t>Demontáž žlabů háků,  , sklonu přes 30 do 45°</t>
  </si>
  <si>
    <t>764352811R00</t>
  </si>
  <si>
    <t>Demontáž žlabů podokapních půlkruhových rovných, rš 330 mm, sklonu přes 30 do 45°</t>
  </si>
  <si>
    <t>764361811R00</t>
  </si>
  <si>
    <t>Demontáž střešních otvorů střešních oken a poklopů, na krytině vlnité a prejzové, sklonu přes 30 do 45°</t>
  </si>
  <si>
    <t>764391821R00</t>
  </si>
  <si>
    <t>Demontáž ostatních prvků střešních závětrné lišty, rš 250 a 330 mm, sklonu přes 30 do 45°</t>
  </si>
  <si>
    <t>764454802R00</t>
  </si>
  <si>
    <t>Demontáž odpadních trub nebo součástí trub kruhových , o průměru 120 mm</t>
  </si>
  <si>
    <t>764391318R00</t>
  </si>
  <si>
    <t>Přítlačná lišta z Al plechu, rš 100 mm, vč. tmelu</t>
  </si>
  <si>
    <t>76477</t>
  </si>
  <si>
    <t>Oplechování vikýřů atyp Al</t>
  </si>
  <si>
    <t>553448228R</t>
  </si>
  <si>
    <t>kotlík žlabový lisovaný; lakovaný hliník; tl. 0,6 mm; 400/120 mm</t>
  </si>
  <si>
    <t>998764203R00</t>
  </si>
  <si>
    <t>Přesun hmot pro konstrukce klempířské v objektech výšky do 24 m</t>
  </si>
  <si>
    <t>765318851R00</t>
  </si>
  <si>
    <t>Demontáž pálené krytiny hřebenů a nároží  z hřebenáčů, s větracím pásem, do suti</t>
  </si>
  <si>
    <t>800-765</t>
  </si>
  <si>
    <t>765312495R00</t>
  </si>
  <si>
    <t xml:space="preserve">Krytina pálená doplňky ke krytině drážkové, mřížka větrací 100 cm univerzální,  </t>
  </si>
  <si>
    <t>765332810R00</t>
  </si>
  <si>
    <t>Demontáž betonové krytiny na sucho, do suti</t>
  </si>
  <si>
    <t>765331221R00</t>
  </si>
  <si>
    <t>Krytina betonová Krytina betonová střech složitých drážkových, v barvě cihlově červené, červenohnědé, tmavohnědé, černé</t>
  </si>
  <si>
    <t>765331231R00</t>
  </si>
  <si>
    <t xml:space="preserve">Krytina betonová Doplňky pro betonovou zastřešení krytinu drážkovou, hřeben s větracím pásem,  </t>
  </si>
  <si>
    <t>765332753R00</t>
  </si>
  <si>
    <t>Krytina betonová Sněhový zachytávač třítrubkový, pozink, pro laťování s roztečí 330-390 mm, krytina betonová</t>
  </si>
  <si>
    <t>765339926R00</t>
  </si>
  <si>
    <t>Krytina betonová Montáž zastřešení krytinou betonovou drážkovou, přiřezání a uchycení krytiny šikmé</t>
  </si>
  <si>
    <t>765799301R00</t>
  </si>
  <si>
    <t>Fólie parotěsné, difúzní a vodotěsné demontáž</t>
  </si>
  <si>
    <t>765901001R00</t>
  </si>
  <si>
    <t xml:space="preserve">Fólie parotěsné, difúzní a vodotěsné Fólie podstřešní difuzní montáž,  </t>
  </si>
  <si>
    <t>765901311R00</t>
  </si>
  <si>
    <t>Fólie parotěsné, difúzní a vodotěsné Doplňky pro fólie páska těsnicí pod kontralatě š. 5 cm</t>
  </si>
  <si>
    <t>23170128R</t>
  </si>
  <si>
    <t>pěna PU; montážní, lepicí; tepelná odolnost -40 až 90 °C; přetíratelná; 0,80 l</t>
  </si>
  <si>
    <t>62853110R</t>
  </si>
  <si>
    <t>Pás hydroizolační asfaltový stabilizace: samolepicí; nosná vložka: umělohmotná rohož; asfalt: modifikovaný</t>
  </si>
  <si>
    <t>998765203R00</t>
  </si>
  <si>
    <t>Přesun hmot pro krytiny tvrdé v objektech výšky do 24 m</t>
  </si>
  <si>
    <t>766231111R00</t>
  </si>
  <si>
    <t>Montáž schodů stahovacích půdních schodů</t>
  </si>
  <si>
    <t>800-766</t>
  </si>
  <si>
    <t>76662</t>
  </si>
  <si>
    <t>D+M Okno střešní dle spocifikace</t>
  </si>
  <si>
    <t>998766203R00</t>
  </si>
  <si>
    <t>Přesun hmot pro konstrukce truhlářské v objektech výšky do 24 m</t>
  </si>
  <si>
    <t>168569T10</t>
  </si>
  <si>
    <t>Demontáž stávjícího hromosvodu, dodávka a montáž hromosvodu nového vč. revize</t>
  </si>
  <si>
    <t>168569T11</t>
  </si>
  <si>
    <t>Projektová dokumentace systému ochrany před bleskem</t>
  </si>
  <si>
    <t>979081111R00</t>
  </si>
  <si>
    <t>Odvoz suti a vybouraných hmot na skládku do 1 km</t>
  </si>
  <si>
    <t>801-3</t>
  </si>
  <si>
    <t>979990107R00</t>
  </si>
  <si>
    <t>Poplatek za uložení, směs betonu, cihel a dřeva,  , skupina 17 09 04 z Katalogu odpadů</t>
  </si>
  <si>
    <t>979990144R00</t>
  </si>
  <si>
    <t>Poplatek za uložení, minerální vata,  , skupina 17 06 04 z Katalogu odpadů</t>
  </si>
  <si>
    <t>979990161R00</t>
  </si>
  <si>
    <t>Poplatek za uložení, dřevo,  , skupina 17 02 01 z Katalogu odpadů</t>
  </si>
  <si>
    <t>979011111R00</t>
  </si>
  <si>
    <t>Svislá doprava suti a vybouraných hmot za prvé podlaží nad nebo pod základním podlažím</t>
  </si>
  <si>
    <t>Přesun suti</t>
  </si>
  <si>
    <t>POL8_</t>
  </si>
  <si>
    <t>979081121R00</t>
  </si>
  <si>
    <t>Odvoz suti a vybouraných hmot na skládku příplatek za každý další 1 km</t>
  </si>
  <si>
    <t>979087311R00</t>
  </si>
  <si>
    <t>Vodorovné přemístění suti nošením k místu nakládky vodorovné přemístění suti nošením nebo přehozením, na vzdálenost 10 m</t>
  </si>
  <si>
    <t>800-2</t>
  </si>
  <si>
    <t>nebo vybouraných hmot nošením nebo přehazováním k místu nakládky přístupnému normálním dopravním prostředkům do 10 m,</t>
  </si>
  <si>
    <t>005121 R</t>
  </si>
  <si>
    <t>Zařízení staveniště</t>
  </si>
  <si>
    <t>Soubor</t>
  </si>
  <si>
    <t>VRN</t>
  </si>
  <si>
    <t>POL99_2</t>
  </si>
  <si>
    <t>005211040R</t>
  </si>
  <si>
    <t xml:space="preserve">Užívání veřejných ploch a prostranství  </t>
  </si>
  <si>
    <t>POL99_8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</si>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</sst>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165" fontId="17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8" t="s">
        <v>39</v>
      </c>
      <c r="B2" s="198"/>
      <c r="C2" s="198"/>
      <c r="D2" s="198"/>
      <c r="E2" s="198"/>
      <c r="F2" s="198"/>
      <c r="G2" s="198"/>
    </row>
  </sheetData>
  <sheetProtection algorithmName="SHA-512" hashValue="qRYioDONkgy8R0XejX0hO4OKfyOdIfIt/i/3TwYC4xMjWxVFRPP6DSiyLF0Xms5Im7C3WR1XoA9VSkqZEJUoog==" saltValue="sbU8j3fKrx6GdI8/3gQB0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opLeftCell="B25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3" t="s">
        <v>41</v>
      </c>
      <c r="C1" s="234"/>
      <c r="D1" s="234"/>
      <c r="E1" s="234"/>
      <c r="F1" s="234"/>
      <c r="G1" s="234"/>
      <c r="H1" s="234"/>
      <c r="I1" s="234"/>
      <c r="J1" s="235"/>
    </row>
    <row r="2" spans="1:15" ht="36" customHeight="1" x14ac:dyDescent="0.2">
      <c r="A2" s="2"/>
      <c r="B2" s="77" t="s">
        <v>22</v>
      </c>
      <c r="C2" s="78"/>
      <c r="D2" s="79" t="s">
        <v>48</v>
      </c>
      <c r="E2" s="239" t="s">
        <v>49</v>
      </c>
      <c r="F2" s="240"/>
      <c r="G2" s="240"/>
      <c r="H2" s="240"/>
      <c r="I2" s="240"/>
      <c r="J2" s="241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42" t="s">
        <v>45</v>
      </c>
      <c r="F3" s="243"/>
      <c r="G3" s="243"/>
      <c r="H3" s="243"/>
      <c r="I3" s="243"/>
      <c r="J3" s="244"/>
    </row>
    <row r="4" spans="1:15" ht="23.25" customHeight="1" x14ac:dyDescent="0.2">
      <c r="A4" s="76">
        <v>1996</v>
      </c>
      <c r="B4" s="82" t="s">
        <v>47</v>
      </c>
      <c r="C4" s="83"/>
      <c r="D4" s="84" t="s">
        <v>43</v>
      </c>
      <c r="E4" s="222" t="s">
        <v>44</v>
      </c>
      <c r="F4" s="223"/>
      <c r="G4" s="223"/>
      <c r="H4" s="223"/>
      <c r="I4" s="223"/>
      <c r="J4" s="224"/>
    </row>
    <row r="5" spans="1:15" ht="24" customHeight="1" x14ac:dyDescent="0.2">
      <c r="A5" s="2"/>
      <c r="B5" s="31" t="s">
        <v>42</v>
      </c>
      <c r="D5" s="227"/>
      <c r="E5" s="228"/>
      <c r="F5" s="228"/>
      <c r="G5" s="228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9"/>
      <c r="E6" s="230"/>
      <c r="F6" s="230"/>
      <c r="G6" s="230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31"/>
      <c r="F7" s="232"/>
      <c r="G7" s="23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6"/>
      <c r="E11" s="246"/>
      <c r="F11" s="246"/>
      <c r="G11" s="246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21"/>
      <c r="E12" s="221"/>
      <c r="F12" s="221"/>
      <c r="G12" s="221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5"/>
      <c r="F13" s="226"/>
      <c r="G13" s="226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5"/>
      <c r="F15" s="245"/>
      <c r="G15" s="247"/>
      <c r="H15" s="247"/>
      <c r="I15" s="247" t="s">
        <v>29</v>
      </c>
      <c r="J15" s="248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210"/>
      <c r="F16" s="211"/>
      <c r="G16" s="210"/>
      <c r="H16" s="211"/>
      <c r="I16" s="210">
        <f>SUMIF(F53:F67,A16,I53:I67)+SUMIF(F53:F67,"PSU",I53:I67)</f>
        <v>0</v>
      </c>
      <c r="J16" s="212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210"/>
      <c r="F17" s="211"/>
      <c r="G17" s="210"/>
      <c r="H17" s="211"/>
      <c r="I17" s="210">
        <f>SUMIF(F53:F67,A17,I53:I67)</f>
        <v>0</v>
      </c>
      <c r="J17" s="212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210"/>
      <c r="F18" s="211"/>
      <c r="G18" s="210"/>
      <c r="H18" s="211"/>
      <c r="I18" s="210">
        <f>SUMIF(F53:F67,A18,I53:I67)</f>
        <v>0</v>
      </c>
      <c r="J18" s="212"/>
    </row>
    <row r="19" spans="1:10" ht="23.25" customHeight="1" x14ac:dyDescent="0.2">
      <c r="A19" s="143" t="s">
        <v>89</v>
      </c>
      <c r="B19" s="38" t="s">
        <v>27</v>
      </c>
      <c r="C19" s="62"/>
      <c r="D19" s="63"/>
      <c r="E19" s="210"/>
      <c r="F19" s="211"/>
      <c r="G19" s="210"/>
      <c r="H19" s="211"/>
      <c r="I19" s="210">
        <f>SUMIF(F53:F67,A19,I53:I67)</f>
        <v>0</v>
      </c>
      <c r="J19" s="212"/>
    </row>
    <row r="20" spans="1:10" ht="23.25" customHeight="1" x14ac:dyDescent="0.2">
      <c r="A20" s="143" t="s">
        <v>90</v>
      </c>
      <c r="B20" s="38" t="s">
        <v>28</v>
      </c>
      <c r="C20" s="62"/>
      <c r="D20" s="63"/>
      <c r="E20" s="210"/>
      <c r="F20" s="211"/>
      <c r="G20" s="210"/>
      <c r="H20" s="211"/>
      <c r="I20" s="210">
        <f>SUMIF(F53:F67,A20,I53:I67)</f>
        <v>0</v>
      </c>
      <c r="J20" s="212"/>
    </row>
    <row r="21" spans="1:10" ht="23.25" customHeight="1" x14ac:dyDescent="0.2">
      <c r="A21" s="2"/>
      <c r="B21" s="48" t="s">
        <v>29</v>
      </c>
      <c r="C21" s="64"/>
      <c r="D21" s="65"/>
      <c r="E21" s="213"/>
      <c r="F21" s="249"/>
      <c r="G21" s="213"/>
      <c r="H21" s="249"/>
      <c r="I21" s="213">
        <f>SUM(I16:J20)</f>
        <v>0</v>
      </c>
      <c r="J21" s="21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8">
        <f>ZakladDPHSniVypocet</f>
        <v>0</v>
      </c>
      <c r="H23" s="209"/>
      <c r="I23" s="209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6">
        <f>I23*E23/100</f>
        <v>0</v>
      </c>
      <c r="H24" s="207"/>
      <c r="I24" s="207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8">
        <f>ZakladDPHZaklVypocet</f>
        <v>0</v>
      </c>
      <c r="H25" s="209"/>
      <c r="I25" s="209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6">
        <f>I25*E25/100</f>
        <v>0</v>
      </c>
      <c r="H26" s="237"/>
      <c r="I26" s="237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8">
        <f>CenaCelkemBezDPH-(ZakladDPHSni+ZakladDPHZakl)</f>
        <v>0</v>
      </c>
      <c r="H27" s="238"/>
      <c r="I27" s="238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23</v>
      </c>
      <c r="C28" s="117"/>
      <c r="D28" s="117"/>
      <c r="E28" s="118"/>
      <c r="F28" s="119"/>
      <c r="G28" s="216">
        <f>A27</f>
        <v>0</v>
      </c>
      <c r="H28" s="216"/>
      <c r="I28" s="216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35</v>
      </c>
      <c r="C29" s="121"/>
      <c r="D29" s="121"/>
      <c r="E29" s="121"/>
      <c r="F29" s="122"/>
      <c r="G29" s="215">
        <f>ZakladDPHSni+DPHSni+ZakladDPHZakl+DPHZakl+Zaokrouhleni</f>
        <v>0</v>
      </c>
      <c r="H29" s="215"/>
      <c r="I29" s="215"/>
      <c r="J29" s="123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7"/>
      <c r="E34" s="218"/>
      <c r="G34" s="219"/>
      <c r="H34" s="220"/>
      <c r="I34" s="220"/>
      <c r="J34" s="25"/>
    </row>
    <row r="35" spans="1:10" ht="12.75" customHeight="1" x14ac:dyDescent="0.2">
      <c r="A35" s="2"/>
      <c r="B35" s="2"/>
      <c r="D35" s="205" t="s">
        <v>2</v>
      </c>
      <c r="E35" s="20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50</v>
      </c>
      <c r="C39" s="201"/>
      <c r="D39" s="201"/>
      <c r="E39" s="201"/>
      <c r="F39" s="100">
        <f>'01 01 Pol'!AE133</f>
        <v>0</v>
      </c>
      <c r="G39" s="101">
        <f>'01 01 Pol'!AF133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88">
        <v>2</v>
      </c>
      <c r="B40" s="105"/>
      <c r="C40" s="202" t="s">
        <v>51</v>
      </c>
      <c r="D40" s="202"/>
      <c r="E40" s="202"/>
      <c r="F40" s="106"/>
      <c r="G40" s="107"/>
      <c r="H40" s="107"/>
      <c r="I40" s="108"/>
      <c r="J40" s="109"/>
    </row>
    <row r="41" spans="1:10" ht="25.5" hidden="1" customHeight="1" x14ac:dyDescent="0.2">
      <c r="A41" s="88">
        <v>2</v>
      </c>
      <c r="B41" s="105" t="s">
        <v>43</v>
      </c>
      <c r="C41" s="202" t="s">
        <v>45</v>
      </c>
      <c r="D41" s="202"/>
      <c r="E41" s="202"/>
      <c r="F41" s="106">
        <f>'01 01 Pol'!AE133</f>
        <v>0</v>
      </c>
      <c r="G41" s="107">
        <f>'01 01 Pol'!AF133</f>
        <v>0</v>
      </c>
      <c r="H41" s="107"/>
      <c r="I41" s="108">
        <f>F41+G41+H41</f>
        <v>0</v>
      </c>
      <c r="J41" s="109" t="str">
        <f>IF(CenaCelkemVypocet=0,"",I41/CenaCelkemVypocet*100)</f>
        <v/>
      </c>
    </row>
    <row r="42" spans="1:10" ht="25.5" hidden="1" customHeight="1" x14ac:dyDescent="0.2">
      <c r="A42" s="88">
        <v>3</v>
      </c>
      <c r="B42" s="110" t="s">
        <v>43</v>
      </c>
      <c r="C42" s="201" t="s">
        <v>44</v>
      </c>
      <c r="D42" s="201"/>
      <c r="E42" s="201"/>
      <c r="F42" s="111">
        <f>'01 01 Pol'!AE133</f>
        <v>0</v>
      </c>
      <c r="G42" s="102">
        <f>'01 01 Pol'!AF133</f>
        <v>0</v>
      </c>
      <c r="H42" s="102"/>
      <c r="I42" s="103">
        <f>F42+G42+H42</f>
        <v>0</v>
      </c>
      <c r="J42" s="104" t="str">
        <f>IF(CenaCelkemVypocet=0,"",I42/CenaCelkemVypocet*100)</f>
        <v/>
      </c>
    </row>
    <row r="43" spans="1:10" ht="25.5" hidden="1" customHeight="1" x14ac:dyDescent="0.2">
      <c r="A43" s="88"/>
      <c r="B43" s="203" t="s">
        <v>52</v>
      </c>
      <c r="C43" s="204"/>
      <c r="D43" s="204"/>
      <c r="E43" s="204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4" t="s">
        <v>60</v>
      </c>
    </row>
    <row r="52" spans="1:10" ht="25.5" customHeight="1" x14ac:dyDescent="0.2">
      <c r="A52" s="126"/>
      <c r="B52" s="129" t="s">
        <v>17</v>
      </c>
      <c r="C52" s="129" t="s">
        <v>5</v>
      </c>
      <c r="D52" s="130"/>
      <c r="E52" s="130"/>
      <c r="F52" s="131" t="s">
        <v>61</v>
      </c>
      <c r="G52" s="131"/>
      <c r="H52" s="131"/>
      <c r="I52" s="131" t="s">
        <v>29</v>
      </c>
      <c r="J52" s="131" t="s">
        <v>0</v>
      </c>
    </row>
    <row r="53" spans="1:10" ht="36.75" customHeight="1" x14ac:dyDescent="0.2">
      <c r="A53" s="127"/>
      <c r="B53" s="132" t="s">
        <v>62</v>
      </c>
      <c r="C53" s="199" t="s">
        <v>63</v>
      </c>
      <c r="D53" s="200"/>
      <c r="E53" s="200"/>
      <c r="F53" s="139" t="s">
        <v>24</v>
      </c>
      <c r="G53" s="140"/>
      <c r="H53" s="140"/>
      <c r="I53" s="140">
        <f>'01 01 Pol'!G8</f>
        <v>0</v>
      </c>
      <c r="J53" s="136" t="str">
        <f>IF(I68=0,"",I53/I68*100)</f>
        <v/>
      </c>
    </row>
    <row r="54" spans="1:10" ht="36.75" customHeight="1" x14ac:dyDescent="0.2">
      <c r="A54" s="127"/>
      <c r="B54" s="132" t="s">
        <v>64</v>
      </c>
      <c r="C54" s="199" t="s">
        <v>65</v>
      </c>
      <c r="D54" s="200"/>
      <c r="E54" s="200"/>
      <c r="F54" s="139" t="s">
        <v>24</v>
      </c>
      <c r="G54" s="140"/>
      <c r="H54" s="140"/>
      <c r="I54" s="140">
        <f>'01 01 Pol'!G11</f>
        <v>0</v>
      </c>
      <c r="J54" s="136" t="str">
        <f>IF(I68=0,"",I54/I68*100)</f>
        <v/>
      </c>
    </row>
    <row r="55" spans="1:10" ht="36.75" customHeight="1" x14ac:dyDescent="0.2">
      <c r="A55" s="127"/>
      <c r="B55" s="132" t="s">
        <v>66</v>
      </c>
      <c r="C55" s="199" t="s">
        <v>67</v>
      </c>
      <c r="D55" s="200"/>
      <c r="E55" s="200"/>
      <c r="F55" s="139" t="s">
        <v>24</v>
      </c>
      <c r="G55" s="140"/>
      <c r="H55" s="140"/>
      <c r="I55" s="140">
        <f>'01 01 Pol'!G27</f>
        <v>0</v>
      </c>
      <c r="J55" s="136" t="str">
        <f>IF(I68=0,"",I55/I68*100)</f>
        <v/>
      </c>
    </row>
    <row r="56" spans="1:10" ht="36.75" customHeight="1" x14ac:dyDescent="0.2">
      <c r="A56" s="127"/>
      <c r="B56" s="132" t="s">
        <v>68</v>
      </c>
      <c r="C56" s="199" t="s">
        <v>69</v>
      </c>
      <c r="D56" s="200"/>
      <c r="E56" s="200"/>
      <c r="F56" s="139" t="s">
        <v>24</v>
      </c>
      <c r="G56" s="140"/>
      <c r="H56" s="140"/>
      <c r="I56" s="140">
        <f>'01 01 Pol'!G29</f>
        <v>0</v>
      </c>
      <c r="J56" s="136" t="str">
        <f>IF(I68=0,"",I56/I68*100)</f>
        <v/>
      </c>
    </row>
    <row r="57" spans="1:10" ht="36.75" customHeight="1" x14ac:dyDescent="0.2">
      <c r="A57" s="127"/>
      <c r="B57" s="132" t="s">
        <v>70</v>
      </c>
      <c r="C57" s="199" t="s">
        <v>71</v>
      </c>
      <c r="D57" s="200"/>
      <c r="E57" s="200"/>
      <c r="F57" s="139" t="s">
        <v>25</v>
      </c>
      <c r="G57" s="140"/>
      <c r="H57" s="140"/>
      <c r="I57" s="140">
        <f>'01 01 Pol'!G32</f>
        <v>0</v>
      </c>
      <c r="J57" s="136" t="str">
        <f>IF(I68=0,"",I57/I68*100)</f>
        <v/>
      </c>
    </row>
    <row r="58" spans="1:10" ht="36.75" customHeight="1" x14ac:dyDescent="0.2">
      <c r="A58" s="127"/>
      <c r="B58" s="132" t="s">
        <v>72</v>
      </c>
      <c r="C58" s="199" t="s">
        <v>73</v>
      </c>
      <c r="D58" s="200"/>
      <c r="E58" s="200"/>
      <c r="F58" s="139" t="s">
        <v>25</v>
      </c>
      <c r="G58" s="140"/>
      <c r="H58" s="140"/>
      <c r="I58" s="140">
        <f>'01 01 Pol'!G36</f>
        <v>0</v>
      </c>
      <c r="J58" s="136" t="str">
        <f>IF(I68=0,"",I58/I68*100)</f>
        <v/>
      </c>
    </row>
    <row r="59" spans="1:10" ht="36.75" customHeight="1" x14ac:dyDescent="0.2">
      <c r="A59" s="127"/>
      <c r="B59" s="132" t="s">
        <v>74</v>
      </c>
      <c r="C59" s="199" t="s">
        <v>75</v>
      </c>
      <c r="D59" s="200"/>
      <c r="E59" s="200"/>
      <c r="F59" s="139" t="s">
        <v>25</v>
      </c>
      <c r="G59" s="140"/>
      <c r="H59" s="140"/>
      <c r="I59" s="140">
        <f>'01 01 Pol'!G44</f>
        <v>0</v>
      </c>
      <c r="J59" s="136" t="str">
        <f>IF(I68=0,"",I59/I68*100)</f>
        <v/>
      </c>
    </row>
    <row r="60" spans="1:10" ht="36.75" customHeight="1" x14ac:dyDescent="0.2">
      <c r="A60" s="127"/>
      <c r="B60" s="132" t="s">
        <v>76</v>
      </c>
      <c r="C60" s="199" t="s">
        <v>77</v>
      </c>
      <c r="D60" s="200"/>
      <c r="E60" s="200"/>
      <c r="F60" s="139" t="s">
        <v>25</v>
      </c>
      <c r="G60" s="140"/>
      <c r="H60" s="140"/>
      <c r="I60" s="140">
        <f>'01 01 Pol'!G58</f>
        <v>0</v>
      </c>
      <c r="J60" s="136" t="str">
        <f>IF(I68=0,"",I60/I68*100)</f>
        <v/>
      </c>
    </row>
    <row r="61" spans="1:10" ht="36.75" customHeight="1" x14ac:dyDescent="0.2">
      <c r="A61" s="127"/>
      <c r="B61" s="132" t="s">
        <v>78</v>
      </c>
      <c r="C61" s="199" t="s">
        <v>79</v>
      </c>
      <c r="D61" s="200"/>
      <c r="E61" s="200"/>
      <c r="F61" s="139" t="s">
        <v>25</v>
      </c>
      <c r="G61" s="140"/>
      <c r="H61" s="140"/>
      <c r="I61" s="140">
        <f>'01 01 Pol'!G66</f>
        <v>0</v>
      </c>
      <c r="J61" s="136" t="str">
        <f>IF(I68=0,"",I61/I68*100)</f>
        <v/>
      </c>
    </row>
    <row r="62" spans="1:10" ht="36.75" customHeight="1" x14ac:dyDescent="0.2">
      <c r="A62" s="127"/>
      <c r="B62" s="132" t="s">
        <v>80</v>
      </c>
      <c r="C62" s="199" t="s">
        <v>81</v>
      </c>
      <c r="D62" s="200"/>
      <c r="E62" s="200"/>
      <c r="F62" s="139" t="s">
        <v>25</v>
      </c>
      <c r="G62" s="140"/>
      <c r="H62" s="140"/>
      <c r="I62" s="140">
        <f>'01 01 Pol'!G96</f>
        <v>0</v>
      </c>
      <c r="J62" s="136" t="str">
        <f>IF(I68=0,"",I62/I68*100)</f>
        <v/>
      </c>
    </row>
    <row r="63" spans="1:10" ht="36.75" customHeight="1" x14ac:dyDescent="0.2">
      <c r="A63" s="127"/>
      <c r="B63" s="132" t="s">
        <v>82</v>
      </c>
      <c r="C63" s="199" t="s">
        <v>83</v>
      </c>
      <c r="D63" s="200"/>
      <c r="E63" s="200"/>
      <c r="F63" s="139" t="s">
        <v>25</v>
      </c>
      <c r="G63" s="140"/>
      <c r="H63" s="140"/>
      <c r="I63" s="140">
        <f>'01 01 Pol'!G111</f>
        <v>0</v>
      </c>
      <c r="J63" s="136" t="str">
        <f>IF(I68=0,"",I63/I68*100)</f>
        <v/>
      </c>
    </row>
    <row r="64" spans="1:10" ht="36.75" customHeight="1" x14ac:dyDescent="0.2">
      <c r="A64" s="127"/>
      <c r="B64" s="132" t="s">
        <v>84</v>
      </c>
      <c r="C64" s="199" t="s">
        <v>85</v>
      </c>
      <c r="D64" s="200"/>
      <c r="E64" s="200"/>
      <c r="F64" s="139" t="s">
        <v>26</v>
      </c>
      <c r="G64" s="140"/>
      <c r="H64" s="140"/>
      <c r="I64" s="140">
        <f>'01 01 Pol'!G116</f>
        <v>0</v>
      </c>
      <c r="J64" s="136" t="str">
        <f>IF(I68=0,"",I64/I68*100)</f>
        <v/>
      </c>
    </row>
    <row r="65" spans="1:10" ht="36.75" customHeight="1" x14ac:dyDescent="0.2">
      <c r="A65" s="127"/>
      <c r="B65" s="132" t="s">
        <v>86</v>
      </c>
      <c r="C65" s="199" t="s">
        <v>87</v>
      </c>
      <c r="D65" s="200"/>
      <c r="E65" s="200"/>
      <c r="F65" s="139" t="s">
        <v>88</v>
      </c>
      <c r="G65" s="140"/>
      <c r="H65" s="140"/>
      <c r="I65" s="140">
        <f>'01 01 Pol'!G119</f>
        <v>0</v>
      </c>
      <c r="J65" s="136" t="str">
        <f>IF(I68=0,"",I65/I68*100)</f>
        <v/>
      </c>
    </row>
    <row r="66" spans="1:10" ht="36.75" customHeight="1" x14ac:dyDescent="0.2">
      <c r="A66" s="127"/>
      <c r="B66" s="132" t="s">
        <v>89</v>
      </c>
      <c r="C66" s="199" t="s">
        <v>27</v>
      </c>
      <c r="D66" s="200"/>
      <c r="E66" s="200"/>
      <c r="F66" s="139" t="s">
        <v>89</v>
      </c>
      <c r="G66" s="140"/>
      <c r="H66" s="140"/>
      <c r="I66" s="140">
        <f>'01 01 Pol'!G128</f>
        <v>0</v>
      </c>
      <c r="J66" s="136" t="str">
        <f>IF(I68=0,"",I66/I68*100)</f>
        <v/>
      </c>
    </row>
    <row r="67" spans="1:10" ht="36.75" customHeight="1" x14ac:dyDescent="0.2">
      <c r="A67" s="127"/>
      <c r="B67" s="132" t="s">
        <v>90</v>
      </c>
      <c r="C67" s="199" t="s">
        <v>28</v>
      </c>
      <c r="D67" s="200"/>
      <c r="E67" s="200"/>
      <c r="F67" s="139" t="s">
        <v>90</v>
      </c>
      <c r="G67" s="140"/>
      <c r="H67" s="140"/>
      <c r="I67" s="140">
        <f>'01 01 Pol'!G130</f>
        <v>0</v>
      </c>
      <c r="J67" s="136" t="str">
        <f>IF(I68=0,"",I67/I68*100)</f>
        <v/>
      </c>
    </row>
    <row r="68" spans="1:10" ht="25.5" customHeight="1" x14ac:dyDescent="0.2">
      <c r="A68" s="128"/>
      <c r="B68" s="133" t="s">
        <v>1</v>
      </c>
      <c r="C68" s="134"/>
      <c r="D68" s="135"/>
      <c r="E68" s="135"/>
      <c r="F68" s="141"/>
      <c r="G68" s="142"/>
      <c r="H68" s="142"/>
      <c r="I68" s="142">
        <f>SUM(I53:I67)</f>
        <v>0</v>
      </c>
      <c r="J68" s="137">
        <f>SUM(J53:J67)</f>
        <v>0</v>
      </c>
    </row>
    <row r="69" spans="1:10" x14ac:dyDescent="0.2">
      <c r="F69" s="87"/>
      <c r="G69" s="87"/>
      <c r="H69" s="87"/>
      <c r="I69" s="87"/>
      <c r="J69" s="138"/>
    </row>
    <row r="70" spans="1:10" x14ac:dyDescent="0.2">
      <c r="F70" s="87"/>
      <c r="G70" s="87"/>
      <c r="H70" s="87"/>
      <c r="I70" s="87"/>
      <c r="J70" s="138"/>
    </row>
    <row r="71" spans="1:10" x14ac:dyDescent="0.2">
      <c r="F71" s="87"/>
      <c r="G71" s="87"/>
      <c r="H71" s="87"/>
      <c r="I71" s="87"/>
      <c r="J71" s="138"/>
    </row>
  </sheetData>
  <sheetProtection algorithmName="SHA-512" hashValue="Bc3NEuFUfowJt3j+B6I6lNQc4GpHXcWQXAMuk6bNJxCEwnhZL03eAhhtpetvtnWUJpZu8RMik3zir0eMuWrW9w==" saltValue="XENVJl+rtOLOpbOqxCuP9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0" t="s">
        <v>6</v>
      </c>
      <c r="B1" s="250"/>
      <c r="C1" s="251"/>
      <c r="D1" s="250"/>
      <c r="E1" s="250"/>
      <c r="F1" s="250"/>
      <c r="G1" s="250"/>
    </row>
    <row r="2" spans="1:7" ht="24.95" customHeight="1" x14ac:dyDescent="0.2">
      <c r="A2" s="50" t="s">
        <v>7</v>
      </c>
      <c r="B2" s="49"/>
      <c r="C2" s="252"/>
      <c r="D2" s="252"/>
      <c r="E2" s="252"/>
      <c r="F2" s="252"/>
      <c r="G2" s="253"/>
    </row>
    <row r="3" spans="1:7" ht="24.95" customHeight="1" x14ac:dyDescent="0.2">
      <c r="A3" s="50" t="s">
        <v>8</v>
      </c>
      <c r="B3" s="49"/>
      <c r="C3" s="252"/>
      <c r="D3" s="252"/>
      <c r="E3" s="252"/>
      <c r="F3" s="252"/>
      <c r="G3" s="253"/>
    </row>
    <row r="4" spans="1:7" ht="24.95" customHeight="1" x14ac:dyDescent="0.2">
      <c r="A4" s="50" t="s">
        <v>9</v>
      </c>
      <c r="B4" s="49"/>
      <c r="C4" s="252"/>
      <c r="D4" s="252"/>
      <c r="E4" s="252"/>
      <c r="F4" s="252"/>
      <c r="G4" s="253"/>
    </row>
    <row r="5" spans="1:7" x14ac:dyDescent="0.2">
      <c r="B5" s="4"/>
      <c r="C5" s="5"/>
      <c r="D5" s="6"/>
    </row>
  </sheetData>
  <sheetProtection algorithmName="SHA-512" hashValue="1xIRvskidc6yGc8ulloFRz9LRy7eZR/Hzq9fdIv7h9ttBuiFMXQxfMFqs82PT4mJfbFFV1MCymKXQGgOP9m8pQ==" saltValue="1hr01FFTek2Uv4SNsqgQJ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792B-19EE-4055-9433-91E3C07727F1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7109375" style="125" customWidth="1"/>
    <col min="3" max="3" width="63.28515625" style="125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8" t="s">
        <v>91</v>
      </c>
      <c r="B1" s="258"/>
      <c r="C1" s="258"/>
      <c r="D1" s="258"/>
      <c r="E1" s="258"/>
      <c r="F1" s="258"/>
      <c r="G1" s="258"/>
      <c r="AG1" t="s">
        <v>92</v>
      </c>
    </row>
    <row r="2" spans="1:60" ht="25.15" customHeight="1" x14ac:dyDescent="0.2">
      <c r="A2" s="50" t="s">
        <v>7</v>
      </c>
      <c r="B2" s="49" t="s">
        <v>48</v>
      </c>
      <c r="C2" s="259" t="s">
        <v>49</v>
      </c>
      <c r="D2" s="260"/>
      <c r="E2" s="260"/>
      <c r="F2" s="260"/>
      <c r="G2" s="261"/>
      <c r="AG2" t="s">
        <v>93</v>
      </c>
    </row>
    <row r="3" spans="1:60" ht="25.15" customHeight="1" x14ac:dyDescent="0.2">
      <c r="A3" s="50" t="s">
        <v>8</v>
      </c>
      <c r="B3" s="49" t="s">
        <v>43</v>
      </c>
      <c r="C3" s="259" t="s">
        <v>45</v>
      </c>
      <c r="D3" s="260"/>
      <c r="E3" s="260"/>
      <c r="F3" s="260"/>
      <c r="G3" s="261"/>
      <c r="AC3" s="125" t="s">
        <v>93</v>
      </c>
      <c r="AG3" t="s">
        <v>94</v>
      </c>
    </row>
    <row r="4" spans="1:60" ht="25.15" customHeight="1" x14ac:dyDescent="0.2">
      <c r="A4" s="144" t="s">
        <v>9</v>
      </c>
      <c r="B4" s="145" t="s">
        <v>43</v>
      </c>
      <c r="C4" s="262" t="s">
        <v>44</v>
      </c>
      <c r="D4" s="263"/>
      <c r="E4" s="263"/>
      <c r="F4" s="263"/>
      <c r="G4" s="264"/>
      <c r="AG4" t="s">
        <v>95</v>
      </c>
    </row>
    <row r="5" spans="1:60" x14ac:dyDescent="0.2">
      <c r="D5" s="10"/>
    </row>
    <row r="6" spans="1:60" ht="38.25" x14ac:dyDescent="0.2">
      <c r="A6" s="147" t="s">
        <v>96</v>
      </c>
      <c r="B6" s="149" t="s">
        <v>97</v>
      </c>
      <c r="C6" s="149" t="s">
        <v>98</v>
      </c>
      <c r="D6" s="148" t="s">
        <v>99</v>
      </c>
      <c r="E6" s="147" t="s">
        <v>100</v>
      </c>
      <c r="F6" s="146" t="s">
        <v>101</v>
      </c>
      <c r="G6" s="147" t="s">
        <v>29</v>
      </c>
      <c r="H6" s="150" t="s">
        <v>30</v>
      </c>
      <c r="I6" s="150" t="s">
        <v>102</v>
      </c>
      <c r="J6" s="150" t="s">
        <v>31</v>
      </c>
      <c r="K6" s="150" t="s">
        <v>103</v>
      </c>
      <c r="L6" s="150" t="s">
        <v>104</v>
      </c>
      <c r="M6" s="150" t="s">
        <v>105</v>
      </c>
      <c r="N6" s="150" t="s">
        <v>106</v>
      </c>
      <c r="O6" s="150" t="s">
        <v>107</v>
      </c>
      <c r="P6" s="150" t="s">
        <v>108</v>
      </c>
      <c r="Q6" s="150" t="s">
        <v>109</v>
      </c>
      <c r="R6" s="150" t="s">
        <v>110</v>
      </c>
      <c r="S6" s="150" t="s">
        <v>111</v>
      </c>
      <c r="T6" s="150" t="s">
        <v>112</v>
      </c>
      <c r="U6" s="150" t="s">
        <v>113</v>
      </c>
      <c r="V6" s="150" t="s">
        <v>114</v>
      </c>
      <c r="W6" s="150" t="s">
        <v>115</v>
      </c>
      <c r="X6" s="150" t="s">
        <v>116</v>
      </c>
      <c r="Y6" s="150" t="s">
        <v>117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7" t="s">
        <v>118</v>
      </c>
      <c r="B8" s="168" t="s">
        <v>62</v>
      </c>
      <c r="C8" s="190" t="s">
        <v>63</v>
      </c>
      <c r="D8" s="169"/>
      <c r="E8" s="170"/>
      <c r="F8" s="171"/>
      <c r="G8" s="171">
        <f>SUMIF(AG9:AG10,"&lt;&gt;NOR",G9:G10)</f>
        <v>0</v>
      </c>
      <c r="H8" s="171"/>
      <c r="I8" s="171">
        <f>SUM(I9:I10)</f>
        <v>0</v>
      </c>
      <c r="J8" s="171"/>
      <c r="K8" s="171">
        <f>SUM(K9:K10)</f>
        <v>0</v>
      </c>
      <c r="L8" s="171"/>
      <c r="M8" s="171">
        <f>SUM(M9:M10)</f>
        <v>0</v>
      </c>
      <c r="N8" s="170"/>
      <c r="O8" s="170">
        <f>SUM(O9:O10)</f>
        <v>0.21</v>
      </c>
      <c r="P8" s="170"/>
      <c r="Q8" s="170">
        <f>SUM(Q9:Q10)</f>
        <v>0</v>
      </c>
      <c r="R8" s="171"/>
      <c r="S8" s="171"/>
      <c r="T8" s="172"/>
      <c r="U8" s="166"/>
      <c r="V8" s="166">
        <f>SUM(V9:V10)</f>
        <v>15.13</v>
      </c>
      <c r="W8" s="166"/>
      <c r="X8" s="166"/>
      <c r="Y8" s="166"/>
      <c r="AG8" t="s">
        <v>119</v>
      </c>
    </row>
    <row r="9" spans="1:60" ht="22.5" outlineLevel="1" x14ac:dyDescent="0.2">
      <c r="A9" s="174">
        <v>1</v>
      </c>
      <c r="B9" s="175" t="s">
        <v>120</v>
      </c>
      <c r="C9" s="191" t="s">
        <v>121</v>
      </c>
      <c r="D9" s="176" t="s">
        <v>122</v>
      </c>
      <c r="E9" s="177">
        <v>17.649999999999999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1.2019999999999999E-2</v>
      </c>
      <c r="O9" s="177">
        <f>ROUND(E9*N9,2)</f>
        <v>0.21</v>
      </c>
      <c r="P9" s="177">
        <v>0</v>
      </c>
      <c r="Q9" s="177">
        <f>ROUND(E9*P9,2)</f>
        <v>0</v>
      </c>
      <c r="R9" s="179" t="s">
        <v>123</v>
      </c>
      <c r="S9" s="179" t="s">
        <v>124</v>
      </c>
      <c r="T9" s="180" t="s">
        <v>124</v>
      </c>
      <c r="U9" s="162">
        <v>0.85699999999999998</v>
      </c>
      <c r="V9" s="162">
        <f>ROUND(E9*U9,2)</f>
        <v>15.13</v>
      </c>
      <c r="W9" s="162"/>
      <c r="X9" s="162" t="s">
        <v>125</v>
      </c>
      <c r="Y9" s="162" t="s">
        <v>126</v>
      </c>
      <c r="Z9" s="151"/>
      <c r="AA9" s="151"/>
      <c r="AB9" s="151"/>
      <c r="AC9" s="151"/>
      <c r="AD9" s="151"/>
      <c r="AE9" s="151"/>
      <c r="AF9" s="151"/>
      <c r="AG9" s="151" t="s">
        <v>127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33.75" outlineLevel="2" x14ac:dyDescent="0.2">
      <c r="A10" s="158"/>
      <c r="B10" s="159"/>
      <c r="C10" s="254" t="s">
        <v>128</v>
      </c>
      <c r="D10" s="255"/>
      <c r="E10" s="255"/>
      <c r="F10" s="255"/>
      <c r="G10" s="255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1"/>
      <c r="AA10" s="151"/>
      <c r="AB10" s="151"/>
      <c r="AC10" s="151"/>
      <c r="AD10" s="151"/>
      <c r="AE10" s="151"/>
      <c r="AF10" s="151"/>
      <c r="AG10" s="151" t="s">
        <v>129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81" t="str">
        <f>C10</f>
        <v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v>
      </c>
      <c r="BB10" s="151"/>
      <c r="BC10" s="151"/>
      <c r="BD10" s="151"/>
      <c r="BE10" s="151"/>
      <c r="BF10" s="151"/>
      <c r="BG10" s="151"/>
      <c r="BH10" s="151"/>
    </row>
    <row r="11" spans="1:60" x14ac:dyDescent="0.2">
      <c r="A11" s="167" t="s">
        <v>118</v>
      </c>
      <c r="B11" s="168" t="s">
        <v>64</v>
      </c>
      <c r="C11" s="190" t="s">
        <v>65</v>
      </c>
      <c r="D11" s="169"/>
      <c r="E11" s="170"/>
      <c r="F11" s="171"/>
      <c r="G11" s="171">
        <f>SUMIF(AG12:AG26,"&lt;&gt;NOR",G12:G26)</f>
        <v>0</v>
      </c>
      <c r="H11" s="171"/>
      <c r="I11" s="171">
        <f>SUM(I12:I26)</f>
        <v>0</v>
      </c>
      <c r="J11" s="171"/>
      <c r="K11" s="171">
        <f>SUM(K12:K26)</f>
        <v>0</v>
      </c>
      <c r="L11" s="171"/>
      <c r="M11" s="171">
        <f>SUM(M12:M26)</f>
        <v>0</v>
      </c>
      <c r="N11" s="170"/>
      <c r="O11" s="170">
        <f>SUM(O12:O26)</f>
        <v>11.24</v>
      </c>
      <c r="P11" s="170"/>
      <c r="Q11" s="170">
        <f>SUM(Q12:Q26)</f>
        <v>0</v>
      </c>
      <c r="R11" s="171"/>
      <c r="S11" s="171"/>
      <c r="T11" s="172"/>
      <c r="U11" s="166"/>
      <c r="V11" s="166">
        <f>SUM(V12:V26)</f>
        <v>167.73</v>
      </c>
      <c r="W11" s="166"/>
      <c r="X11" s="166"/>
      <c r="Y11" s="166"/>
      <c r="AG11" t="s">
        <v>119</v>
      </c>
    </row>
    <row r="12" spans="1:60" ht="22.5" outlineLevel="1" x14ac:dyDescent="0.2">
      <c r="A12" s="174">
        <v>2</v>
      </c>
      <c r="B12" s="175" t="s">
        <v>130</v>
      </c>
      <c r="C12" s="191" t="s">
        <v>131</v>
      </c>
      <c r="D12" s="176" t="s">
        <v>122</v>
      </c>
      <c r="E12" s="177">
        <v>579.35749999999996</v>
      </c>
      <c r="F12" s="178"/>
      <c r="G12" s="179">
        <f>ROUND(E12*F12,2)</f>
        <v>0</v>
      </c>
      <c r="H12" s="178"/>
      <c r="I12" s="179">
        <f>ROUND(E12*H12,2)</f>
        <v>0</v>
      </c>
      <c r="J12" s="178"/>
      <c r="K12" s="179">
        <f>ROUND(E12*J12,2)</f>
        <v>0</v>
      </c>
      <c r="L12" s="179">
        <v>21</v>
      </c>
      <c r="M12" s="179">
        <f>G12*(1+L12/100)</f>
        <v>0</v>
      </c>
      <c r="N12" s="177">
        <v>1.8380000000000001E-2</v>
      </c>
      <c r="O12" s="177">
        <f>ROUND(E12*N12,2)</f>
        <v>10.65</v>
      </c>
      <c r="P12" s="177">
        <v>0</v>
      </c>
      <c r="Q12" s="177">
        <f>ROUND(E12*P12,2)</f>
        <v>0</v>
      </c>
      <c r="R12" s="179" t="s">
        <v>132</v>
      </c>
      <c r="S12" s="179" t="s">
        <v>124</v>
      </c>
      <c r="T12" s="180" t="s">
        <v>124</v>
      </c>
      <c r="U12" s="162">
        <v>0.13900000000000001</v>
      </c>
      <c r="V12" s="162">
        <f>ROUND(E12*U12,2)</f>
        <v>80.53</v>
      </c>
      <c r="W12" s="162"/>
      <c r="X12" s="162" t="s">
        <v>125</v>
      </c>
      <c r="Y12" s="162" t="s">
        <v>126</v>
      </c>
      <c r="Z12" s="151"/>
      <c r="AA12" s="151"/>
      <c r="AB12" s="151"/>
      <c r="AC12" s="151"/>
      <c r="AD12" s="151"/>
      <c r="AE12" s="151"/>
      <c r="AF12" s="151"/>
      <c r="AG12" s="151" t="s">
        <v>127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2" x14ac:dyDescent="0.2">
      <c r="A13" s="158"/>
      <c r="B13" s="159"/>
      <c r="C13" s="254" t="s">
        <v>133</v>
      </c>
      <c r="D13" s="255"/>
      <c r="E13" s="255"/>
      <c r="F13" s="255"/>
      <c r="G13" s="255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2"/>
      <c r="S13" s="162"/>
      <c r="T13" s="162"/>
      <c r="U13" s="162"/>
      <c r="V13" s="162"/>
      <c r="W13" s="162"/>
      <c r="X13" s="162"/>
      <c r="Y13" s="162"/>
      <c r="Z13" s="151"/>
      <c r="AA13" s="151"/>
      <c r="AB13" s="151"/>
      <c r="AC13" s="151"/>
      <c r="AD13" s="151"/>
      <c r="AE13" s="151"/>
      <c r="AF13" s="151"/>
      <c r="AG13" s="151" t="s">
        <v>129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74">
        <v>3</v>
      </c>
      <c r="B14" s="175" t="s">
        <v>134</v>
      </c>
      <c r="C14" s="191" t="s">
        <v>135</v>
      </c>
      <c r="D14" s="176" t="s">
        <v>122</v>
      </c>
      <c r="E14" s="177">
        <v>1158.7149999999999</v>
      </c>
      <c r="F14" s="178"/>
      <c r="G14" s="179">
        <f>ROUND(E14*F14,2)</f>
        <v>0</v>
      </c>
      <c r="H14" s="178"/>
      <c r="I14" s="179">
        <f>ROUND(E14*H14,2)</f>
        <v>0</v>
      </c>
      <c r="J14" s="178"/>
      <c r="K14" s="179">
        <f>ROUND(E14*J14,2)</f>
        <v>0</v>
      </c>
      <c r="L14" s="179">
        <v>21</v>
      </c>
      <c r="M14" s="179">
        <f>G14*(1+L14/100)</f>
        <v>0</v>
      </c>
      <c r="N14" s="177">
        <v>0</v>
      </c>
      <c r="O14" s="177">
        <f>ROUND(E14*N14,2)</f>
        <v>0</v>
      </c>
      <c r="P14" s="177">
        <v>0</v>
      </c>
      <c r="Q14" s="177">
        <f>ROUND(E14*P14,2)</f>
        <v>0</v>
      </c>
      <c r="R14" s="179" t="s">
        <v>132</v>
      </c>
      <c r="S14" s="179" t="s">
        <v>124</v>
      </c>
      <c r="T14" s="180" t="s">
        <v>124</v>
      </c>
      <c r="U14" s="162">
        <v>0</v>
      </c>
      <c r="V14" s="162">
        <f>ROUND(E14*U14,2)</f>
        <v>0</v>
      </c>
      <c r="W14" s="162"/>
      <c r="X14" s="162" t="s">
        <v>125</v>
      </c>
      <c r="Y14" s="162" t="s">
        <v>126</v>
      </c>
      <c r="Z14" s="151"/>
      <c r="AA14" s="151"/>
      <c r="AB14" s="151"/>
      <c r="AC14" s="151"/>
      <c r="AD14" s="151"/>
      <c r="AE14" s="151"/>
      <c r="AF14" s="151"/>
      <c r="AG14" s="151" t="s">
        <v>127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2" x14ac:dyDescent="0.2">
      <c r="A15" s="158"/>
      <c r="B15" s="159"/>
      <c r="C15" s="254" t="s">
        <v>133</v>
      </c>
      <c r="D15" s="255"/>
      <c r="E15" s="255"/>
      <c r="F15" s="255"/>
      <c r="G15" s="255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2"/>
      <c r="S15" s="162"/>
      <c r="T15" s="162"/>
      <c r="U15" s="162"/>
      <c r="V15" s="162"/>
      <c r="W15" s="162"/>
      <c r="X15" s="162"/>
      <c r="Y15" s="162"/>
      <c r="Z15" s="151"/>
      <c r="AA15" s="151"/>
      <c r="AB15" s="151"/>
      <c r="AC15" s="151"/>
      <c r="AD15" s="151"/>
      <c r="AE15" s="151"/>
      <c r="AF15" s="151"/>
      <c r="AG15" s="151" t="s">
        <v>129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2" x14ac:dyDescent="0.2">
      <c r="A16" s="158"/>
      <c r="B16" s="159"/>
      <c r="C16" s="192" t="s">
        <v>136</v>
      </c>
      <c r="D16" s="164"/>
      <c r="E16" s="165">
        <v>1158.7149999999999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1"/>
      <c r="AA16" s="151"/>
      <c r="AB16" s="151"/>
      <c r="AC16" s="151"/>
      <c r="AD16" s="151"/>
      <c r="AE16" s="151"/>
      <c r="AF16" s="151"/>
      <c r="AG16" s="151" t="s">
        <v>137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ht="22.5" outlineLevel="1" x14ac:dyDescent="0.2">
      <c r="A17" s="182">
        <v>4</v>
      </c>
      <c r="B17" s="183" t="s">
        <v>138</v>
      </c>
      <c r="C17" s="193" t="s">
        <v>139</v>
      </c>
      <c r="D17" s="184" t="s">
        <v>122</v>
      </c>
      <c r="E17" s="185">
        <v>579.35749999999996</v>
      </c>
      <c r="F17" s="186"/>
      <c r="G17" s="187">
        <f>ROUND(E17*F17,2)</f>
        <v>0</v>
      </c>
      <c r="H17" s="186"/>
      <c r="I17" s="187">
        <f>ROUND(E17*H17,2)</f>
        <v>0</v>
      </c>
      <c r="J17" s="186"/>
      <c r="K17" s="187">
        <f>ROUND(E17*J17,2)</f>
        <v>0</v>
      </c>
      <c r="L17" s="187">
        <v>21</v>
      </c>
      <c r="M17" s="187">
        <f>G17*(1+L17/100)</f>
        <v>0</v>
      </c>
      <c r="N17" s="185">
        <v>0</v>
      </c>
      <c r="O17" s="185">
        <f>ROUND(E17*N17,2)</f>
        <v>0</v>
      </c>
      <c r="P17" s="185">
        <v>0</v>
      </c>
      <c r="Q17" s="185">
        <f>ROUND(E17*P17,2)</f>
        <v>0</v>
      </c>
      <c r="R17" s="187" t="s">
        <v>132</v>
      </c>
      <c r="S17" s="187" t="s">
        <v>124</v>
      </c>
      <c r="T17" s="188" t="s">
        <v>124</v>
      </c>
      <c r="U17" s="162">
        <v>9.9000000000000005E-2</v>
      </c>
      <c r="V17" s="162">
        <f>ROUND(E17*U17,2)</f>
        <v>57.36</v>
      </c>
      <c r="W17" s="162"/>
      <c r="X17" s="162" t="s">
        <v>125</v>
      </c>
      <c r="Y17" s="162" t="s">
        <v>126</v>
      </c>
      <c r="Z17" s="151"/>
      <c r="AA17" s="151"/>
      <c r="AB17" s="151"/>
      <c r="AC17" s="151"/>
      <c r="AD17" s="151"/>
      <c r="AE17" s="151"/>
      <c r="AF17" s="151"/>
      <c r="AG17" s="151" t="s">
        <v>127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82">
        <v>5</v>
      </c>
      <c r="B18" s="183" t="s">
        <v>140</v>
      </c>
      <c r="C18" s="193" t="s">
        <v>141</v>
      </c>
      <c r="D18" s="184" t="s">
        <v>122</v>
      </c>
      <c r="E18" s="185">
        <v>598.35749999999996</v>
      </c>
      <c r="F18" s="186"/>
      <c r="G18" s="187">
        <f>ROUND(E18*F18,2)</f>
        <v>0</v>
      </c>
      <c r="H18" s="186"/>
      <c r="I18" s="187">
        <f>ROUND(E18*H18,2)</f>
        <v>0</v>
      </c>
      <c r="J18" s="186"/>
      <c r="K18" s="187">
        <f>ROUND(E18*J18,2)</f>
        <v>0</v>
      </c>
      <c r="L18" s="187">
        <v>21</v>
      </c>
      <c r="M18" s="187">
        <f>G18*(1+L18/100)</f>
        <v>0</v>
      </c>
      <c r="N18" s="185">
        <v>0</v>
      </c>
      <c r="O18" s="185">
        <f>ROUND(E18*N18,2)</f>
        <v>0</v>
      </c>
      <c r="P18" s="185">
        <v>0</v>
      </c>
      <c r="Q18" s="185">
        <f>ROUND(E18*P18,2)</f>
        <v>0</v>
      </c>
      <c r="R18" s="187" t="s">
        <v>132</v>
      </c>
      <c r="S18" s="187" t="s">
        <v>124</v>
      </c>
      <c r="T18" s="188" t="s">
        <v>124</v>
      </c>
      <c r="U18" s="162">
        <v>2.5999999999999999E-2</v>
      </c>
      <c r="V18" s="162">
        <f>ROUND(E18*U18,2)</f>
        <v>15.56</v>
      </c>
      <c r="W18" s="162"/>
      <c r="X18" s="162" t="s">
        <v>125</v>
      </c>
      <c r="Y18" s="162" t="s">
        <v>126</v>
      </c>
      <c r="Z18" s="151"/>
      <c r="AA18" s="151"/>
      <c r="AB18" s="151"/>
      <c r="AC18" s="151"/>
      <c r="AD18" s="151"/>
      <c r="AE18" s="151"/>
      <c r="AF18" s="151"/>
      <c r="AG18" s="151" t="s">
        <v>127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22.5" outlineLevel="1" x14ac:dyDescent="0.2">
      <c r="A19" s="174">
        <v>6</v>
      </c>
      <c r="B19" s="175" t="s">
        <v>142</v>
      </c>
      <c r="C19" s="191" t="s">
        <v>143</v>
      </c>
      <c r="D19" s="176" t="s">
        <v>122</v>
      </c>
      <c r="E19" s="177">
        <v>1196.7149999999999</v>
      </c>
      <c r="F19" s="178"/>
      <c r="G19" s="179">
        <f>ROUND(E19*F19,2)</f>
        <v>0</v>
      </c>
      <c r="H19" s="178"/>
      <c r="I19" s="179">
        <f>ROUND(E19*H19,2)</f>
        <v>0</v>
      </c>
      <c r="J19" s="178"/>
      <c r="K19" s="179">
        <f>ROUND(E19*J19,2)</f>
        <v>0</v>
      </c>
      <c r="L19" s="179">
        <v>21</v>
      </c>
      <c r="M19" s="179">
        <f>G19*(1+L19/100)</f>
        <v>0</v>
      </c>
      <c r="N19" s="177">
        <v>1.4999999999999999E-4</v>
      </c>
      <c r="O19" s="177">
        <f>ROUND(E19*N19,2)</f>
        <v>0.18</v>
      </c>
      <c r="P19" s="177">
        <v>0</v>
      </c>
      <c r="Q19" s="177">
        <f>ROUND(E19*P19,2)</f>
        <v>0</v>
      </c>
      <c r="R19" s="179" t="s">
        <v>132</v>
      </c>
      <c r="S19" s="179" t="s">
        <v>124</v>
      </c>
      <c r="T19" s="180" t="s">
        <v>124</v>
      </c>
      <c r="U19" s="162">
        <v>0</v>
      </c>
      <c r="V19" s="162">
        <f>ROUND(E19*U19,2)</f>
        <v>0</v>
      </c>
      <c r="W19" s="162"/>
      <c r="X19" s="162" t="s">
        <v>125</v>
      </c>
      <c r="Y19" s="162" t="s">
        <v>126</v>
      </c>
      <c r="Z19" s="151"/>
      <c r="AA19" s="151"/>
      <c r="AB19" s="151"/>
      <c r="AC19" s="151"/>
      <c r="AD19" s="151"/>
      <c r="AE19" s="151"/>
      <c r="AF19" s="151"/>
      <c r="AG19" s="151" t="s">
        <v>127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2" x14ac:dyDescent="0.2">
      <c r="A20" s="158"/>
      <c r="B20" s="159"/>
      <c r="C20" s="192" t="s">
        <v>144</v>
      </c>
      <c r="D20" s="164"/>
      <c r="E20" s="165">
        <v>1196.7149999999999</v>
      </c>
      <c r="F20" s="162"/>
      <c r="G20" s="162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51"/>
      <c r="AA20" s="151"/>
      <c r="AB20" s="151"/>
      <c r="AC20" s="151"/>
      <c r="AD20" s="151"/>
      <c r="AE20" s="151"/>
      <c r="AF20" s="151"/>
      <c r="AG20" s="151" t="s">
        <v>137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82">
        <v>7</v>
      </c>
      <c r="B21" s="183" t="s">
        <v>145</v>
      </c>
      <c r="C21" s="193" t="s">
        <v>146</v>
      </c>
      <c r="D21" s="184" t="s">
        <v>122</v>
      </c>
      <c r="E21" s="185">
        <v>598.35749999999996</v>
      </c>
      <c r="F21" s="186"/>
      <c r="G21" s="187">
        <f>ROUND(E21*F21,2)</f>
        <v>0</v>
      </c>
      <c r="H21" s="186"/>
      <c r="I21" s="187">
        <f>ROUND(E21*H21,2)</f>
        <v>0</v>
      </c>
      <c r="J21" s="186"/>
      <c r="K21" s="187">
        <f>ROUND(E21*J21,2)</f>
        <v>0</v>
      </c>
      <c r="L21" s="187">
        <v>21</v>
      </c>
      <c r="M21" s="187">
        <f>G21*(1+L21/100)</f>
        <v>0</v>
      </c>
      <c r="N21" s="185">
        <v>0</v>
      </c>
      <c r="O21" s="185">
        <f>ROUND(E21*N21,2)</f>
        <v>0</v>
      </c>
      <c r="P21" s="185">
        <v>0</v>
      </c>
      <c r="Q21" s="185">
        <f>ROUND(E21*P21,2)</f>
        <v>0</v>
      </c>
      <c r="R21" s="187" t="s">
        <v>132</v>
      </c>
      <c r="S21" s="187" t="s">
        <v>124</v>
      </c>
      <c r="T21" s="188" t="s">
        <v>124</v>
      </c>
      <c r="U21" s="162">
        <v>1.7999999999999999E-2</v>
      </c>
      <c r="V21" s="162">
        <f>ROUND(E21*U21,2)</f>
        <v>10.77</v>
      </c>
      <c r="W21" s="162"/>
      <c r="X21" s="162" t="s">
        <v>125</v>
      </c>
      <c r="Y21" s="162" t="s">
        <v>126</v>
      </c>
      <c r="Z21" s="151"/>
      <c r="AA21" s="151"/>
      <c r="AB21" s="151"/>
      <c r="AC21" s="151"/>
      <c r="AD21" s="151"/>
      <c r="AE21" s="151"/>
      <c r="AF21" s="151"/>
      <c r="AG21" s="151" t="s">
        <v>127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74">
        <v>8</v>
      </c>
      <c r="B22" s="175" t="s">
        <v>147</v>
      </c>
      <c r="C22" s="191" t="s">
        <v>148</v>
      </c>
      <c r="D22" s="176" t="s">
        <v>149</v>
      </c>
      <c r="E22" s="177">
        <v>16</v>
      </c>
      <c r="F22" s="178"/>
      <c r="G22" s="179">
        <f>ROUND(E22*F22,2)</f>
        <v>0</v>
      </c>
      <c r="H22" s="178"/>
      <c r="I22" s="179">
        <f>ROUND(E22*H22,2)</f>
        <v>0</v>
      </c>
      <c r="J22" s="178"/>
      <c r="K22" s="179">
        <f>ROUND(E22*J22,2)</f>
        <v>0</v>
      </c>
      <c r="L22" s="179">
        <v>21</v>
      </c>
      <c r="M22" s="179">
        <f>G22*(1+L22/100)</f>
        <v>0</v>
      </c>
      <c r="N22" s="177">
        <v>2.1909999999999999E-2</v>
      </c>
      <c r="O22" s="177">
        <f>ROUND(E22*N22,2)</f>
        <v>0.35</v>
      </c>
      <c r="P22" s="177">
        <v>0</v>
      </c>
      <c r="Q22" s="177">
        <f>ROUND(E22*P22,2)</f>
        <v>0</v>
      </c>
      <c r="R22" s="179" t="s">
        <v>132</v>
      </c>
      <c r="S22" s="179" t="s">
        <v>124</v>
      </c>
      <c r="T22" s="180" t="s">
        <v>124</v>
      </c>
      <c r="U22" s="162">
        <v>0.20300000000000001</v>
      </c>
      <c r="V22" s="162">
        <f>ROUND(E22*U22,2)</f>
        <v>3.25</v>
      </c>
      <c r="W22" s="162"/>
      <c r="X22" s="162" t="s">
        <v>125</v>
      </c>
      <c r="Y22" s="162" t="s">
        <v>126</v>
      </c>
      <c r="Z22" s="151"/>
      <c r="AA22" s="151"/>
      <c r="AB22" s="151"/>
      <c r="AC22" s="151"/>
      <c r="AD22" s="151"/>
      <c r="AE22" s="151"/>
      <c r="AF22" s="151"/>
      <c r="AG22" s="151" t="s">
        <v>127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2" x14ac:dyDescent="0.2">
      <c r="A23" s="158"/>
      <c r="B23" s="159"/>
      <c r="C23" s="192" t="s">
        <v>150</v>
      </c>
      <c r="D23" s="164"/>
      <c r="E23" s="165">
        <v>16</v>
      </c>
      <c r="F23" s="162"/>
      <c r="G23" s="162"/>
      <c r="H23" s="162"/>
      <c r="I23" s="162"/>
      <c r="J23" s="162"/>
      <c r="K23" s="162"/>
      <c r="L23" s="162"/>
      <c r="M23" s="162"/>
      <c r="N23" s="161"/>
      <c r="O23" s="161"/>
      <c r="P23" s="161"/>
      <c r="Q23" s="161"/>
      <c r="R23" s="162"/>
      <c r="S23" s="162"/>
      <c r="T23" s="162"/>
      <c r="U23" s="162"/>
      <c r="V23" s="162"/>
      <c r="W23" s="162"/>
      <c r="X23" s="162"/>
      <c r="Y23" s="162"/>
      <c r="Z23" s="151"/>
      <c r="AA23" s="151"/>
      <c r="AB23" s="151"/>
      <c r="AC23" s="151"/>
      <c r="AD23" s="151"/>
      <c r="AE23" s="151"/>
      <c r="AF23" s="151"/>
      <c r="AG23" s="151" t="s">
        <v>137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ht="22.5" outlineLevel="1" x14ac:dyDescent="0.2">
      <c r="A24" s="174">
        <v>9</v>
      </c>
      <c r="B24" s="175" t="s">
        <v>151</v>
      </c>
      <c r="C24" s="191" t="s">
        <v>152</v>
      </c>
      <c r="D24" s="176" t="s">
        <v>149</v>
      </c>
      <c r="E24" s="177">
        <v>32</v>
      </c>
      <c r="F24" s="178"/>
      <c r="G24" s="179">
        <f>ROUND(E24*F24,2)</f>
        <v>0</v>
      </c>
      <c r="H24" s="178"/>
      <c r="I24" s="179">
        <f>ROUND(E24*H24,2)</f>
        <v>0</v>
      </c>
      <c r="J24" s="178"/>
      <c r="K24" s="179">
        <f>ROUND(E24*J24,2)</f>
        <v>0</v>
      </c>
      <c r="L24" s="179">
        <v>21</v>
      </c>
      <c r="M24" s="179">
        <f>G24*(1+L24/100)</f>
        <v>0</v>
      </c>
      <c r="N24" s="177">
        <v>1.7600000000000001E-3</v>
      </c>
      <c r="O24" s="177">
        <f>ROUND(E24*N24,2)</f>
        <v>0.06</v>
      </c>
      <c r="P24" s="177">
        <v>0</v>
      </c>
      <c r="Q24" s="177">
        <f>ROUND(E24*P24,2)</f>
        <v>0</v>
      </c>
      <c r="R24" s="179" t="s">
        <v>132</v>
      </c>
      <c r="S24" s="179" t="s">
        <v>124</v>
      </c>
      <c r="T24" s="180" t="s">
        <v>124</v>
      </c>
      <c r="U24" s="162">
        <v>8.0000000000000002E-3</v>
      </c>
      <c r="V24" s="162">
        <f>ROUND(E24*U24,2)</f>
        <v>0.26</v>
      </c>
      <c r="W24" s="162"/>
      <c r="X24" s="162" t="s">
        <v>125</v>
      </c>
      <c r="Y24" s="162" t="s">
        <v>126</v>
      </c>
      <c r="Z24" s="151"/>
      <c r="AA24" s="151"/>
      <c r="AB24" s="151"/>
      <c r="AC24" s="151"/>
      <c r="AD24" s="151"/>
      <c r="AE24" s="151"/>
      <c r="AF24" s="151"/>
      <c r="AG24" s="151" t="s">
        <v>127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2" x14ac:dyDescent="0.2">
      <c r="A25" s="158"/>
      <c r="B25" s="159"/>
      <c r="C25" s="192" t="s">
        <v>153</v>
      </c>
      <c r="D25" s="164"/>
      <c r="E25" s="165">
        <v>32</v>
      </c>
      <c r="F25" s="162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1"/>
      <c r="AA25" s="151"/>
      <c r="AB25" s="151"/>
      <c r="AC25" s="151"/>
      <c r="AD25" s="151"/>
      <c r="AE25" s="151"/>
      <c r="AF25" s="151"/>
      <c r="AG25" s="151" t="s">
        <v>137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82">
        <v>10</v>
      </c>
      <c r="B26" s="183" t="s">
        <v>154</v>
      </c>
      <c r="C26" s="193" t="s">
        <v>155</v>
      </c>
      <c r="D26" s="184" t="s">
        <v>156</v>
      </c>
      <c r="E26" s="185">
        <v>1</v>
      </c>
      <c r="F26" s="186"/>
      <c r="G26" s="187">
        <f>ROUND(E26*F26,2)</f>
        <v>0</v>
      </c>
      <c r="H26" s="186"/>
      <c r="I26" s="187">
        <f>ROUND(E26*H26,2)</f>
        <v>0</v>
      </c>
      <c r="J26" s="186"/>
      <c r="K26" s="187">
        <f>ROUND(E26*J26,2)</f>
        <v>0</v>
      </c>
      <c r="L26" s="187">
        <v>21</v>
      </c>
      <c r="M26" s="187">
        <f>G26*(1+L26/100)</f>
        <v>0</v>
      </c>
      <c r="N26" s="185">
        <v>0</v>
      </c>
      <c r="O26" s="185">
        <f>ROUND(E26*N26,2)</f>
        <v>0</v>
      </c>
      <c r="P26" s="185">
        <v>0</v>
      </c>
      <c r="Q26" s="185">
        <f>ROUND(E26*P26,2)</f>
        <v>0</v>
      </c>
      <c r="R26" s="187"/>
      <c r="S26" s="187" t="s">
        <v>157</v>
      </c>
      <c r="T26" s="188" t="s">
        <v>158</v>
      </c>
      <c r="U26" s="162">
        <v>0</v>
      </c>
      <c r="V26" s="162">
        <f>ROUND(E26*U26,2)</f>
        <v>0</v>
      </c>
      <c r="W26" s="162"/>
      <c r="X26" s="162" t="s">
        <v>125</v>
      </c>
      <c r="Y26" s="162" t="s">
        <v>126</v>
      </c>
      <c r="Z26" s="151"/>
      <c r="AA26" s="151"/>
      <c r="AB26" s="151"/>
      <c r="AC26" s="151"/>
      <c r="AD26" s="151"/>
      <c r="AE26" s="151"/>
      <c r="AF26" s="151"/>
      <c r="AG26" s="151" t="s">
        <v>127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x14ac:dyDescent="0.2">
      <c r="A27" s="167" t="s">
        <v>118</v>
      </c>
      <c r="B27" s="168" t="s">
        <v>66</v>
      </c>
      <c r="C27" s="190" t="s">
        <v>67</v>
      </c>
      <c r="D27" s="169"/>
      <c r="E27" s="170"/>
      <c r="F27" s="171"/>
      <c r="G27" s="171">
        <f>SUMIF(AG28:AG28,"&lt;&gt;NOR",G28:G28)</f>
        <v>0</v>
      </c>
      <c r="H27" s="171"/>
      <c r="I27" s="171">
        <f>SUM(I28:I28)</f>
        <v>0</v>
      </c>
      <c r="J27" s="171"/>
      <c r="K27" s="171">
        <f>SUM(K28:K28)</f>
        <v>0</v>
      </c>
      <c r="L27" s="171"/>
      <c r="M27" s="171">
        <f>SUM(M28:M28)</f>
        <v>0</v>
      </c>
      <c r="N27" s="170"/>
      <c r="O27" s="170">
        <f>SUM(O28:O28)</f>
        <v>0</v>
      </c>
      <c r="P27" s="170"/>
      <c r="Q27" s="170">
        <f>SUM(Q28:Q28)</f>
        <v>0</v>
      </c>
      <c r="R27" s="171"/>
      <c r="S27" s="171"/>
      <c r="T27" s="172"/>
      <c r="U27" s="166"/>
      <c r="V27" s="166">
        <f>SUM(V28:V28)</f>
        <v>75.680000000000007</v>
      </c>
      <c r="W27" s="166"/>
      <c r="X27" s="166"/>
      <c r="Y27" s="166"/>
      <c r="AG27" t="s">
        <v>119</v>
      </c>
    </row>
    <row r="28" spans="1:60" outlineLevel="1" x14ac:dyDescent="0.2">
      <c r="A28" s="182">
        <v>11</v>
      </c>
      <c r="B28" s="183" t="s">
        <v>159</v>
      </c>
      <c r="C28" s="193" t="s">
        <v>160</v>
      </c>
      <c r="D28" s="184" t="s">
        <v>122</v>
      </c>
      <c r="E28" s="185">
        <v>378.39499999999998</v>
      </c>
      <c r="F28" s="186"/>
      <c r="G28" s="187">
        <f>ROUND(E28*F28,2)</f>
        <v>0</v>
      </c>
      <c r="H28" s="186"/>
      <c r="I28" s="187">
        <f>ROUND(E28*H28,2)</f>
        <v>0</v>
      </c>
      <c r="J28" s="186"/>
      <c r="K28" s="187">
        <f>ROUND(E28*J28,2)</f>
        <v>0</v>
      </c>
      <c r="L28" s="187">
        <v>21</v>
      </c>
      <c r="M28" s="187">
        <f>G28*(1+L28/100)</f>
        <v>0</v>
      </c>
      <c r="N28" s="185">
        <v>0</v>
      </c>
      <c r="O28" s="185">
        <f>ROUND(E28*N28,2)</f>
        <v>0</v>
      </c>
      <c r="P28" s="185">
        <v>0</v>
      </c>
      <c r="Q28" s="185">
        <f>ROUND(E28*P28,2)</f>
        <v>0</v>
      </c>
      <c r="R28" s="187" t="s">
        <v>161</v>
      </c>
      <c r="S28" s="187" t="s">
        <v>124</v>
      </c>
      <c r="T28" s="188" t="s">
        <v>124</v>
      </c>
      <c r="U28" s="162">
        <v>0.2</v>
      </c>
      <c r="V28" s="162">
        <f>ROUND(E28*U28,2)</f>
        <v>75.680000000000007</v>
      </c>
      <c r="W28" s="162"/>
      <c r="X28" s="162" t="s">
        <v>125</v>
      </c>
      <c r="Y28" s="162" t="s">
        <v>126</v>
      </c>
      <c r="Z28" s="151"/>
      <c r="AA28" s="151"/>
      <c r="AB28" s="151"/>
      <c r="AC28" s="151"/>
      <c r="AD28" s="151"/>
      <c r="AE28" s="151"/>
      <c r="AF28" s="151"/>
      <c r="AG28" s="151" t="s">
        <v>127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x14ac:dyDescent="0.2">
      <c r="A29" s="167" t="s">
        <v>118</v>
      </c>
      <c r="B29" s="168" t="s">
        <v>68</v>
      </c>
      <c r="C29" s="190" t="s">
        <v>69</v>
      </c>
      <c r="D29" s="169"/>
      <c r="E29" s="170"/>
      <c r="F29" s="171"/>
      <c r="G29" s="171">
        <f>SUMIF(AG30:AG31,"&lt;&gt;NOR",G30:G31)</f>
        <v>0</v>
      </c>
      <c r="H29" s="171"/>
      <c r="I29" s="171">
        <f>SUM(I30:I31)</f>
        <v>0</v>
      </c>
      <c r="J29" s="171"/>
      <c r="K29" s="171">
        <f>SUM(K30:K31)</f>
        <v>0</v>
      </c>
      <c r="L29" s="171"/>
      <c r="M29" s="171">
        <f>SUM(M30:M31)</f>
        <v>0</v>
      </c>
      <c r="N29" s="170"/>
      <c r="O29" s="170">
        <f>SUM(O30:O31)</f>
        <v>0</v>
      </c>
      <c r="P29" s="170"/>
      <c r="Q29" s="170">
        <f>SUM(Q30:Q31)</f>
        <v>0</v>
      </c>
      <c r="R29" s="171"/>
      <c r="S29" s="171"/>
      <c r="T29" s="172"/>
      <c r="U29" s="166"/>
      <c r="V29" s="166">
        <f>SUM(V30:V31)</f>
        <v>29.5</v>
      </c>
      <c r="W29" s="166"/>
      <c r="X29" s="166"/>
      <c r="Y29" s="166"/>
      <c r="AG29" t="s">
        <v>119</v>
      </c>
    </row>
    <row r="30" spans="1:60" ht="22.5" outlineLevel="1" x14ac:dyDescent="0.2">
      <c r="A30" s="174">
        <v>12</v>
      </c>
      <c r="B30" s="175" t="s">
        <v>162</v>
      </c>
      <c r="C30" s="191" t="s">
        <v>163</v>
      </c>
      <c r="D30" s="176" t="s">
        <v>164</v>
      </c>
      <c r="E30" s="177">
        <v>11.44713</v>
      </c>
      <c r="F30" s="178"/>
      <c r="G30" s="179">
        <f>ROUND(E30*F30,2)</f>
        <v>0</v>
      </c>
      <c r="H30" s="178"/>
      <c r="I30" s="179">
        <f>ROUND(E30*H30,2)</f>
        <v>0</v>
      </c>
      <c r="J30" s="178"/>
      <c r="K30" s="179">
        <f>ROUND(E30*J30,2)</f>
        <v>0</v>
      </c>
      <c r="L30" s="179">
        <v>21</v>
      </c>
      <c r="M30" s="179">
        <f>G30*(1+L30/100)</f>
        <v>0</v>
      </c>
      <c r="N30" s="177">
        <v>0</v>
      </c>
      <c r="O30" s="177">
        <f>ROUND(E30*N30,2)</f>
        <v>0</v>
      </c>
      <c r="P30" s="177">
        <v>0</v>
      </c>
      <c r="Q30" s="177">
        <f>ROUND(E30*P30,2)</f>
        <v>0</v>
      </c>
      <c r="R30" s="179" t="s">
        <v>161</v>
      </c>
      <c r="S30" s="179" t="s">
        <v>124</v>
      </c>
      <c r="T30" s="180" t="s">
        <v>124</v>
      </c>
      <c r="U30" s="162">
        <v>2.577</v>
      </c>
      <c r="V30" s="162">
        <f>ROUND(E30*U30,2)</f>
        <v>29.5</v>
      </c>
      <c r="W30" s="162"/>
      <c r="X30" s="162" t="s">
        <v>165</v>
      </c>
      <c r="Y30" s="162" t="s">
        <v>126</v>
      </c>
      <c r="Z30" s="151"/>
      <c r="AA30" s="151"/>
      <c r="AB30" s="151"/>
      <c r="AC30" s="151"/>
      <c r="AD30" s="151"/>
      <c r="AE30" s="151"/>
      <c r="AF30" s="151"/>
      <c r="AG30" s="151" t="s">
        <v>166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2" x14ac:dyDescent="0.2">
      <c r="A31" s="158"/>
      <c r="B31" s="159"/>
      <c r="C31" s="254" t="s">
        <v>167</v>
      </c>
      <c r="D31" s="255"/>
      <c r="E31" s="255"/>
      <c r="F31" s="255"/>
      <c r="G31" s="255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2"/>
      <c r="S31" s="162"/>
      <c r="T31" s="162"/>
      <c r="U31" s="162"/>
      <c r="V31" s="162"/>
      <c r="W31" s="162"/>
      <c r="X31" s="162"/>
      <c r="Y31" s="162"/>
      <c r="Z31" s="151"/>
      <c r="AA31" s="151"/>
      <c r="AB31" s="151"/>
      <c r="AC31" s="151"/>
      <c r="AD31" s="151"/>
      <c r="AE31" s="151"/>
      <c r="AF31" s="151"/>
      <c r="AG31" s="151" t="s">
        <v>129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x14ac:dyDescent="0.2">
      <c r="A32" s="167" t="s">
        <v>118</v>
      </c>
      <c r="B32" s="168" t="s">
        <v>70</v>
      </c>
      <c r="C32" s="190" t="s">
        <v>71</v>
      </c>
      <c r="D32" s="169"/>
      <c r="E32" s="170"/>
      <c r="F32" s="171"/>
      <c r="G32" s="171">
        <f>SUMIF(AG33:AG35,"&lt;&gt;NOR",G33:G35)</f>
        <v>0</v>
      </c>
      <c r="H32" s="171"/>
      <c r="I32" s="171">
        <f>SUM(I33:I35)</f>
        <v>0</v>
      </c>
      <c r="J32" s="171"/>
      <c r="K32" s="171">
        <f>SUM(K33:K35)</f>
        <v>0</v>
      </c>
      <c r="L32" s="171"/>
      <c r="M32" s="171">
        <f>SUM(M33:M35)</f>
        <v>0</v>
      </c>
      <c r="N32" s="170"/>
      <c r="O32" s="170">
        <f>SUM(O33:O35)</f>
        <v>1.52</v>
      </c>
      <c r="P32" s="170"/>
      <c r="Q32" s="170">
        <f>SUM(Q33:Q35)</f>
        <v>0</v>
      </c>
      <c r="R32" s="171"/>
      <c r="S32" s="171"/>
      <c r="T32" s="172"/>
      <c r="U32" s="166"/>
      <c r="V32" s="166">
        <f>SUM(V33:V35)</f>
        <v>78.33</v>
      </c>
      <c r="W32" s="166"/>
      <c r="X32" s="166"/>
      <c r="Y32" s="166"/>
      <c r="AG32" t="s">
        <v>119</v>
      </c>
    </row>
    <row r="33" spans="1:60" ht="22.5" outlineLevel="1" x14ac:dyDescent="0.2">
      <c r="A33" s="174">
        <v>13</v>
      </c>
      <c r="B33" s="175" t="s">
        <v>168</v>
      </c>
      <c r="C33" s="191" t="s">
        <v>169</v>
      </c>
      <c r="D33" s="176" t="s">
        <v>122</v>
      </c>
      <c r="E33" s="177">
        <v>378.39499999999998</v>
      </c>
      <c r="F33" s="178"/>
      <c r="G33" s="179">
        <f>ROUND(E33*F33,2)</f>
        <v>0</v>
      </c>
      <c r="H33" s="178"/>
      <c r="I33" s="179">
        <f>ROUND(E33*H33,2)</f>
        <v>0</v>
      </c>
      <c r="J33" s="178"/>
      <c r="K33" s="179">
        <f>ROUND(E33*J33,2)</f>
        <v>0</v>
      </c>
      <c r="L33" s="179">
        <v>21</v>
      </c>
      <c r="M33" s="179">
        <f>G33*(1+L33/100)</f>
        <v>0</v>
      </c>
      <c r="N33" s="177">
        <v>4.0299999999999997E-3</v>
      </c>
      <c r="O33" s="177">
        <f>ROUND(E33*N33,2)</f>
        <v>1.52</v>
      </c>
      <c r="P33" s="177">
        <v>0</v>
      </c>
      <c r="Q33" s="177">
        <f>ROUND(E33*P33,2)</f>
        <v>0</v>
      </c>
      <c r="R33" s="179" t="s">
        <v>170</v>
      </c>
      <c r="S33" s="179" t="s">
        <v>124</v>
      </c>
      <c r="T33" s="180" t="s">
        <v>124</v>
      </c>
      <c r="U33" s="162">
        <v>0.20699999999999999</v>
      </c>
      <c r="V33" s="162">
        <f>ROUND(E33*U33,2)</f>
        <v>78.33</v>
      </c>
      <c r="W33" s="162"/>
      <c r="X33" s="162" t="s">
        <v>125</v>
      </c>
      <c r="Y33" s="162" t="s">
        <v>126</v>
      </c>
      <c r="Z33" s="151"/>
      <c r="AA33" s="151"/>
      <c r="AB33" s="151"/>
      <c r="AC33" s="151"/>
      <c r="AD33" s="151"/>
      <c r="AE33" s="151"/>
      <c r="AF33" s="151"/>
      <c r="AG33" s="151" t="s">
        <v>127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8">
        <v>14</v>
      </c>
      <c r="B34" s="159" t="s">
        <v>171</v>
      </c>
      <c r="C34" s="194" t="s">
        <v>172</v>
      </c>
      <c r="D34" s="160" t="s">
        <v>0</v>
      </c>
      <c r="E34" s="189"/>
      <c r="F34" s="163"/>
      <c r="G34" s="162">
        <f>ROUND(E34*F34,2)</f>
        <v>0</v>
      </c>
      <c r="H34" s="163"/>
      <c r="I34" s="162">
        <f>ROUND(E34*H34,2)</f>
        <v>0</v>
      </c>
      <c r="J34" s="163"/>
      <c r="K34" s="162">
        <f>ROUND(E34*J34,2)</f>
        <v>0</v>
      </c>
      <c r="L34" s="162">
        <v>21</v>
      </c>
      <c r="M34" s="162">
        <f>G34*(1+L34/100)</f>
        <v>0</v>
      </c>
      <c r="N34" s="161">
        <v>0</v>
      </c>
      <c r="O34" s="161">
        <f>ROUND(E34*N34,2)</f>
        <v>0</v>
      </c>
      <c r="P34" s="161">
        <v>0</v>
      </c>
      <c r="Q34" s="161">
        <f>ROUND(E34*P34,2)</f>
        <v>0</v>
      </c>
      <c r="R34" s="162" t="s">
        <v>170</v>
      </c>
      <c r="S34" s="162" t="s">
        <v>124</v>
      </c>
      <c r="T34" s="162" t="s">
        <v>124</v>
      </c>
      <c r="U34" s="162">
        <v>0</v>
      </c>
      <c r="V34" s="162">
        <f>ROUND(E34*U34,2)</f>
        <v>0</v>
      </c>
      <c r="W34" s="162"/>
      <c r="X34" s="162" t="s">
        <v>165</v>
      </c>
      <c r="Y34" s="162" t="s">
        <v>126</v>
      </c>
      <c r="Z34" s="151"/>
      <c r="AA34" s="151"/>
      <c r="AB34" s="151"/>
      <c r="AC34" s="151"/>
      <c r="AD34" s="151"/>
      <c r="AE34" s="151"/>
      <c r="AF34" s="151"/>
      <c r="AG34" s="151" t="s">
        <v>166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2" x14ac:dyDescent="0.2">
      <c r="A35" s="158"/>
      <c r="B35" s="159"/>
      <c r="C35" s="256" t="s">
        <v>173</v>
      </c>
      <c r="D35" s="257"/>
      <c r="E35" s="257"/>
      <c r="F35" s="257"/>
      <c r="G35" s="257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62"/>
      <c r="Z35" s="151"/>
      <c r="AA35" s="151"/>
      <c r="AB35" s="151"/>
      <c r="AC35" s="151"/>
      <c r="AD35" s="151"/>
      <c r="AE35" s="151"/>
      <c r="AF35" s="151"/>
      <c r="AG35" s="151" t="s">
        <v>129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x14ac:dyDescent="0.2">
      <c r="A36" s="167" t="s">
        <v>118</v>
      </c>
      <c r="B36" s="168" t="s">
        <v>72</v>
      </c>
      <c r="C36" s="190" t="s">
        <v>73</v>
      </c>
      <c r="D36" s="169"/>
      <c r="E36" s="170"/>
      <c r="F36" s="171"/>
      <c r="G36" s="171">
        <f>SUMIF(AG37:AG43,"&lt;&gt;NOR",G37:G43)</f>
        <v>0</v>
      </c>
      <c r="H36" s="171"/>
      <c r="I36" s="171">
        <f>SUM(I37:I43)</f>
        <v>0</v>
      </c>
      <c r="J36" s="171"/>
      <c r="K36" s="171">
        <f>SUM(K37:K43)</f>
        <v>0</v>
      </c>
      <c r="L36" s="171"/>
      <c r="M36" s="171">
        <f>SUM(M37:M43)</f>
        <v>0</v>
      </c>
      <c r="N36" s="170"/>
      <c r="O36" s="170">
        <f>SUM(O37:O43)</f>
        <v>9.9999999999999992E-2</v>
      </c>
      <c r="P36" s="170"/>
      <c r="Q36" s="170">
        <f>SUM(Q37:Q43)</f>
        <v>0.38</v>
      </c>
      <c r="R36" s="171"/>
      <c r="S36" s="171"/>
      <c r="T36" s="172"/>
      <c r="U36" s="166"/>
      <c r="V36" s="166">
        <f>SUM(V37:V43)</f>
        <v>35.729999999999997</v>
      </c>
      <c r="W36" s="166"/>
      <c r="X36" s="166"/>
      <c r="Y36" s="166"/>
      <c r="AG36" t="s">
        <v>119</v>
      </c>
    </row>
    <row r="37" spans="1:60" outlineLevel="1" x14ac:dyDescent="0.2">
      <c r="A37" s="182">
        <v>15</v>
      </c>
      <c r="B37" s="183" t="s">
        <v>174</v>
      </c>
      <c r="C37" s="193" t="s">
        <v>175</v>
      </c>
      <c r="D37" s="184" t="s">
        <v>122</v>
      </c>
      <c r="E37" s="185">
        <v>40</v>
      </c>
      <c r="F37" s="186"/>
      <c r="G37" s="187">
        <f t="shared" ref="G37:G42" si="0">ROUND(E37*F37,2)</f>
        <v>0</v>
      </c>
      <c r="H37" s="186"/>
      <c r="I37" s="187">
        <f t="shared" ref="I37:I42" si="1">ROUND(E37*H37,2)</f>
        <v>0</v>
      </c>
      <c r="J37" s="186"/>
      <c r="K37" s="187">
        <f t="shared" ref="K37:K42" si="2">ROUND(E37*J37,2)</f>
        <v>0</v>
      </c>
      <c r="L37" s="187">
        <v>21</v>
      </c>
      <c r="M37" s="187">
        <f t="shared" ref="M37:M42" si="3">G37*(1+L37/100)</f>
        <v>0</v>
      </c>
      <c r="N37" s="185">
        <v>2.3000000000000001E-4</v>
      </c>
      <c r="O37" s="185">
        <f t="shared" ref="O37:O42" si="4">ROUND(E37*N37,2)</f>
        <v>0.01</v>
      </c>
      <c r="P37" s="185">
        <v>0</v>
      </c>
      <c r="Q37" s="185">
        <f t="shared" ref="Q37:Q42" si="5">ROUND(E37*P37,2)</f>
        <v>0</v>
      </c>
      <c r="R37" s="187" t="s">
        <v>176</v>
      </c>
      <c r="S37" s="187" t="s">
        <v>124</v>
      </c>
      <c r="T37" s="188" t="s">
        <v>124</v>
      </c>
      <c r="U37" s="162">
        <v>0.18099999999999999</v>
      </c>
      <c r="V37" s="162">
        <f t="shared" ref="V37:V42" si="6">ROUND(E37*U37,2)</f>
        <v>7.24</v>
      </c>
      <c r="W37" s="162"/>
      <c r="X37" s="162" t="s">
        <v>125</v>
      </c>
      <c r="Y37" s="162" t="s">
        <v>126</v>
      </c>
      <c r="Z37" s="151"/>
      <c r="AA37" s="151"/>
      <c r="AB37" s="151"/>
      <c r="AC37" s="151"/>
      <c r="AD37" s="151"/>
      <c r="AE37" s="151"/>
      <c r="AF37" s="151"/>
      <c r="AG37" s="151" t="s">
        <v>127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ht="33.75" outlineLevel="1" x14ac:dyDescent="0.2">
      <c r="A38" s="182">
        <v>16</v>
      </c>
      <c r="B38" s="183" t="s">
        <v>177</v>
      </c>
      <c r="C38" s="193" t="s">
        <v>178</v>
      </c>
      <c r="D38" s="184" t="s">
        <v>122</v>
      </c>
      <c r="E38" s="185">
        <v>40</v>
      </c>
      <c r="F38" s="186"/>
      <c r="G38" s="187">
        <f t="shared" si="0"/>
        <v>0</v>
      </c>
      <c r="H38" s="186"/>
      <c r="I38" s="187">
        <f t="shared" si="1"/>
        <v>0</v>
      </c>
      <c r="J38" s="186"/>
      <c r="K38" s="187">
        <f t="shared" si="2"/>
        <v>0</v>
      </c>
      <c r="L38" s="187">
        <v>21</v>
      </c>
      <c r="M38" s="187">
        <f t="shared" si="3"/>
        <v>0</v>
      </c>
      <c r="N38" s="185">
        <v>0</v>
      </c>
      <c r="O38" s="185">
        <f t="shared" si="4"/>
        <v>0</v>
      </c>
      <c r="P38" s="185">
        <v>9.5999999999999992E-3</v>
      </c>
      <c r="Q38" s="185">
        <f t="shared" si="5"/>
        <v>0.38</v>
      </c>
      <c r="R38" s="187" t="s">
        <v>176</v>
      </c>
      <c r="S38" s="187" t="s">
        <v>124</v>
      </c>
      <c r="T38" s="188" t="s">
        <v>124</v>
      </c>
      <c r="U38" s="162">
        <v>0.05</v>
      </c>
      <c r="V38" s="162">
        <f t="shared" si="6"/>
        <v>2</v>
      </c>
      <c r="W38" s="162"/>
      <c r="X38" s="162" t="s">
        <v>125</v>
      </c>
      <c r="Y38" s="162" t="s">
        <v>126</v>
      </c>
      <c r="Z38" s="151"/>
      <c r="AA38" s="151"/>
      <c r="AB38" s="151"/>
      <c r="AC38" s="151"/>
      <c r="AD38" s="151"/>
      <c r="AE38" s="151"/>
      <c r="AF38" s="151"/>
      <c r="AG38" s="151" t="s">
        <v>127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82">
        <v>17</v>
      </c>
      <c r="B39" s="183" t="s">
        <v>179</v>
      </c>
      <c r="C39" s="193" t="s">
        <v>180</v>
      </c>
      <c r="D39" s="184" t="s">
        <v>122</v>
      </c>
      <c r="E39" s="185">
        <v>378.39499999999998</v>
      </c>
      <c r="F39" s="186"/>
      <c r="G39" s="187">
        <f t="shared" si="0"/>
        <v>0</v>
      </c>
      <c r="H39" s="186"/>
      <c r="I39" s="187">
        <f t="shared" si="1"/>
        <v>0</v>
      </c>
      <c r="J39" s="186"/>
      <c r="K39" s="187">
        <f t="shared" si="2"/>
        <v>0</v>
      </c>
      <c r="L39" s="187">
        <v>21</v>
      </c>
      <c r="M39" s="187">
        <f t="shared" si="3"/>
        <v>0</v>
      </c>
      <c r="N39" s="185">
        <v>0</v>
      </c>
      <c r="O39" s="185">
        <f t="shared" si="4"/>
        <v>0</v>
      </c>
      <c r="P39" s="185">
        <v>0</v>
      </c>
      <c r="Q39" s="185">
        <f t="shared" si="5"/>
        <v>0</v>
      </c>
      <c r="R39" s="187"/>
      <c r="S39" s="187" t="s">
        <v>157</v>
      </c>
      <c r="T39" s="188" t="s">
        <v>158</v>
      </c>
      <c r="U39" s="162">
        <v>7.0000000000000007E-2</v>
      </c>
      <c r="V39" s="162">
        <f t="shared" si="6"/>
        <v>26.49</v>
      </c>
      <c r="W39" s="162"/>
      <c r="X39" s="162" t="s">
        <v>125</v>
      </c>
      <c r="Y39" s="162" t="s">
        <v>126</v>
      </c>
      <c r="Z39" s="151"/>
      <c r="AA39" s="151"/>
      <c r="AB39" s="151"/>
      <c r="AC39" s="151"/>
      <c r="AD39" s="151"/>
      <c r="AE39" s="151"/>
      <c r="AF39" s="151"/>
      <c r="AG39" s="151" t="s">
        <v>127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ht="22.5" outlineLevel="1" x14ac:dyDescent="0.2">
      <c r="A40" s="182">
        <v>18</v>
      </c>
      <c r="B40" s="183" t="s">
        <v>181</v>
      </c>
      <c r="C40" s="193" t="s">
        <v>182</v>
      </c>
      <c r="D40" s="184" t="s">
        <v>122</v>
      </c>
      <c r="E40" s="185">
        <v>44</v>
      </c>
      <c r="F40" s="186"/>
      <c r="G40" s="187">
        <f t="shared" si="0"/>
        <v>0</v>
      </c>
      <c r="H40" s="186"/>
      <c r="I40" s="187">
        <f t="shared" si="1"/>
        <v>0</v>
      </c>
      <c r="J40" s="186"/>
      <c r="K40" s="187">
        <f t="shared" si="2"/>
        <v>0</v>
      </c>
      <c r="L40" s="187">
        <v>21</v>
      </c>
      <c r="M40" s="187">
        <f t="shared" si="3"/>
        <v>0</v>
      </c>
      <c r="N40" s="185">
        <v>2.0799999999999998E-3</v>
      </c>
      <c r="O40" s="185">
        <f t="shared" si="4"/>
        <v>0.09</v>
      </c>
      <c r="P40" s="185">
        <v>0</v>
      </c>
      <c r="Q40" s="185">
        <f t="shared" si="5"/>
        <v>0</v>
      </c>
      <c r="R40" s="187" t="s">
        <v>183</v>
      </c>
      <c r="S40" s="187" t="s">
        <v>124</v>
      </c>
      <c r="T40" s="188" t="s">
        <v>124</v>
      </c>
      <c r="U40" s="162">
        <v>0</v>
      </c>
      <c r="V40" s="162">
        <f t="shared" si="6"/>
        <v>0</v>
      </c>
      <c r="W40" s="162"/>
      <c r="X40" s="162" t="s">
        <v>184</v>
      </c>
      <c r="Y40" s="162" t="s">
        <v>126</v>
      </c>
      <c r="Z40" s="151"/>
      <c r="AA40" s="151"/>
      <c r="AB40" s="151"/>
      <c r="AC40" s="151"/>
      <c r="AD40" s="151"/>
      <c r="AE40" s="151"/>
      <c r="AF40" s="151"/>
      <c r="AG40" s="151" t="s">
        <v>185</v>
      </c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74">
        <v>19</v>
      </c>
      <c r="B41" s="175" t="s">
        <v>186</v>
      </c>
      <c r="C41" s="191" t="s">
        <v>187</v>
      </c>
      <c r="D41" s="176" t="s">
        <v>188</v>
      </c>
      <c r="E41" s="177">
        <v>2</v>
      </c>
      <c r="F41" s="178"/>
      <c r="G41" s="179">
        <f t="shared" si="0"/>
        <v>0</v>
      </c>
      <c r="H41" s="178"/>
      <c r="I41" s="179">
        <f t="shared" si="1"/>
        <v>0</v>
      </c>
      <c r="J41" s="178"/>
      <c r="K41" s="179">
        <f t="shared" si="2"/>
        <v>0</v>
      </c>
      <c r="L41" s="179">
        <v>21</v>
      </c>
      <c r="M41" s="179">
        <f t="shared" si="3"/>
        <v>0</v>
      </c>
      <c r="N41" s="177">
        <v>0</v>
      </c>
      <c r="O41" s="177">
        <f t="shared" si="4"/>
        <v>0</v>
      </c>
      <c r="P41" s="177">
        <v>0</v>
      </c>
      <c r="Q41" s="177">
        <f t="shared" si="5"/>
        <v>0</v>
      </c>
      <c r="R41" s="179" t="s">
        <v>183</v>
      </c>
      <c r="S41" s="179" t="s">
        <v>124</v>
      </c>
      <c r="T41" s="180" t="s">
        <v>158</v>
      </c>
      <c r="U41" s="162">
        <v>0</v>
      </c>
      <c r="V41" s="162">
        <f t="shared" si="6"/>
        <v>0</v>
      </c>
      <c r="W41" s="162"/>
      <c r="X41" s="162" t="s">
        <v>184</v>
      </c>
      <c r="Y41" s="162" t="s">
        <v>126</v>
      </c>
      <c r="Z41" s="151"/>
      <c r="AA41" s="151"/>
      <c r="AB41" s="151"/>
      <c r="AC41" s="151"/>
      <c r="AD41" s="151"/>
      <c r="AE41" s="151"/>
      <c r="AF41" s="151"/>
      <c r="AG41" s="151" t="s">
        <v>185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8">
        <v>20</v>
      </c>
      <c r="B42" s="159" t="s">
        <v>189</v>
      </c>
      <c r="C42" s="194" t="s">
        <v>190</v>
      </c>
      <c r="D42" s="160" t="s">
        <v>0</v>
      </c>
      <c r="E42" s="189"/>
      <c r="F42" s="163"/>
      <c r="G42" s="162">
        <f t="shared" si="0"/>
        <v>0</v>
      </c>
      <c r="H42" s="163"/>
      <c r="I42" s="162">
        <f t="shared" si="1"/>
        <v>0</v>
      </c>
      <c r="J42" s="163"/>
      <c r="K42" s="162">
        <f t="shared" si="2"/>
        <v>0</v>
      </c>
      <c r="L42" s="162">
        <v>21</v>
      </c>
      <c r="M42" s="162">
        <f t="shared" si="3"/>
        <v>0</v>
      </c>
      <c r="N42" s="161">
        <v>0</v>
      </c>
      <c r="O42" s="161">
        <f t="shared" si="4"/>
        <v>0</v>
      </c>
      <c r="P42" s="161">
        <v>0</v>
      </c>
      <c r="Q42" s="161">
        <f t="shared" si="5"/>
        <v>0</v>
      </c>
      <c r="R42" s="162" t="s">
        <v>176</v>
      </c>
      <c r="S42" s="162" t="s">
        <v>124</v>
      </c>
      <c r="T42" s="162" t="s">
        <v>124</v>
      </c>
      <c r="U42" s="162">
        <v>0</v>
      </c>
      <c r="V42" s="162">
        <f t="shared" si="6"/>
        <v>0</v>
      </c>
      <c r="W42" s="162"/>
      <c r="X42" s="162" t="s">
        <v>165</v>
      </c>
      <c r="Y42" s="162" t="s">
        <v>126</v>
      </c>
      <c r="Z42" s="151"/>
      <c r="AA42" s="151"/>
      <c r="AB42" s="151"/>
      <c r="AC42" s="151"/>
      <c r="AD42" s="151"/>
      <c r="AE42" s="151"/>
      <c r="AF42" s="151"/>
      <c r="AG42" s="151" t="s">
        <v>166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2" x14ac:dyDescent="0.2">
      <c r="A43" s="158"/>
      <c r="B43" s="159"/>
      <c r="C43" s="256" t="s">
        <v>173</v>
      </c>
      <c r="D43" s="257"/>
      <c r="E43" s="257"/>
      <c r="F43" s="257"/>
      <c r="G43" s="257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2"/>
      <c r="S43" s="162"/>
      <c r="T43" s="162"/>
      <c r="U43" s="162"/>
      <c r="V43" s="162"/>
      <c r="W43" s="162"/>
      <c r="X43" s="162"/>
      <c r="Y43" s="162"/>
      <c r="Z43" s="151"/>
      <c r="AA43" s="151"/>
      <c r="AB43" s="151"/>
      <c r="AC43" s="151"/>
      <c r="AD43" s="151"/>
      <c r="AE43" s="151"/>
      <c r="AF43" s="151"/>
      <c r="AG43" s="151" t="s">
        <v>129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x14ac:dyDescent="0.2">
      <c r="A44" s="167" t="s">
        <v>118</v>
      </c>
      <c r="B44" s="168" t="s">
        <v>74</v>
      </c>
      <c r="C44" s="190" t="s">
        <v>75</v>
      </c>
      <c r="D44" s="169"/>
      <c r="E44" s="170"/>
      <c r="F44" s="171"/>
      <c r="G44" s="171">
        <f>SUMIF(AG45:AG57,"&lt;&gt;NOR",G45:G57)</f>
        <v>0</v>
      </c>
      <c r="H44" s="171"/>
      <c r="I44" s="171">
        <f>SUM(I45:I57)</f>
        <v>0</v>
      </c>
      <c r="J44" s="171"/>
      <c r="K44" s="171">
        <f>SUM(K45:K57)</f>
        <v>0</v>
      </c>
      <c r="L44" s="171"/>
      <c r="M44" s="171">
        <f>SUM(M45:M57)</f>
        <v>0</v>
      </c>
      <c r="N44" s="170"/>
      <c r="O44" s="170">
        <f>SUM(O45:O57)</f>
        <v>6.53</v>
      </c>
      <c r="P44" s="170"/>
      <c r="Q44" s="170">
        <f>SUM(Q45:Q57)</f>
        <v>4.04</v>
      </c>
      <c r="R44" s="171"/>
      <c r="S44" s="171"/>
      <c r="T44" s="172"/>
      <c r="U44" s="166"/>
      <c r="V44" s="166">
        <f>SUM(V45:V57)</f>
        <v>293.87</v>
      </c>
      <c r="W44" s="166"/>
      <c r="X44" s="166"/>
      <c r="Y44" s="166"/>
      <c r="AG44" t="s">
        <v>119</v>
      </c>
    </row>
    <row r="45" spans="1:60" ht="22.5" outlineLevel="1" x14ac:dyDescent="0.2">
      <c r="A45" s="182">
        <v>21</v>
      </c>
      <c r="B45" s="183" t="s">
        <v>191</v>
      </c>
      <c r="C45" s="193" t="s">
        <v>192</v>
      </c>
      <c r="D45" s="184" t="s">
        <v>193</v>
      </c>
      <c r="E45" s="185">
        <v>2</v>
      </c>
      <c r="F45" s="186"/>
      <c r="G45" s="187">
        <f>ROUND(E45*F45,2)</f>
        <v>0</v>
      </c>
      <c r="H45" s="186"/>
      <c r="I45" s="187">
        <f>ROUND(E45*H45,2)</f>
        <v>0</v>
      </c>
      <c r="J45" s="186"/>
      <c r="K45" s="187">
        <f>ROUND(E45*J45,2)</f>
        <v>0</v>
      </c>
      <c r="L45" s="187">
        <v>21</v>
      </c>
      <c r="M45" s="187">
        <f>G45*(1+L45/100)</f>
        <v>0</v>
      </c>
      <c r="N45" s="185">
        <v>0.10007000000000001</v>
      </c>
      <c r="O45" s="185">
        <f>ROUND(E45*N45,2)</f>
        <v>0.2</v>
      </c>
      <c r="P45" s="185">
        <v>0</v>
      </c>
      <c r="Q45" s="185">
        <f>ROUND(E45*P45,2)</f>
        <v>0</v>
      </c>
      <c r="R45" s="187" t="s">
        <v>194</v>
      </c>
      <c r="S45" s="187" t="s">
        <v>124</v>
      </c>
      <c r="T45" s="188" t="s">
        <v>124</v>
      </c>
      <c r="U45" s="162">
        <v>26</v>
      </c>
      <c r="V45" s="162">
        <f>ROUND(E45*U45,2)</f>
        <v>52</v>
      </c>
      <c r="W45" s="162"/>
      <c r="X45" s="162" t="s">
        <v>125</v>
      </c>
      <c r="Y45" s="162" t="s">
        <v>126</v>
      </c>
      <c r="Z45" s="151"/>
      <c r="AA45" s="151"/>
      <c r="AB45" s="151"/>
      <c r="AC45" s="151"/>
      <c r="AD45" s="151"/>
      <c r="AE45" s="151"/>
      <c r="AF45" s="151"/>
      <c r="AG45" s="151" t="s">
        <v>127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ht="33.75" outlineLevel="1" x14ac:dyDescent="0.2">
      <c r="A46" s="182">
        <v>22</v>
      </c>
      <c r="B46" s="183" t="s">
        <v>195</v>
      </c>
      <c r="C46" s="193" t="s">
        <v>196</v>
      </c>
      <c r="D46" s="184" t="s">
        <v>149</v>
      </c>
      <c r="E46" s="185">
        <v>42.06</v>
      </c>
      <c r="F46" s="186"/>
      <c r="G46" s="187">
        <f>ROUND(E46*F46,2)</f>
        <v>0</v>
      </c>
      <c r="H46" s="186"/>
      <c r="I46" s="187">
        <f>ROUND(E46*H46,2)</f>
        <v>0</v>
      </c>
      <c r="J46" s="186"/>
      <c r="K46" s="187">
        <f>ROUND(E46*J46,2)</f>
        <v>0</v>
      </c>
      <c r="L46" s="187">
        <v>21</v>
      </c>
      <c r="M46" s="187">
        <f>G46*(1+L46/100)</f>
        <v>0</v>
      </c>
      <c r="N46" s="185">
        <v>1.602E-2</v>
      </c>
      <c r="O46" s="185">
        <f>ROUND(E46*N46,2)</f>
        <v>0.67</v>
      </c>
      <c r="P46" s="185">
        <v>0</v>
      </c>
      <c r="Q46" s="185">
        <f>ROUND(E46*P46,2)</f>
        <v>0</v>
      </c>
      <c r="R46" s="187" t="s">
        <v>194</v>
      </c>
      <c r="S46" s="187" t="s">
        <v>124</v>
      </c>
      <c r="T46" s="188" t="s">
        <v>158</v>
      </c>
      <c r="U46" s="162">
        <v>0.496</v>
      </c>
      <c r="V46" s="162">
        <f>ROUND(E46*U46,2)</f>
        <v>20.86</v>
      </c>
      <c r="W46" s="162"/>
      <c r="X46" s="162" t="s">
        <v>125</v>
      </c>
      <c r="Y46" s="162" t="s">
        <v>126</v>
      </c>
      <c r="Z46" s="151"/>
      <c r="AA46" s="151"/>
      <c r="AB46" s="151"/>
      <c r="AC46" s="151"/>
      <c r="AD46" s="151"/>
      <c r="AE46" s="151"/>
      <c r="AF46" s="151"/>
      <c r="AG46" s="151" t="s">
        <v>127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ht="22.5" outlineLevel="1" x14ac:dyDescent="0.2">
      <c r="A47" s="182">
        <v>23</v>
      </c>
      <c r="B47" s="183" t="s">
        <v>197</v>
      </c>
      <c r="C47" s="193" t="s">
        <v>198</v>
      </c>
      <c r="D47" s="184" t="s">
        <v>122</v>
      </c>
      <c r="E47" s="185">
        <v>187</v>
      </c>
      <c r="F47" s="186"/>
      <c r="G47" s="187">
        <f>ROUND(E47*F47,2)</f>
        <v>0</v>
      </c>
      <c r="H47" s="186"/>
      <c r="I47" s="187">
        <f>ROUND(E47*H47,2)</f>
        <v>0</v>
      </c>
      <c r="J47" s="186"/>
      <c r="K47" s="187">
        <f>ROUND(E47*J47,2)</f>
        <v>0</v>
      </c>
      <c r="L47" s="187">
        <v>21</v>
      </c>
      <c r="M47" s="187">
        <f>G47*(1+L47/100)</f>
        <v>0</v>
      </c>
      <c r="N47" s="185">
        <v>1.452E-2</v>
      </c>
      <c r="O47" s="185">
        <f>ROUND(E47*N47,2)</f>
        <v>2.72</v>
      </c>
      <c r="P47" s="185">
        <v>0</v>
      </c>
      <c r="Q47" s="185">
        <f>ROUND(E47*P47,2)</f>
        <v>0</v>
      </c>
      <c r="R47" s="187" t="s">
        <v>194</v>
      </c>
      <c r="S47" s="187" t="s">
        <v>124</v>
      </c>
      <c r="T47" s="188" t="s">
        <v>124</v>
      </c>
      <c r="U47" s="162">
        <v>0.27</v>
      </c>
      <c r="V47" s="162">
        <f>ROUND(E47*U47,2)</f>
        <v>50.49</v>
      </c>
      <c r="W47" s="162"/>
      <c r="X47" s="162" t="s">
        <v>125</v>
      </c>
      <c r="Y47" s="162" t="s">
        <v>126</v>
      </c>
      <c r="Z47" s="151"/>
      <c r="AA47" s="151"/>
      <c r="AB47" s="151"/>
      <c r="AC47" s="151"/>
      <c r="AD47" s="151"/>
      <c r="AE47" s="151"/>
      <c r="AF47" s="151"/>
      <c r="AG47" s="151" t="s">
        <v>127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ht="22.5" outlineLevel="1" x14ac:dyDescent="0.2">
      <c r="A48" s="182">
        <v>24</v>
      </c>
      <c r="B48" s="183" t="s">
        <v>199</v>
      </c>
      <c r="C48" s="193" t="s">
        <v>200</v>
      </c>
      <c r="D48" s="184" t="s">
        <v>122</v>
      </c>
      <c r="E48" s="185">
        <v>378.39499999999998</v>
      </c>
      <c r="F48" s="186"/>
      <c r="G48" s="187">
        <f>ROUND(E48*F48,2)</f>
        <v>0</v>
      </c>
      <c r="H48" s="186"/>
      <c r="I48" s="187">
        <f>ROUND(E48*H48,2)</f>
        <v>0</v>
      </c>
      <c r="J48" s="186"/>
      <c r="K48" s="187">
        <f>ROUND(E48*J48,2)</f>
        <v>0</v>
      </c>
      <c r="L48" s="187">
        <v>21</v>
      </c>
      <c r="M48" s="187">
        <f>G48*(1+L48/100)</f>
        <v>0</v>
      </c>
      <c r="N48" s="185">
        <v>4.0299999999999997E-3</v>
      </c>
      <c r="O48" s="185">
        <f>ROUND(E48*N48,2)</f>
        <v>1.52</v>
      </c>
      <c r="P48" s="185">
        <v>0</v>
      </c>
      <c r="Q48" s="185">
        <f>ROUND(E48*P48,2)</f>
        <v>0</v>
      </c>
      <c r="R48" s="187" t="s">
        <v>194</v>
      </c>
      <c r="S48" s="187" t="s">
        <v>124</v>
      </c>
      <c r="T48" s="188" t="s">
        <v>124</v>
      </c>
      <c r="U48" s="162">
        <v>0.156</v>
      </c>
      <c r="V48" s="162">
        <f>ROUND(E48*U48,2)</f>
        <v>59.03</v>
      </c>
      <c r="W48" s="162"/>
      <c r="X48" s="162" t="s">
        <v>125</v>
      </c>
      <c r="Y48" s="162" t="s">
        <v>126</v>
      </c>
      <c r="Z48" s="151"/>
      <c r="AA48" s="151"/>
      <c r="AB48" s="151"/>
      <c r="AC48" s="151"/>
      <c r="AD48" s="151"/>
      <c r="AE48" s="151"/>
      <c r="AF48" s="151"/>
      <c r="AG48" s="151" t="s">
        <v>127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ht="22.5" outlineLevel="1" x14ac:dyDescent="0.2">
      <c r="A49" s="174">
        <v>25</v>
      </c>
      <c r="B49" s="175" t="s">
        <v>201</v>
      </c>
      <c r="C49" s="191" t="s">
        <v>202</v>
      </c>
      <c r="D49" s="176" t="s">
        <v>122</v>
      </c>
      <c r="E49" s="177">
        <v>378.39499999999998</v>
      </c>
      <c r="F49" s="178"/>
      <c r="G49" s="179">
        <f>ROUND(E49*F49,2)</f>
        <v>0</v>
      </c>
      <c r="H49" s="178"/>
      <c r="I49" s="179">
        <f>ROUND(E49*H49,2)</f>
        <v>0</v>
      </c>
      <c r="J49" s="178"/>
      <c r="K49" s="179">
        <f>ROUND(E49*J49,2)</f>
        <v>0</v>
      </c>
      <c r="L49" s="179">
        <v>21</v>
      </c>
      <c r="M49" s="179">
        <f>G49*(1+L49/100)</f>
        <v>0</v>
      </c>
      <c r="N49" s="177">
        <v>1.5E-3</v>
      </c>
      <c r="O49" s="177">
        <f>ROUND(E49*N49,2)</f>
        <v>0.56999999999999995</v>
      </c>
      <c r="P49" s="177">
        <v>0</v>
      </c>
      <c r="Q49" s="177">
        <f>ROUND(E49*P49,2)</f>
        <v>0</v>
      </c>
      <c r="R49" s="179" t="s">
        <v>194</v>
      </c>
      <c r="S49" s="179" t="s">
        <v>124</v>
      </c>
      <c r="T49" s="180" t="s">
        <v>124</v>
      </c>
      <c r="U49" s="162">
        <v>0.09</v>
      </c>
      <c r="V49" s="162">
        <f>ROUND(E49*U49,2)</f>
        <v>34.06</v>
      </c>
      <c r="W49" s="162"/>
      <c r="X49" s="162" t="s">
        <v>125</v>
      </c>
      <c r="Y49" s="162" t="s">
        <v>126</v>
      </c>
      <c r="Z49" s="151"/>
      <c r="AA49" s="151"/>
      <c r="AB49" s="151"/>
      <c r="AC49" s="151"/>
      <c r="AD49" s="151"/>
      <c r="AE49" s="151"/>
      <c r="AF49" s="151"/>
      <c r="AG49" s="151" t="s">
        <v>127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2" x14ac:dyDescent="0.2">
      <c r="A50" s="158"/>
      <c r="B50" s="159"/>
      <c r="C50" s="254" t="s">
        <v>203</v>
      </c>
      <c r="D50" s="255"/>
      <c r="E50" s="255"/>
      <c r="F50" s="255"/>
      <c r="G50" s="255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2"/>
      <c r="S50" s="162"/>
      <c r="T50" s="162"/>
      <c r="U50" s="162"/>
      <c r="V50" s="162"/>
      <c r="W50" s="162"/>
      <c r="X50" s="162"/>
      <c r="Y50" s="162"/>
      <c r="Z50" s="151"/>
      <c r="AA50" s="151"/>
      <c r="AB50" s="151"/>
      <c r="AC50" s="151"/>
      <c r="AD50" s="151"/>
      <c r="AE50" s="151"/>
      <c r="AF50" s="151"/>
      <c r="AG50" s="151" t="s">
        <v>129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ht="22.5" outlineLevel="1" x14ac:dyDescent="0.2">
      <c r="A51" s="182">
        <v>26</v>
      </c>
      <c r="B51" s="183" t="s">
        <v>204</v>
      </c>
      <c r="C51" s="193" t="s">
        <v>205</v>
      </c>
      <c r="D51" s="184" t="s">
        <v>122</v>
      </c>
      <c r="E51" s="185">
        <v>378.39499999999998</v>
      </c>
      <c r="F51" s="186"/>
      <c r="G51" s="187">
        <f t="shared" ref="G51:G56" si="7">ROUND(E51*F51,2)</f>
        <v>0</v>
      </c>
      <c r="H51" s="186"/>
      <c r="I51" s="187">
        <f t="shared" ref="I51:I56" si="8">ROUND(E51*H51,2)</f>
        <v>0</v>
      </c>
      <c r="J51" s="186"/>
      <c r="K51" s="187">
        <f t="shared" ref="K51:K56" si="9">ROUND(E51*J51,2)</f>
        <v>0</v>
      </c>
      <c r="L51" s="187">
        <v>21</v>
      </c>
      <c r="M51" s="187">
        <f t="shared" ref="M51:M56" si="10">G51*(1+L51/100)</f>
        <v>0</v>
      </c>
      <c r="N51" s="185">
        <v>0</v>
      </c>
      <c r="O51" s="185">
        <f t="shared" ref="O51:O56" si="11">ROUND(E51*N51,2)</f>
        <v>0</v>
      </c>
      <c r="P51" s="185">
        <v>5.0000000000000001E-3</v>
      </c>
      <c r="Q51" s="185">
        <f t="shared" ref="Q51:Q56" si="12">ROUND(E51*P51,2)</f>
        <v>1.89</v>
      </c>
      <c r="R51" s="187" t="s">
        <v>194</v>
      </c>
      <c r="S51" s="187" t="s">
        <v>124</v>
      </c>
      <c r="T51" s="188" t="s">
        <v>124</v>
      </c>
      <c r="U51" s="162">
        <v>0.05</v>
      </c>
      <c r="V51" s="162">
        <f t="shared" ref="V51:V56" si="13">ROUND(E51*U51,2)</f>
        <v>18.920000000000002</v>
      </c>
      <c r="W51" s="162"/>
      <c r="X51" s="162" t="s">
        <v>125</v>
      </c>
      <c r="Y51" s="162" t="s">
        <v>126</v>
      </c>
      <c r="Z51" s="151"/>
      <c r="AA51" s="151"/>
      <c r="AB51" s="151"/>
      <c r="AC51" s="151"/>
      <c r="AD51" s="151"/>
      <c r="AE51" s="151"/>
      <c r="AF51" s="151"/>
      <c r="AG51" s="151" t="s">
        <v>127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ht="22.5" outlineLevel="1" x14ac:dyDescent="0.2">
      <c r="A52" s="182">
        <v>27</v>
      </c>
      <c r="B52" s="183" t="s">
        <v>206</v>
      </c>
      <c r="C52" s="193" t="s">
        <v>207</v>
      </c>
      <c r="D52" s="184" t="s">
        <v>122</v>
      </c>
      <c r="E52" s="185">
        <v>378.39499999999998</v>
      </c>
      <c r="F52" s="186"/>
      <c r="G52" s="187">
        <f t="shared" si="7"/>
        <v>0</v>
      </c>
      <c r="H52" s="186"/>
      <c r="I52" s="187">
        <f t="shared" si="8"/>
        <v>0</v>
      </c>
      <c r="J52" s="186"/>
      <c r="K52" s="187">
        <f t="shared" si="9"/>
        <v>0</v>
      </c>
      <c r="L52" s="187">
        <v>21</v>
      </c>
      <c r="M52" s="187">
        <f t="shared" si="10"/>
        <v>0</v>
      </c>
      <c r="N52" s="185">
        <v>0</v>
      </c>
      <c r="O52" s="185">
        <f t="shared" si="11"/>
        <v>0</v>
      </c>
      <c r="P52" s="185">
        <v>1.4499999999999999E-3</v>
      </c>
      <c r="Q52" s="185">
        <f t="shared" si="12"/>
        <v>0.55000000000000004</v>
      </c>
      <c r="R52" s="187" t="s">
        <v>194</v>
      </c>
      <c r="S52" s="187" t="s">
        <v>124</v>
      </c>
      <c r="T52" s="188" t="s">
        <v>124</v>
      </c>
      <c r="U52" s="162">
        <v>0.04</v>
      </c>
      <c r="V52" s="162">
        <f t="shared" si="13"/>
        <v>15.14</v>
      </c>
      <c r="W52" s="162"/>
      <c r="X52" s="162" t="s">
        <v>125</v>
      </c>
      <c r="Y52" s="162" t="s">
        <v>126</v>
      </c>
      <c r="Z52" s="151"/>
      <c r="AA52" s="151"/>
      <c r="AB52" s="151"/>
      <c r="AC52" s="151"/>
      <c r="AD52" s="151"/>
      <c r="AE52" s="151"/>
      <c r="AF52" s="151"/>
      <c r="AG52" s="151" t="s">
        <v>127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ht="22.5" outlineLevel="1" x14ac:dyDescent="0.2">
      <c r="A53" s="182">
        <v>28</v>
      </c>
      <c r="B53" s="183" t="s">
        <v>208</v>
      </c>
      <c r="C53" s="193" t="s">
        <v>209</v>
      </c>
      <c r="D53" s="184" t="s">
        <v>193</v>
      </c>
      <c r="E53" s="185">
        <v>8</v>
      </c>
      <c r="F53" s="186"/>
      <c r="G53" s="187">
        <f t="shared" si="7"/>
        <v>0</v>
      </c>
      <c r="H53" s="186"/>
      <c r="I53" s="187">
        <f t="shared" si="8"/>
        <v>0</v>
      </c>
      <c r="J53" s="186"/>
      <c r="K53" s="187">
        <f t="shared" si="9"/>
        <v>0</v>
      </c>
      <c r="L53" s="187">
        <v>21</v>
      </c>
      <c r="M53" s="187">
        <f t="shared" si="10"/>
        <v>0</v>
      </c>
      <c r="N53" s="185">
        <v>0</v>
      </c>
      <c r="O53" s="185">
        <f t="shared" si="11"/>
        <v>0</v>
      </c>
      <c r="P53" s="185">
        <v>0.2</v>
      </c>
      <c r="Q53" s="185">
        <f t="shared" si="12"/>
        <v>1.6</v>
      </c>
      <c r="R53" s="187" t="s">
        <v>194</v>
      </c>
      <c r="S53" s="187" t="s">
        <v>124</v>
      </c>
      <c r="T53" s="188" t="s">
        <v>124</v>
      </c>
      <c r="U53" s="162">
        <v>2.1549999999999998</v>
      </c>
      <c r="V53" s="162">
        <f t="shared" si="13"/>
        <v>17.239999999999998</v>
      </c>
      <c r="W53" s="162"/>
      <c r="X53" s="162" t="s">
        <v>125</v>
      </c>
      <c r="Y53" s="162" t="s">
        <v>126</v>
      </c>
      <c r="Z53" s="151"/>
      <c r="AA53" s="151"/>
      <c r="AB53" s="151"/>
      <c r="AC53" s="151"/>
      <c r="AD53" s="151"/>
      <c r="AE53" s="151"/>
      <c r="AF53" s="151"/>
      <c r="AG53" s="151" t="s">
        <v>127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82">
        <v>29</v>
      </c>
      <c r="B54" s="183" t="s">
        <v>210</v>
      </c>
      <c r="C54" s="193" t="s">
        <v>211</v>
      </c>
      <c r="D54" s="184" t="s">
        <v>212</v>
      </c>
      <c r="E54" s="185">
        <v>1</v>
      </c>
      <c r="F54" s="186"/>
      <c r="G54" s="187">
        <f t="shared" si="7"/>
        <v>0</v>
      </c>
      <c r="H54" s="186"/>
      <c r="I54" s="187">
        <f t="shared" si="8"/>
        <v>0</v>
      </c>
      <c r="J54" s="186"/>
      <c r="K54" s="187">
        <f t="shared" si="9"/>
        <v>0</v>
      </c>
      <c r="L54" s="187">
        <v>21</v>
      </c>
      <c r="M54" s="187">
        <f t="shared" si="10"/>
        <v>0</v>
      </c>
      <c r="N54" s="185">
        <v>2.2970000000000001E-2</v>
      </c>
      <c r="O54" s="185">
        <f t="shared" si="11"/>
        <v>0.02</v>
      </c>
      <c r="P54" s="185">
        <v>0</v>
      </c>
      <c r="Q54" s="185">
        <f t="shared" si="12"/>
        <v>0</v>
      </c>
      <c r="R54" s="187" t="s">
        <v>194</v>
      </c>
      <c r="S54" s="187" t="s">
        <v>124</v>
      </c>
      <c r="T54" s="188" t="s">
        <v>158</v>
      </c>
      <c r="U54" s="162">
        <v>0</v>
      </c>
      <c r="V54" s="162">
        <f t="shared" si="13"/>
        <v>0</v>
      </c>
      <c r="W54" s="162"/>
      <c r="X54" s="162" t="s">
        <v>125</v>
      </c>
      <c r="Y54" s="162" t="s">
        <v>126</v>
      </c>
      <c r="Z54" s="151"/>
      <c r="AA54" s="151"/>
      <c r="AB54" s="151"/>
      <c r="AC54" s="151"/>
      <c r="AD54" s="151"/>
      <c r="AE54" s="151"/>
      <c r="AF54" s="151"/>
      <c r="AG54" s="151" t="s">
        <v>127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74">
        <v>30</v>
      </c>
      <c r="B55" s="175" t="s">
        <v>213</v>
      </c>
      <c r="C55" s="191" t="s">
        <v>214</v>
      </c>
      <c r="D55" s="176" t="s">
        <v>122</v>
      </c>
      <c r="E55" s="177">
        <v>16</v>
      </c>
      <c r="F55" s="178"/>
      <c r="G55" s="179">
        <f t="shared" si="7"/>
        <v>0</v>
      </c>
      <c r="H55" s="178"/>
      <c r="I55" s="179">
        <f t="shared" si="8"/>
        <v>0</v>
      </c>
      <c r="J55" s="178"/>
      <c r="K55" s="179">
        <f t="shared" si="9"/>
        <v>0</v>
      </c>
      <c r="L55" s="179">
        <v>21</v>
      </c>
      <c r="M55" s="179">
        <f t="shared" si="10"/>
        <v>0</v>
      </c>
      <c r="N55" s="177">
        <v>5.1659999999999998E-2</v>
      </c>
      <c r="O55" s="177">
        <f t="shared" si="11"/>
        <v>0.83</v>
      </c>
      <c r="P55" s="177">
        <v>0</v>
      </c>
      <c r="Q55" s="177">
        <f t="shared" si="12"/>
        <v>0</v>
      </c>
      <c r="R55" s="179" t="s">
        <v>215</v>
      </c>
      <c r="S55" s="179" t="s">
        <v>124</v>
      </c>
      <c r="T55" s="180" t="s">
        <v>124</v>
      </c>
      <c r="U55" s="162">
        <v>1.6329</v>
      </c>
      <c r="V55" s="162">
        <f t="shared" si="13"/>
        <v>26.13</v>
      </c>
      <c r="W55" s="162"/>
      <c r="X55" s="162" t="s">
        <v>216</v>
      </c>
      <c r="Y55" s="162" t="s">
        <v>126</v>
      </c>
      <c r="Z55" s="151"/>
      <c r="AA55" s="151"/>
      <c r="AB55" s="151"/>
      <c r="AC55" s="151"/>
      <c r="AD55" s="151"/>
      <c r="AE55" s="151"/>
      <c r="AF55" s="151"/>
      <c r="AG55" s="151" t="s">
        <v>217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8">
        <v>31</v>
      </c>
      <c r="B56" s="159" t="s">
        <v>218</v>
      </c>
      <c r="C56" s="194" t="s">
        <v>219</v>
      </c>
      <c r="D56" s="160" t="s">
        <v>0</v>
      </c>
      <c r="E56" s="189"/>
      <c r="F56" s="163"/>
      <c r="G56" s="162">
        <f t="shared" si="7"/>
        <v>0</v>
      </c>
      <c r="H56" s="163"/>
      <c r="I56" s="162">
        <f t="shared" si="8"/>
        <v>0</v>
      </c>
      <c r="J56" s="163"/>
      <c r="K56" s="162">
        <f t="shared" si="9"/>
        <v>0</v>
      </c>
      <c r="L56" s="162">
        <v>21</v>
      </c>
      <c r="M56" s="162">
        <f t="shared" si="10"/>
        <v>0</v>
      </c>
      <c r="N56" s="161">
        <v>0</v>
      </c>
      <c r="O56" s="161">
        <f t="shared" si="11"/>
        <v>0</v>
      </c>
      <c r="P56" s="161">
        <v>0</v>
      </c>
      <c r="Q56" s="161">
        <f t="shared" si="12"/>
        <v>0</v>
      </c>
      <c r="R56" s="162" t="s">
        <v>194</v>
      </c>
      <c r="S56" s="162" t="s">
        <v>124</v>
      </c>
      <c r="T56" s="162" t="s">
        <v>124</v>
      </c>
      <c r="U56" s="162">
        <v>0</v>
      </c>
      <c r="V56" s="162">
        <f t="shared" si="13"/>
        <v>0</v>
      </c>
      <c r="W56" s="162"/>
      <c r="X56" s="162" t="s">
        <v>165</v>
      </c>
      <c r="Y56" s="162" t="s">
        <v>126</v>
      </c>
      <c r="Z56" s="151"/>
      <c r="AA56" s="151"/>
      <c r="AB56" s="151"/>
      <c r="AC56" s="151"/>
      <c r="AD56" s="151"/>
      <c r="AE56" s="151"/>
      <c r="AF56" s="151"/>
      <c r="AG56" s="151" t="s">
        <v>166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2" x14ac:dyDescent="0.2">
      <c r="A57" s="158"/>
      <c r="B57" s="159"/>
      <c r="C57" s="256" t="s">
        <v>173</v>
      </c>
      <c r="D57" s="257"/>
      <c r="E57" s="257"/>
      <c r="F57" s="257"/>
      <c r="G57" s="257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62"/>
      <c r="Z57" s="151"/>
      <c r="AA57" s="151"/>
      <c r="AB57" s="151"/>
      <c r="AC57" s="151"/>
      <c r="AD57" s="151"/>
      <c r="AE57" s="151"/>
      <c r="AF57" s="151"/>
      <c r="AG57" s="151" t="s">
        <v>129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x14ac:dyDescent="0.2">
      <c r="A58" s="167" t="s">
        <v>118</v>
      </c>
      <c r="B58" s="168" t="s">
        <v>76</v>
      </c>
      <c r="C58" s="190" t="s">
        <v>77</v>
      </c>
      <c r="D58" s="169"/>
      <c r="E58" s="170"/>
      <c r="F58" s="171"/>
      <c r="G58" s="171">
        <f>SUMIF(AG59:AG65,"&lt;&gt;NOR",G59:G65)</f>
        <v>0</v>
      </c>
      <c r="H58" s="171"/>
      <c r="I58" s="171">
        <f>SUM(I59:I65)</f>
        <v>0</v>
      </c>
      <c r="J58" s="171"/>
      <c r="K58" s="171">
        <f>SUM(K59:K65)</f>
        <v>0</v>
      </c>
      <c r="L58" s="171"/>
      <c r="M58" s="171">
        <f>SUM(M59:M65)</f>
        <v>0</v>
      </c>
      <c r="N58" s="170"/>
      <c r="O58" s="170">
        <f>SUM(O59:O65)</f>
        <v>4.8900000000000006</v>
      </c>
      <c r="P58" s="170"/>
      <c r="Q58" s="170">
        <f>SUM(Q59:Q65)</f>
        <v>0</v>
      </c>
      <c r="R58" s="171"/>
      <c r="S58" s="171"/>
      <c r="T58" s="172"/>
      <c r="U58" s="166"/>
      <c r="V58" s="166">
        <f>SUM(V59:V65)</f>
        <v>112.88</v>
      </c>
      <c r="W58" s="166"/>
      <c r="X58" s="166"/>
      <c r="Y58" s="166"/>
      <c r="AG58" t="s">
        <v>119</v>
      </c>
    </row>
    <row r="59" spans="1:60" outlineLevel="1" x14ac:dyDescent="0.2">
      <c r="A59" s="174">
        <v>32</v>
      </c>
      <c r="B59" s="175" t="s">
        <v>220</v>
      </c>
      <c r="C59" s="191" t="s">
        <v>221</v>
      </c>
      <c r="D59" s="176" t="s">
        <v>122</v>
      </c>
      <c r="E59" s="177">
        <v>378.39499999999998</v>
      </c>
      <c r="F59" s="178"/>
      <c r="G59" s="179">
        <f>ROUND(E59*F59,2)</f>
        <v>0</v>
      </c>
      <c r="H59" s="178"/>
      <c r="I59" s="179">
        <f>ROUND(E59*H59,2)</f>
        <v>0</v>
      </c>
      <c r="J59" s="178"/>
      <c r="K59" s="179">
        <f>ROUND(E59*J59,2)</f>
        <v>0</v>
      </c>
      <c r="L59" s="179">
        <v>21</v>
      </c>
      <c r="M59" s="179">
        <f>G59*(1+L59/100)</f>
        <v>0</v>
      </c>
      <c r="N59" s="177">
        <v>6.9999999999999994E-5</v>
      </c>
      <c r="O59" s="177">
        <f>ROUND(E59*N59,2)</f>
        <v>0.03</v>
      </c>
      <c r="P59" s="177">
        <v>0</v>
      </c>
      <c r="Q59" s="177">
        <f>ROUND(E59*P59,2)</f>
        <v>0</v>
      </c>
      <c r="R59" s="179" t="s">
        <v>222</v>
      </c>
      <c r="S59" s="179" t="s">
        <v>124</v>
      </c>
      <c r="T59" s="180" t="s">
        <v>124</v>
      </c>
      <c r="U59" s="162">
        <v>0.29830000000000001</v>
      </c>
      <c r="V59" s="162">
        <f>ROUND(E59*U59,2)</f>
        <v>112.88</v>
      </c>
      <c r="W59" s="162"/>
      <c r="X59" s="162" t="s">
        <v>125</v>
      </c>
      <c r="Y59" s="162" t="s">
        <v>126</v>
      </c>
      <c r="Z59" s="151"/>
      <c r="AA59" s="151"/>
      <c r="AB59" s="151"/>
      <c r="AC59" s="151"/>
      <c r="AD59" s="151"/>
      <c r="AE59" s="151"/>
      <c r="AF59" s="151"/>
      <c r="AG59" s="151" t="s">
        <v>127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2" x14ac:dyDescent="0.2">
      <c r="A60" s="158"/>
      <c r="B60" s="159"/>
      <c r="C60" s="254" t="s">
        <v>223</v>
      </c>
      <c r="D60" s="255"/>
      <c r="E60" s="255"/>
      <c r="F60" s="255"/>
      <c r="G60" s="255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62"/>
      <c r="Z60" s="151"/>
      <c r="AA60" s="151"/>
      <c r="AB60" s="151"/>
      <c r="AC60" s="151"/>
      <c r="AD60" s="151"/>
      <c r="AE60" s="151"/>
      <c r="AF60" s="151"/>
      <c r="AG60" s="151" t="s">
        <v>129</v>
      </c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82">
        <v>33</v>
      </c>
      <c r="B61" s="183" t="s">
        <v>224</v>
      </c>
      <c r="C61" s="193" t="s">
        <v>225</v>
      </c>
      <c r="D61" s="184" t="s">
        <v>149</v>
      </c>
      <c r="E61" s="185">
        <v>62.25</v>
      </c>
      <c r="F61" s="186"/>
      <c r="G61" s="187">
        <f>ROUND(E61*F61,2)</f>
        <v>0</v>
      </c>
      <c r="H61" s="186"/>
      <c r="I61" s="187">
        <f>ROUND(E61*H61,2)</f>
        <v>0</v>
      </c>
      <c r="J61" s="186"/>
      <c r="K61" s="187">
        <f>ROUND(E61*J61,2)</f>
        <v>0</v>
      </c>
      <c r="L61" s="187">
        <v>21</v>
      </c>
      <c r="M61" s="187">
        <f>G61*(1+L61/100)</f>
        <v>0</v>
      </c>
      <c r="N61" s="185">
        <v>0</v>
      </c>
      <c r="O61" s="185">
        <f>ROUND(E61*N61,2)</f>
        <v>0</v>
      </c>
      <c r="P61" s="185">
        <v>0</v>
      </c>
      <c r="Q61" s="185">
        <f>ROUND(E61*P61,2)</f>
        <v>0</v>
      </c>
      <c r="R61" s="187"/>
      <c r="S61" s="187" t="s">
        <v>157</v>
      </c>
      <c r="T61" s="188" t="s">
        <v>158</v>
      </c>
      <c r="U61" s="162">
        <v>0</v>
      </c>
      <c r="V61" s="162">
        <f>ROUND(E61*U61,2)</f>
        <v>0</v>
      </c>
      <c r="W61" s="162"/>
      <c r="X61" s="162" t="s">
        <v>216</v>
      </c>
      <c r="Y61" s="162" t="s">
        <v>126</v>
      </c>
      <c r="Z61" s="151"/>
      <c r="AA61" s="151"/>
      <c r="AB61" s="151"/>
      <c r="AC61" s="151"/>
      <c r="AD61" s="151"/>
      <c r="AE61" s="151"/>
      <c r="AF61" s="151"/>
      <c r="AG61" s="151" t="s">
        <v>217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82">
        <v>34</v>
      </c>
      <c r="B62" s="183" t="s">
        <v>226</v>
      </c>
      <c r="C62" s="193" t="s">
        <v>227</v>
      </c>
      <c r="D62" s="184" t="s">
        <v>193</v>
      </c>
      <c r="E62" s="185">
        <v>8</v>
      </c>
      <c r="F62" s="186"/>
      <c r="G62" s="187">
        <f>ROUND(E62*F62,2)</f>
        <v>0</v>
      </c>
      <c r="H62" s="186"/>
      <c r="I62" s="187">
        <f>ROUND(E62*H62,2)</f>
        <v>0</v>
      </c>
      <c r="J62" s="186"/>
      <c r="K62" s="187">
        <f>ROUND(E62*J62,2)</f>
        <v>0</v>
      </c>
      <c r="L62" s="187">
        <v>21</v>
      </c>
      <c r="M62" s="187">
        <f>G62*(1+L62/100)</f>
        <v>0</v>
      </c>
      <c r="N62" s="185">
        <v>0</v>
      </c>
      <c r="O62" s="185">
        <f>ROUND(E62*N62,2)</f>
        <v>0</v>
      </c>
      <c r="P62" s="185">
        <v>0</v>
      </c>
      <c r="Q62" s="185">
        <f>ROUND(E62*P62,2)</f>
        <v>0</v>
      </c>
      <c r="R62" s="187"/>
      <c r="S62" s="187" t="s">
        <v>157</v>
      </c>
      <c r="T62" s="188" t="s">
        <v>158</v>
      </c>
      <c r="U62" s="162">
        <v>0</v>
      </c>
      <c r="V62" s="162">
        <f>ROUND(E62*U62,2)</f>
        <v>0</v>
      </c>
      <c r="W62" s="162"/>
      <c r="X62" s="162" t="s">
        <v>216</v>
      </c>
      <c r="Y62" s="162" t="s">
        <v>126</v>
      </c>
      <c r="Z62" s="151"/>
      <c r="AA62" s="151"/>
      <c r="AB62" s="151"/>
      <c r="AC62" s="151"/>
      <c r="AD62" s="151"/>
      <c r="AE62" s="151"/>
      <c r="AF62" s="151"/>
      <c r="AG62" s="151" t="s">
        <v>217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74">
        <v>35</v>
      </c>
      <c r="B63" s="175" t="s">
        <v>228</v>
      </c>
      <c r="C63" s="191" t="s">
        <v>229</v>
      </c>
      <c r="D63" s="176" t="s">
        <v>122</v>
      </c>
      <c r="E63" s="177">
        <v>435.15424999999999</v>
      </c>
      <c r="F63" s="178"/>
      <c r="G63" s="179">
        <f>ROUND(E63*F63,2)</f>
        <v>0</v>
      </c>
      <c r="H63" s="178"/>
      <c r="I63" s="179">
        <f>ROUND(E63*H63,2)</f>
        <v>0</v>
      </c>
      <c r="J63" s="178"/>
      <c r="K63" s="179">
        <f>ROUND(E63*J63,2)</f>
        <v>0</v>
      </c>
      <c r="L63" s="179">
        <v>21</v>
      </c>
      <c r="M63" s="179">
        <f>G63*(1+L63/100)</f>
        <v>0</v>
      </c>
      <c r="N63" s="177">
        <v>1.116E-2</v>
      </c>
      <c r="O63" s="177">
        <f>ROUND(E63*N63,2)</f>
        <v>4.8600000000000003</v>
      </c>
      <c r="P63" s="177">
        <v>0</v>
      </c>
      <c r="Q63" s="177">
        <f>ROUND(E63*P63,2)</f>
        <v>0</v>
      </c>
      <c r="R63" s="179" t="s">
        <v>183</v>
      </c>
      <c r="S63" s="179" t="s">
        <v>124</v>
      </c>
      <c r="T63" s="180" t="s">
        <v>124</v>
      </c>
      <c r="U63" s="162">
        <v>0</v>
      </c>
      <c r="V63" s="162">
        <f>ROUND(E63*U63,2)</f>
        <v>0</v>
      </c>
      <c r="W63" s="162"/>
      <c r="X63" s="162" t="s">
        <v>184</v>
      </c>
      <c r="Y63" s="162" t="s">
        <v>126</v>
      </c>
      <c r="Z63" s="151"/>
      <c r="AA63" s="151"/>
      <c r="AB63" s="151"/>
      <c r="AC63" s="151"/>
      <c r="AD63" s="151"/>
      <c r="AE63" s="151"/>
      <c r="AF63" s="151"/>
      <c r="AG63" s="151" t="s">
        <v>185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1" x14ac:dyDescent="0.2">
      <c r="A64" s="158">
        <v>36</v>
      </c>
      <c r="B64" s="159" t="s">
        <v>230</v>
      </c>
      <c r="C64" s="194" t="s">
        <v>231</v>
      </c>
      <c r="D64" s="160" t="s">
        <v>0</v>
      </c>
      <c r="E64" s="189"/>
      <c r="F64" s="163"/>
      <c r="G64" s="162">
        <f>ROUND(E64*F64,2)</f>
        <v>0</v>
      </c>
      <c r="H64" s="163"/>
      <c r="I64" s="162">
        <f>ROUND(E64*H64,2)</f>
        <v>0</v>
      </c>
      <c r="J64" s="163"/>
      <c r="K64" s="162">
        <f>ROUND(E64*J64,2)</f>
        <v>0</v>
      </c>
      <c r="L64" s="162">
        <v>21</v>
      </c>
      <c r="M64" s="162">
        <f>G64*(1+L64/100)</f>
        <v>0</v>
      </c>
      <c r="N64" s="161">
        <v>0</v>
      </c>
      <c r="O64" s="161">
        <f>ROUND(E64*N64,2)</f>
        <v>0</v>
      </c>
      <c r="P64" s="161">
        <v>0</v>
      </c>
      <c r="Q64" s="161">
        <f>ROUND(E64*P64,2)</f>
        <v>0</v>
      </c>
      <c r="R64" s="162" t="s">
        <v>222</v>
      </c>
      <c r="S64" s="162" t="s">
        <v>124</v>
      </c>
      <c r="T64" s="162" t="s">
        <v>124</v>
      </c>
      <c r="U64" s="162">
        <v>0</v>
      </c>
      <c r="V64" s="162">
        <f>ROUND(E64*U64,2)</f>
        <v>0</v>
      </c>
      <c r="W64" s="162"/>
      <c r="X64" s="162" t="s">
        <v>165</v>
      </c>
      <c r="Y64" s="162" t="s">
        <v>126</v>
      </c>
      <c r="Z64" s="151"/>
      <c r="AA64" s="151"/>
      <c r="AB64" s="151"/>
      <c r="AC64" s="151"/>
      <c r="AD64" s="151"/>
      <c r="AE64" s="151"/>
      <c r="AF64" s="151"/>
      <c r="AG64" s="151" t="s">
        <v>166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2" x14ac:dyDescent="0.2">
      <c r="A65" s="158"/>
      <c r="B65" s="159"/>
      <c r="C65" s="256" t="s">
        <v>173</v>
      </c>
      <c r="D65" s="257"/>
      <c r="E65" s="257"/>
      <c r="F65" s="257"/>
      <c r="G65" s="257"/>
      <c r="H65" s="162"/>
      <c r="I65" s="162"/>
      <c r="J65" s="162"/>
      <c r="K65" s="162"/>
      <c r="L65" s="162"/>
      <c r="M65" s="162"/>
      <c r="N65" s="161"/>
      <c r="O65" s="161"/>
      <c r="P65" s="161"/>
      <c r="Q65" s="161"/>
      <c r="R65" s="162"/>
      <c r="S65" s="162"/>
      <c r="T65" s="162"/>
      <c r="U65" s="162"/>
      <c r="V65" s="162"/>
      <c r="W65" s="162"/>
      <c r="X65" s="162"/>
      <c r="Y65" s="162"/>
      <c r="Z65" s="151"/>
      <c r="AA65" s="151"/>
      <c r="AB65" s="151"/>
      <c r="AC65" s="151"/>
      <c r="AD65" s="151"/>
      <c r="AE65" s="151"/>
      <c r="AF65" s="151"/>
      <c r="AG65" s="151" t="s">
        <v>129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x14ac:dyDescent="0.2">
      <c r="A66" s="167" t="s">
        <v>118</v>
      </c>
      <c r="B66" s="168" t="s">
        <v>78</v>
      </c>
      <c r="C66" s="190" t="s">
        <v>79</v>
      </c>
      <c r="D66" s="169"/>
      <c r="E66" s="170"/>
      <c r="F66" s="171"/>
      <c r="G66" s="171">
        <f>SUMIF(AG67:AG95,"&lt;&gt;NOR",G67:G95)</f>
        <v>0</v>
      </c>
      <c r="H66" s="171"/>
      <c r="I66" s="171">
        <f>SUM(I67:I95)</f>
        <v>0</v>
      </c>
      <c r="J66" s="171"/>
      <c r="K66" s="171">
        <f>SUM(K67:K95)</f>
        <v>0</v>
      </c>
      <c r="L66" s="171"/>
      <c r="M66" s="171">
        <f>SUM(M67:M95)</f>
        <v>0</v>
      </c>
      <c r="N66" s="170"/>
      <c r="O66" s="170">
        <f>SUM(O67:O95)</f>
        <v>0.59</v>
      </c>
      <c r="P66" s="170"/>
      <c r="Q66" s="170">
        <f>SUM(Q67:Q95)</f>
        <v>0.89000000000000012</v>
      </c>
      <c r="R66" s="171"/>
      <c r="S66" s="171"/>
      <c r="T66" s="172"/>
      <c r="U66" s="166"/>
      <c r="V66" s="166">
        <f>SUM(V67:V95)</f>
        <v>164.10999999999999</v>
      </c>
      <c r="W66" s="166"/>
      <c r="X66" s="166"/>
      <c r="Y66" s="166"/>
      <c r="AG66" t="s">
        <v>119</v>
      </c>
    </row>
    <row r="67" spans="1:60" ht="22.5" outlineLevel="1" x14ac:dyDescent="0.2">
      <c r="A67" s="182">
        <v>37</v>
      </c>
      <c r="B67" s="183" t="s">
        <v>232</v>
      </c>
      <c r="C67" s="193" t="s">
        <v>233</v>
      </c>
      <c r="D67" s="184" t="s">
        <v>149</v>
      </c>
      <c r="E67" s="185">
        <v>20.5</v>
      </c>
      <c r="F67" s="186"/>
      <c r="G67" s="187">
        <f>ROUND(E67*F67,2)</f>
        <v>0</v>
      </c>
      <c r="H67" s="186"/>
      <c r="I67" s="187">
        <f>ROUND(E67*H67,2)</f>
        <v>0</v>
      </c>
      <c r="J67" s="186"/>
      <c r="K67" s="187">
        <f>ROUND(E67*J67,2)</f>
        <v>0</v>
      </c>
      <c r="L67" s="187">
        <v>21</v>
      </c>
      <c r="M67" s="187">
        <f>G67*(1+L67/100)</f>
        <v>0</v>
      </c>
      <c r="N67" s="185">
        <v>7.9000000000000001E-4</v>
      </c>
      <c r="O67" s="185">
        <f>ROUND(E67*N67,2)</f>
        <v>0.02</v>
      </c>
      <c r="P67" s="185">
        <v>0</v>
      </c>
      <c r="Q67" s="185">
        <f>ROUND(E67*P67,2)</f>
        <v>0</v>
      </c>
      <c r="R67" s="187" t="s">
        <v>234</v>
      </c>
      <c r="S67" s="187" t="s">
        <v>124</v>
      </c>
      <c r="T67" s="188" t="s">
        <v>124</v>
      </c>
      <c r="U67" s="162">
        <v>0.253</v>
      </c>
      <c r="V67" s="162">
        <f>ROUND(E67*U67,2)</f>
        <v>5.19</v>
      </c>
      <c r="W67" s="162"/>
      <c r="X67" s="162" t="s">
        <v>125</v>
      </c>
      <c r="Y67" s="162" t="s">
        <v>126</v>
      </c>
      <c r="Z67" s="151"/>
      <c r="AA67" s="151"/>
      <c r="AB67" s="151"/>
      <c r="AC67" s="151"/>
      <c r="AD67" s="151"/>
      <c r="AE67" s="151"/>
      <c r="AF67" s="151"/>
      <c r="AG67" s="151" t="s">
        <v>127</v>
      </c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82">
        <v>38</v>
      </c>
      <c r="B68" s="183" t="s">
        <v>235</v>
      </c>
      <c r="C68" s="193" t="s">
        <v>236</v>
      </c>
      <c r="D68" s="184" t="s">
        <v>193</v>
      </c>
      <c r="E68" s="185">
        <v>3</v>
      </c>
      <c r="F68" s="186"/>
      <c r="G68" s="187">
        <f>ROUND(E68*F68,2)</f>
        <v>0</v>
      </c>
      <c r="H68" s="186"/>
      <c r="I68" s="187">
        <f>ROUND(E68*H68,2)</f>
        <v>0</v>
      </c>
      <c r="J68" s="186"/>
      <c r="K68" s="187">
        <f>ROUND(E68*J68,2)</f>
        <v>0</v>
      </c>
      <c r="L68" s="187">
        <v>21</v>
      </c>
      <c r="M68" s="187">
        <f>G68*(1+L68/100)</f>
        <v>0</v>
      </c>
      <c r="N68" s="185">
        <v>2.1000000000000001E-4</v>
      </c>
      <c r="O68" s="185">
        <f>ROUND(E68*N68,2)</f>
        <v>0</v>
      </c>
      <c r="P68" s="185">
        <v>0</v>
      </c>
      <c r="Q68" s="185">
        <f>ROUND(E68*P68,2)</f>
        <v>0</v>
      </c>
      <c r="R68" s="187" t="s">
        <v>234</v>
      </c>
      <c r="S68" s="187" t="s">
        <v>124</v>
      </c>
      <c r="T68" s="188" t="s">
        <v>124</v>
      </c>
      <c r="U68" s="162">
        <v>0.33005000000000001</v>
      </c>
      <c r="V68" s="162">
        <f>ROUND(E68*U68,2)</f>
        <v>0.99</v>
      </c>
      <c r="W68" s="162"/>
      <c r="X68" s="162" t="s">
        <v>125</v>
      </c>
      <c r="Y68" s="162" t="s">
        <v>126</v>
      </c>
      <c r="Z68" s="151"/>
      <c r="AA68" s="151"/>
      <c r="AB68" s="151"/>
      <c r="AC68" s="151"/>
      <c r="AD68" s="151"/>
      <c r="AE68" s="151"/>
      <c r="AF68" s="151"/>
      <c r="AG68" s="151" t="s">
        <v>127</v>
      </c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ht="22.5" outlineLevel="1" x14ac:dyDescent="0.2">
      <c r="A69" s="182">
        <v>39</v>
      </c>
      <c r="B69" s="183" t="s">
        <v>237</v>
      </c>
      <c r="C69" s="193" t="s">
        <v>238</v>
      </c>
      <c r="D69" s="184" t="s">
        <v>149</v>
      </c>
      <c r="E69" s="185">
        <v>18.75</v>
      </c>
      <c r="F69" s="186"/>
      <c r="G69" s="187">
        <f>ROUND(E69*F69,2)</f>
        <v>0</v>
      </c>
      <c r="H69" s="186"/>
      <c r="I69" s="187">
        <f>ROUND(E69*H69,2)</f>
        <v>0</v>
      </c>
      <c r="J69" s="186"/>
      <c r="K69" s="187">
        <f>ROUND(E69*J69,2)</f>
        <v>0</v>
      </c>
      <c r="L69" s="187">
        <v>21</v>
      </c>
      <c r="M69" s="187">
        <f>G69*(1+L69/100)</f>
        <v>0</v>
      </c>
      <c r="N69" s="185">
        <v>1.2800000000000001E-3</v>
      </c>
      <c r="O69" s="185">
        <f>ROUND(E69*N69,2)</f>
        <v>0.02</v>
      </c>
      <c r="P69" s="185">
        <v>0</v>
      </c>
      <c r="Q69" s="185">
        <f>ROUND(E69*P69,2)</f>
        <v>0</v>
      </c>
      <c r="R69" s="187" t="s">
        <v>234</v>
      </c>
      <c r="S69" s="187" t="s">
        <v>124</v>
      </c>
      <c r="T69" s="188" t="s">
        <v>124</v>
      </c>
      <c r="U69" s="162">
        <v>0.42945</v>
      </c>
      <c r="V69" s="162">
        <f>ROUND(E69*U69,2)</f>
        <v>8.0500000000000007</v>
      </c>
      <c r="W69" s="162"/>
      <c r="X69" s="162" t="s">
        <v>125</v>
      </c>
      <c r="Y69" s="162" t="s">
        <v>126</v>
      </c>
      <c r="Z69" s="151"/>
      <c r="AA69" s="151"/>
      <c r="AB69" s="151"/>
      <c r="AC69" s="151"/>
      <c r="AD69" s="151"/>
      <c r="AE69" s="151"/>
      <c r="AF69" s="151"/>
      <c r="AG69" s="151" t="s">
        <v>127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ht="22.5" outlineLevel="1" x14ac:dyDescent="0.2">
      <c r="A70" s="174">
        <v>40</v>
      </c>
      <c r="B70" s="175" t="s">
        <v>239</v>
      </c>
      <c r="C70" s="191" t="s">
        <v>240</v>
      </c>
      <c r="D70" s="176" t="s">
        <v>149</v>
      </c>
      <c r="E70" s="177">
        <v>18.75</v>
      </c>
      <c r="F70" s="178"/>
      <c r="G70" s="179">
        <f>ROUND(E70*F70,2)</f>
        <v>0</v>
      </c>
      <c r="H70" s="178"/>
      <c r="I70" s="179">
        <f>ROUND(E70*H70,2)</f>
        <v>0</v>
      </c>
      <c r="J70" s="178"/>
      <c r="K70" s="179">
        <f>ROUND(E70*J70,2)</f>
        <v>0</v>
      </c>
      <c r="L70" s="179">
        <v>21</v>
      </c>
      <c r="M70" s="179">
        <f>G70*(1+L70/100)</f>
        <v>0</v>
      </c>
      <c r="N70" s="177">
        <v>2.0500000000000002E-3</v>
      </c>
      <c r="O70" s="177">
        <f>ROUND(E70*N70,2)</f>
        <v>0.04</v>
      </c>
      <c r="P70" s="177">
        <v>0</v>
      </c>
      <c r="Q70" s="177">
        <f>ROUND(E70*P70,2)</f>
        <v>0</v>
      </c>
      <c r="R70" s="179" t="s">
        <v>234</v>
      </c>
      <c r="S70" s="179" t="s">
        <v>124</v>
      </c>
      <c r="T70" s="180" t="s">
        <v>124</v>
      </c>
      <c r="U70" s="162">
        <v>0.59260000000000002</v>
      </c>
      <c r="V70" s="162">
        <f>ROUND(E70*U70,2)</f>
        <v>11.11</v>
      </c>
      <c r="W70" s="162"/>
      <c r="X70" s="162" t="s">
        <v>125</v>
      </c>
      <c r="Y70" s="162" t="s">
        <v>126</v>
      </c>
      <c r="Z70" s="151"/>
      <c r="AA70" s="151"/>
      <c r="AB70" s="151"/>
      <c r="AC70" s="151"/>
      <c r="AD70" s="151"/>
      <c r="AE70" s="151"/>
      <c r="AF70" s="151"/>
      <c r="AG70" s="151" t="s">
        <v>127</v>
      </c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2" x14ac:dyDescent="0.2">
      <c r="A71" s="158"/>
      <c r="B71" s="159"/>
      <c r="C71" s="254" t="s">
        <v>241</v>
      </c>
      <c r="D71" s="255"/>
      <c r="E71" s="255"/>
      <c r="F71" s="255"/>
      <c r="G71" s="255"/>
      <c r="H71" s="162"/>
      <c r="I71" s="162"/>
      <c r="J71" s="162"/>
      <c r="K71" s="162"/>
      <c r="L71" s="162"/>
      <c r="M71" s="162"/>
      <c r="N71" s="161"/>
      <c r="O71" s="161"/>
      <c r="P71" s="161"/>
      <c r="Q71" s="161"/>
      <c r="R71" s="162"/>
      <c r="S71" s="162"/>
      <c r="T71" s="162"/>
      <c r="U71" s="162"/>
      <c r="V71" s="162"/>
      <c r="W71" s="162"/>
      <c r="X71" s="162"/>
      <c r="Y71" s="162"/>
      <c r="Z71" s="151"/>
      <c r="AA71" s="151"/>
      <c r="AB71" s="151"/>
      <c r="AC71" s="151"/>
      <c r="AD71" s="151"/>
      <c r="AE71" s="151"/>
      <c r="AF71" s="151"/>
      <c r="AG71" s="151" t="s">
        <v>129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ht="22.5" outlineLevel="1" x14ac:dyDescent="0.2">
      <c r="A72" s="174">
        <v>41</v>
      </c>
      <c r="B72" s="175" t="s">
        <v>242</v>
      </c>
      <c r="C72" s="191" t="s">
        <v>243</v>
      </c>
      <c r="D72" s="176" t="s">
        <v>149</v>
      </c>
      <c r="E72" s="177">
        <v>18.75</v>
      </c>
      <c r="F72" s="178"/>
      <c r="G72" s="179">
        <f>ROUND(E72*F72,2)</f>
        <v>0</v>
      </c>
      <c r="H72" s="178"/>
      <c r="I72" s="179">
        <f>ROUND(E72*H72,2)</f>
        <v>0</v>
      </c>
      <c r="J72" s="178"/>
      <c r="K72" s="179">
        <f>ROUND(E72*J72,2)</f>
        <v>0</v>
      </c>
      <c r="L72" s="179">
        <v>21</v>
      </c>
      <c r="M72" s="179">
        <f>G72*(1+L72/100)</f>
        <v>0</v>
      </c>
      <c r="N72" s="177">
        <v>2.3400000000000001E-3</v>
      </c>
      <c r="O72" s="177">
        <f>ROUND(E72*N72,2)</f>
        <v>0.04</v>
      </c>
      <c r="P72" s="177">
        <v>0</v>
      </c>
      <c r="Q72" s="177">
        <f>ROUND(E72*P72,2)</f>
        <v>0</v>
      </c>
      <c r="R72" s="179" t="s">
        <v>234</v>
      </c>
      <c r="S72" s="179" t="s">
        <v>124</v>
      </c>
      <c r="T72" s="180" t="s">
        <v>124</v>
      </c>
      <c r="U72" s="162">
        <v>0.62480000000000002</v>
      </c>
      <c r="V72" s="162">
        <f>ROUND(E72*U72,2)</f>
        <v>11.72</v>
      </c>
      <c r="W72" s="162"/>
      <c r="X72" s="162" t="s">
        <v>125</v>
      </c>
      <c r="Y72" s="162" t="s">
        <v>126</v>
      </c>
      <c r="Z72" s="151"/>
      <c r="AA72" s="151"/>
      <c r="AB72" s="151"/>
      <c r="AC72" s="151"/>
      <c r="AD72" s="151"/>
      <c r="AE72" s="151"/>
      <c r="AF72" s="151"/>
      <c r="AG72" s="151" t="s">
        <v>127</v>
      </c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2" x14ac:dyDescent="0.2">
      <c r="A73" s="158"/>
      <c r="B73" s="159"/>
      <c r="C73" s="254" t="s">
        <v>241</v>
      </c>
      <c r="D73" s="255"/>
      <c r="E73" s="255"/>
      <c r="F73" s="255"/>
      <c r="G73" s="255"/>
      <c r="H73" s="162"/>
      <c r="I73" s="162"/>
      <c r="J73" s="162"/>
      <c r="K73" s="162"/>
      <c r="L73" s="162"/>
      <c r="M73" s="162"/>
      <c r="N73" s="161"/>
      <c r="O73" s="161"/>
      <c r="P73" s="161"/>
      <c r="Q73" s="161"/>
      <c r="R73" s="162"/>
      <c r="S73" s="162"/>
      <c r="T73" s="162"/>
      <c r="U73" s="162"/>
      <c r="V73" s="162"/>
      <c r="W73" s="162"/>
      <c r="X73" s="162"/>
      <c r="Y73" s="162"/>
      <c r="Z73" s="151"/>
      <c r="AA73" s="151"/>
      <c r="AB73" s="151"/>
      <c r="AC73" s="151"/>
      <c r="AD73" s="151"/>
      <c r="AE73" s="151"/>
      <c r="AF73" s="151"/>
      <c r="AG73" s="151" t="s">
        <v>129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ht="22.5" outlineLevel="1" x14ac:dyDescent="0.2">
      <c r="A74" s="174">
        <v>42</v>
      </c>
      <c r="B74" s="175" t="s">
        <v>244</v>
      </c>
      <c r="C74" s="191" t="s">
        <v>245</v>
      </c>
      <c r="D74" s="176" t="s">
        <v>149</v>
      </c>
      <c r="E74" s="177">
        <v>43.5</v>
      </c>
      <c r="F74" s="178"/>
      <c r="G74" s="179">
        <f>ROUND(E74*F74,2)</f>
        <v>0</v>
      </c>
      <c r="H74" s="178"/>
      <c r="I74" s="179">
        <f>ROUND(E74*H74,2)</f>
        <v>0</v>
      </c>
      <c r="J74" s="178"/>
      <c r="K74" s="179">
        <f>ROUND(E74*J74,2)</f>
        <v>0</v>
      </c>
      <c r="L74" s="179">
        <v>21</v>
      </c>
      <c r="M74" s="179">
        <f>G74*(1+L74/100)</f>
        <v>0</v>
      </c>
      <c r="N74" s="177">
        <v>2.6800000000000001E-3</v>
      </c>
      <c r="O74" s="177">
        <f>ROUND(E74*N74,2)</f>
        <v>0.12</v>
      </c>
      <c r="P74" s="177">
        <v>0</v>
      </c>
      <c r="Q74" s="177">
        <f>ROUND(E74*P74,2)</f>
        <v>0</v>
      </c>
      <c r="R74" s="179" t="s">
        <v>234</v>
      </c>
      <c r="S74" s="179" t="s">
        <v>124</v>
      </c>
      <c r="T74" s="180" t="s">
        <v>124</v>
      </c>
      <c r="U74" s="162">
        <v>0.63400000000000001</v>
      </c>
      <c r="V74" s="162">
        <f>ROUND(E74*U74,2)</f>
        <v>27.58</v>
      </c>
      <c r="W74" s="162"/>
      <c r="X74" s="162" t="s">
        <v>125</v>
      </c>
      <c r="Y74" s="162" t="s">
        <v>126</v>
      </c>
      <c r="Z74" s="151"/>
      <c r="AA74" s="151"/>
      <c r="AB74" s="151"/>
      <c r="AC74" s="151"/>
      <c r="AD74" s="151"/>
      <c r="AE74" s="151"/>
      <c r="AF74" s="151"/>
      <c r="AG74" s="151" t="s">
        <v>127</v>
      </c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2" x14ac:dyDescent="0.2">
      <c r="A75" s="158"/>
      <c r="B75" s="159"/>
      <c r="C75" s="254" t="s">
        <v>241</v>
      </c>
      <c r="D75" s="255"/>
      <c r="E75" s="255"/>
      <c r="F75" s="255"/>
      <c r="G75" s="255"/>
      <c r="H75" s="162"/>
      <c r="I75" s="162"/>
      <c r="J75" s="162"/>
      <c r="K75" s="162"/>
      <c r="L75" s="162"/>
      <c r="M75" s="162"/>
      <c r="N75" s="161"/>
      <c r="O75" s="161"/>
      <c r="P75" s="161"/>
      <c r="Q75" s="161"/>
      <c r="R75" s="162"/>
      <c r="S75" s="162"/>
      <c r="T75" s="162"/>
      <c r="U75" s="162"/>
      <c r="V75" s="162"/>
      <c r="W75" s="162"/>
      <c r="X75" s="162"/>
      <c r="Y75" s="162"/>
      <c r="Z75" s="151"/>
      <c r="AA75" s="151"/>
      <c r="AB75" s="151"/>
      <c r="AC75" s="151"/>
      <c r="AD75" s="151"/>
      <c r="AE75" s="151"/>
      <c r="AF75" s="151"/>
      <c r="AG75" s="151" t="s">
        <v>129</v>
      </c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ht="22.5" outlineLevel="1" x14ac:dyDescent="0.2">
      <c r="A76" s="174">
        <v>43</v>
      </c>
      <c r="B76" s="175" t="s">
        <v>246</v>
      </c>
      <c r="C76" s="191" t="s">
        <v>247</v>
      </c>
      <c r="D76" s="176" t="s">
        <v>149</v>
      </c>
      <c r="E76" s="177">
        <v>43.5</v>
      </c>
      <c r="F76" s="178"/>
      <c r="G76" s="179">
        <f>ROUND(E76*F76,2)</f>
        <v>0</v>
      </c>
      <c r="H76" s="178"/>
      <c r="I76" s="179">
        <f>ROUND(E76*H76,2)</f>
        <v>0</v>
      </c>
      <c r="J76" s="178"/>
      <c r="K76" s="179">
        <f>ROUND(E76*J76,2)</f>
        <v>0</v>
      </c>
      <c r="L76" s="179">
        <v>21</v>
      </c>
      <c r="M76" s="179">
        <f>G76*(1+L76/100)</f>
        <v>0</v>
      </c>
      <c r="N76" s="177">
        <v>2.6800000000000001E-3</v>
      </c>
      <c r="O76" s="177">
        <f>ROUND(E76*N76,2)</f>
        <v>0.12</v>
      </c>
      <c r="P76" s="177">
        <v>0</v>
      </c>
      <c r="Q76" s="177">
        <f>ROUND(E76*P76,2)</f>
        <v>0</v>
      </c>
      <c r="R76" s="179" t="s">
        <v>234</v>
      </c>
      <c r="S76" s="179" t="s">
        <v>124</v>
      </c>
      <c r="T76" s="180" t="s">
        <v>124</v>
      </c>
      <c r="U76" s="162">
        <v>0.64780000000000004</v>
      </c>
      <c r="V76" s="162">
        <f>ROUND(E76*U76,2)</f>
        <v>28.18</v>
      </c>
      <c r="W76" s="162"/>
      <c r="X76" s="162" t="s">
        <v>125</v>
      </c>
      <c r="Y76" s="162" t="s">
        <v>126</v>
      </c>
      <c r="Z76" s="151"/>
      <c r="AA76" s="151"/>
      <c r="AB76" s="151"/>
      <c r="AC76" s="151"/>
      <c r="AD76" s="151"/>
      <c r="AE76" s="151"/>
      <c r="AF76" s="151"/>
      <c r="AG76" s="151" t="s">
        <v>127</v>
      </c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2" x14ac:dyDescent="0.2">
      <c r="A77" s="158"/>
      <c r="B77" s="159"/>
      <c r="C77" s="254" t="s">
        <v>241</v>
      </c>
      <c r="D77" s="255"/>
      <c r="E77" s="255"/>
      <c r="F77" s="255"/>
      <c r="G77" s="255"/>
      <c r="H77" s="162"/>
      <c r="I77" s="162"/>
      <c r="J77" s="162"/>
      <c r="K77" s="162"/>
      <c r="L77" s="162"/>
      <c r="M77" s="162"/>
      <c r="N77" s="161"/>
      <c r="O77" s="161"/>
      <c r="P77" s="161"/>
      <c r="Q77" s="161"/>
      <c r="R77" s="162"/>
      <c r="S77" s="162"/>
      <c r="T77" s="162"/>
      <c r="U77" s="162"/>
      <c r="V77" s="162"/>
      <c r="W77" s="162"/>
      <c r="X77" s="162"/>
      <c r="Y77" s="162"/>
      <c r="Z77" s="151"/>
      <c r="AA77" s="151"/>
      <c r="AB77" s="151"/>
      <c r="AC77" s="151"/>
      <c r="AD77" s="151"/>
      <c r="AE77" s="151"/>
      <c r="AF77" s="151"/>
      <c r="AG77" s="151" t="s">
        <v>129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ht="22.5" outlineLevel="1" x14ac:dyDescent="0.2">
      <c r="A78" s="174">
        <v>44</v>
      </c>
      <c r="B78" s="175" t="s">
        <v>248</v>
      </c>
      <c r="C78" s="191" t="s">
        <v>249</v>
      </c>
      <c r="D78" s="176" t="s">
        <v>149</v>
      </c>
      <c r="E78" s="177">
        <v>45</v>
      </c>
      <c r="F78" s="178"/>
      <c r="G78" s="179">
        <f>ROUND(E78*F78,2)</f>
        <v>0</v>
      </c>
      <c r="H78" s="178"/>
      <c r="I78" s="179">
        <f>ROUND(E78*H78,2)</f>
        <v>0</v>
      </c>
      <c r="J78" s="178"/>
      <c r="K78" s="179">
        <f>ROUND(E78*J78,2)</f>
        <v>0</v>
      </c>
      <c r="L78" s="179">
        <v>21</v>
      </c>
      <c r="M78" s="179">
        <f>G78*(1+L78/100)</f>
        <v>0</v>
      </c>
      <c r="N78" s="177">
        <v>1.1900000000000001E-3</v>
      </c>
      <c r="O78" s="177">
        <f>ROUND(E78*N78,2)</f>
        <v>0.05</v>
      </c>
      <c r="P78" s="177">
        <v>0</v>
      </c>
      <c r="Q78" s="177">
        <f>ROUND(E78*P78,2)</f>
        <v>0</v>
      </c>
      <c r="R78" s="179" t="s">
        <v>234</v>
      </c>
      <c r="S78" s="179" t="s">
        <v>124</v>
      </c>
      <c r="T78" s="180" t="s">
        <v>124</v>
      </c>
      <c r="U78" s="162">
        <v>0.28000000000000003</v>
      </c>
      <c r="V78" s="162">
        <f>ROUND(E78*U78,2)</f>
        <v>12.6</v>
      </c>
      <c r="W78" s="162"/>
      <c r="X78" s="162" t="s">
        <v>125</v>
      </c>
      <c r="Y78" s="162" t="s">
        <v>126</v>
      </c>
      <c r="Z78" s="151"/>
      <c r="AA78" s="151"/>
      <c r="AB78" s="151"/>
      <c r="AC78" s="151"/>
      <c r="AD78" s="151"/>
      <c r="AE78" s="151"/>
      <c r="AF78" s="151"/>
      <c r="AG78" s="151" t="s">
        <v>127</v>
      </c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2" x14ac:dyDescent="0.2">
      <c r="A79" s="158"/>
      <c r="B79" s="159"/>
      <c r="C79" s="254" t="s">
        <v>250</v>
      </c>
      <c r="D79" s="255"/>
      <c r="E79" s="255"/>
      <c r="F79" s="255"/>
      <c r="G79" s="255"/>
      <c r="H79" s="162"/>
      <c r="I79" s="162"/>
      <c r="J79" s="162"/>
      <c r="K79" s="162"/>
      <c r="L79" s="162"/>
      <c r="M79" s="162"/>
      <c r="N79" s="161"/>
      <c r="O79" s="161"/>
      <c r="P79" s="161"/>
      <c r="Q79" s="161"/>
      <c r="R79" s="162"/>
      <c r="S79" s="162"/>
      <c r="T79" s="162"/>
      <c r="U79" s="162"/>
      <c r="V79" s="162"/>
      <c r="W79" s="162"/>
      <c r="X79" s="162"/>
      <c r="Y79" s="162"/>
      <c r="Z79" s="151"/>
      <c r="AA79" s="151"/>
      <c r="AB79" s="151"/>
      <c r="AC79" s="151"/>
      <c r="AD79" s="151"/>
      <c r="AE79" s="151"/>
      <c r="AF79" s="151"/>
      <c r="AG79" s="151" t="s">
        <v>129</v>
      </c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ht="22.5" outlineLevel="1" x14ac:dyDescent="0.2">
      <c r="A80" s="182">
        <v>45</v>
      </c>
      <c r="B80" s="183" t="s">
        <v>251</v>
      </c>
      <c r="C80" s="193" t="s">
        <v>252</v>
      </c>
      <c r="D80" s="184" t="s">
        <v>149</v>
      </c>
      <c r="E80" s="185">
        <v>24</v>
      </c>
      <c r="F80" s="186"/>
      <c r="G80" s="187">
        <f>ROUND(E80*F80,2)</f>
        <v>0</v>
      </c>
      <c r="H80" s="186"/>
      <c r="I80" s="187">
        <f>ROUND(E80*H80,2)</f>
        <v>0</v>
      </c>
      <c r="J80" s="186"/>
      <c r="K80" s="187">
        <f>ROUND(E80*J80,2)</f>
        <v>0</v>
      </c>
      <c r="L80" s="187">
        <v>21</v>
      </c>
      <c r="M80" s="187">
        <f>G80*(1+L80/100)</f>
        <v>0</v>
      </c>
      <c r="N80" s="185">
        <v>2.6700000000000001E-3</v>
      </c>
      <c r="O80" s="185">
        <f>ROUND(E80*N80,2)</f>
        <v>0.06</v>
      </c>
      <c r="P80" s="185">
        <v>0</v>
      </c>
      <c r="Q80" s="185">
        <f>ROUND(E80*P80,2)</f>
        <v>0</v>
      </c>
      <c r="R80" s="187" t="s">
        <v>234</v>
      </c>
      <c r="S80" s="187" t="s">
        <v>124</v>
      </c>
      <c r="T80" s="188" t="s">
        <v>124</v>
      </c>
      <c r="U80" s="162">
        <v>0.29399999999999998</v>
      </c>
      <c r="V80" s="162">
        <f>ROUND(E80*U80,2)</f>
        <v>7.06</v>
      </c>
      <c r="W80" s="162"/>
      <c r="X80" s="162" t="s">
        <v>125</v>
      </c>
      <c r="Y80" s="162" t="s">
        <v>126</v>
      </c>
      <c r="Z80" s="151"/>
      <c r="AA80" s="151"/>
      <c r="AB80" s="151"/>
      <c r="AC80" s="151"/>
      <c r="AD80" s="151"/>
      <c r="AE80" s="151"/>
      <c r="AF80" s="151"/>
      <c r="AG80" s="151" t="s">
        <v>127</v>
      </c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ht="22.5" outlineLevel="1" x14ac:dyDescent="0.2">
      <c r="A81" s="174">
        <v>46</v>
      </c>
      <c r="B81" s="175" t="s">
        <v>253</v>
      </c>
      <c r="C81" s="191" t="s">
        <v>254</v>
      </c>
      <c r="D81" s="176" t="s">
        <v>149</v>
      </c>
      <c r="E81" s="177">
        <v>45.424999999999997</v>
      </c>
      <c r="F81" s="178"/>
      <c r="G81" s="179">
        <f>ROUND(E81*F81,2)</f>
        <v>0</v>
      </c>
      <c r="H81" s="178"/>
      <c r="I81" s="179">
        <f>ROUND(E81*H81,2)</f>
        <v>0</v>
      </c>
      <c r="J81" s="178"/>
      <c r="K81" s="179">
        <f>ROUND(E81*J81,2)</f>
        <v>0</v>
      </c>
      <c r="L81" s="179">
        <v>21</v>
      </c>
      <c r="M81" s="179">
        <f>G81*(1+L81/100)</f>
        <v>0</v>
      </c>
      <c r="N81" s="177">
        <v>2.0999999999999999E-3</v>
      </c>
      <c r="O81" s="177">
        <f>ROUND(E81*N81,2)</f>
        <v>0.1</v>
      </c>
      <c r="P81" s="177">
        <v>0</v>
      </c>
      <c r="Q81" s="177">
        <f>ROUND(E81*P81,2)</f>
        <v>0</v>
      </c>
      <c r="R81" s="179" t="s">
        <v>234</v>
      </c>
      <c r="S81" s="179" t="s">
        <v>124</v>
      </c>
      <c r="T81" s="180" t="s">
        <v>124</v>
      </c>
      <c r="U81" s="162">
        <v>0.59</v>
      </c>
      <c r="V81" s="162">
        <f>ROUND(E81*U81,2)</f>
        <v>26.8</v>
      </c>
      <c r="W81" s="162"/>
      <c r="X81" s="162" t="s">
        <v>125</v>
      </c>
      <c r="Y81" s="162" t="s">
        <v>126</v>
      </c>
      <c r="Z81" s="151"/>
      <c r="AA81" s="151"/>
      <c r="AB81" s="151"/>
      <c r="AC81" s="151"/>
      <c r="AD81" s="151"/>
      <c r="AE81" s="151"/>
      <c r="AF81" s="151"/>
      <c r="AG81" s="151" t="s">
        <v>127</v>
      </c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2" x14ac:dyDescent="0.2">
      <c r="A82" s="158"/>
      <c r="B82" s="159"/>
      <c r="C82" s="254" t="s">
        <v>255</v>
      </c>
      <c r="D82" s="255"/>
      <c r="E82" s="255"/>
      <c r="F82" s="255"/>
      <c r="G82" s="255"/>
      <c r="H82" s="162"/>
      <c r="I82" s="162"/>
      <c r="J82" s="162"/>
      <c r="K82" s="162"/>
      <c r="L82" s="162"/>
      <c r="M82" s="162"/>
      <c r="N82" s="161"/>
      <c r="O82" s="161"/>
      <c r="P82" s="161"/>
      <c r="Q82" s="161"/>
      <c r="R82" s="162"/>
      <c r="S82" s="162"/>
      <c r="T82" s="162"/>
      <c r="U82" s="162"/>
      <c r="V82" s="162"/>
      <c r="W82" s="162"/>
      <c r="X82" s="162"/>
      <c r="Y82" s="162"/>
      <c r="Z82" s="151"/>
      <c r="AA82" s="151"/>
      <c r="AB82" s="151"/>
      <c r="AC82" s="151"/>
      <c r="AD82" s="151"/>
      <c r="AE82" s="151"/>
      <c r="AF82" s="151"/>
      <c r="AG82" s="151" t="s">
        <v>129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ht="33.75" outlineLevel="1" x14ac:dyDescent="0.2">
      <c r="A83" s="182">
        <v>47</v>
      </c>
      <c r="B83" s="183" t="s">
        <v>256</v>
      </c>
      <c r="C83" s="193" t="s">
        <v>257</v>
      </c>
      <c r="D83" s="184" t="s">
        <v>193</v>
      </c>
      <c r="E83" s="185">
        <v>8</v>
      </c>
      <c r="F83" s="186"/>
      <c r="G83" s="187">
        <f t="shared" ref="G83:G94" si="14">ROUND(E83*F83,2)</f>
        <v>0</v>
      </c>
      <c r="H83" s="186"/>
      <c r="I83" s="187">
        <f t="shared" ref="I83:I94" si="15">ROUND(E83*H83,2)</f>
        <v>0</v>
      </c>
      <c r="J83" s="186"/>
      <c r="K83" s="187">
        <f t="shared" ref="K83:K94" si="16">ROUND(E83*J83,2)</f>
        <v>0</v>
      </c>
      <c r="L83" s="187">
        <v>21</v>
      </c>
      <c r="M83" s="187">
        <f t="shared" ref="M83:M94" si="17">G83*(1+L83/100)</f>
        <v>0</v>
      </c>
      <c r="N83" s="185">
        <v>0</v>
      </c>
      <c r="O83" s="185">
        <f t="shared" ref="O83:O94" si="18">ROUND(E83*N83,2)</f>
        <v>0</v>
      </c>
      <c r="P83" s="185">
        <v>0</v>
      </c>
      <c r="Q83" s="185">
        <f t="shared" ref="Q83:Q94" si="19">ROUND(E83*P83,2)</f>
        <v>0</v>
      </c>
      <c r="R83" s="187" t="s">
        <v>234</v>
      </c>
      <c r="S83" s="187" t="s">
        <v>124</v>
      </c>
      <c r="T83" s="188" t="s">
        <v>124</v>
      </c>
      <c r="U83" s="162">
        <v>0.1</v>
      </c>
      <c r="V83" s="162">
        <f t="shared" ref="V83:V94" si="20">ROUND(E83*U83,2)</f>
        <v>0.8</v>
      </c>
      <c r="W83" s="162"/>
      <c r="X83" s="162" t="s">
        <v>125</v>
      </c>
      <c r="Y83" s="162" t="s">
        <v>126</v>
      </c>
      <c r="Z83" s="151"/>
      <c r="AA83" s="151"/>
      <c r="AB83" s="151"/>
      <c r="AC83" s="151"/>
      <c r="AD83" s="151"/>
      <c r="AE83" s="151"/>
      <c r="AF83" s="151"/>
      <c r="AG83" s="151" t="s">
        <v>127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ht="22.5" outlineLevel="1" x14ac:dyDescent="0.2">
      <c r="A84" s="182">
        <v>48</v>
      </c>
      <c r="B84" s="183" t="s">
        <v>258</v>
      </c>
      <c r="C84" s="193" t="s">
        <v>259</v>
      </c>
      <c r="D84" s="184" t="s">
        <v>149</v>
      </c>
      <c r="E84" s="185">
        <v>43</v>
      </c>
      <c r="F84" s="186"/>
      <c r="G84" s="187">
        <f t="shared" si="14"/>
        <v>0</v>
      </c>
      <c r="H84" s="186"/>
      <c r="I84" s="187">
        <f t="shared" si="15"/>
        <v>0</v>
      </c>
      <c r="J84" s="186"/>
      <c r="K84" s="187">
        <f t="shared" si="16"/>
        <v>0</v>
      </c>
      <c r="L84" s="187">
        <v>21</v>
      </c>
      <c r="M84" s="187">
        <f t="shared" si="17"/>
        <v>0</v>
      </c>
      <c r="N84" s="185">
        <v>0</v>
      </c>
      <c r="O84" s="185">
        <f t="shared" si="18"/>
        <v>0</v>
      </c>
      <c r="P84" s="185">
        <v>3.2599999999999999E-3</v>
      </c>
      <c r="Q84" s="185">
        <f t="shared" si="19"/>
        <v>0.14000000000000001</v>
      </c>
      <c r="R84" s="187" t="s">
        <v>234</v>
      </c>
      <c r="S84" s="187" t="s">
        <v>124</v>
      </c>
      <c r="T84" s="188" t="s">
        <v>124</v>
      </c>
      <c r="U84" s="162">
        <v>6.5549999999999997E-2</v>
      </c>
      <c r="V84" s="162">
        <f t="shared" si="20"/>
        <v>2.82</v>
      </c>
      <c r="W84" s="162"/>
      <c r="X84" s="162" t="s">
        <v>125</v>
      </c>
      <c r="Y84" s="162" t="s">
        <v>126</v>
      </c>
      <c r="Z84" s="151"/>
      <c r="AA84" s="151"/>
      <c r="AB84" s="151"/>
      <c r="AC84" s="151"/>
      <c r="AD84" s="151"/>
      <c r="AE84" s="151"/>
      <c r="AF84" s="151"/>
      <c r="AG84" s="151" t="s">
        <v>127</v>
      </c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ht="22.5" outlineLevel="1" x14ac:dyDescent="0.2">
      <c r="A85" s="182">
        <v>49</v>
      </c>
      <c r="B85" s="183" t="s">
        <v>260</v>
      </c>
      <c r="C85" s="193" t="s">
        <v>261</v>
      </c>
      <c r="D85" s="184" t="s">
        <v>149</v>
      </c>
      <c r="E85" s="185">
        <v>19.2</v>
      </c>
      <c r="F85" s="186"/>
      <c r="G85" s="187">
        <f t="shared" si="14"/>
        <v>0</v>
      </c>
      <c r="H85" s="186"/>
      <c r="I85" s="187">
        <f t="shared" si="15"/>
        <v>0</v>
      </c>
      <c r="J85" s="186"/>
      <c r="K85" s="187">
        <f t="shared" si="16"/>
        <v>0</v>
      </c>
      <c r="L85" s="187">
        <v>21</v>
      </c>
      <c r="M85" s="187">
        <f t="shared" si="17"/>
        <v>0</v>
      </c>
      <c r="N85" s="185">
        <v>0</v>
      </c>
      <c r="O85" s="185">
        <f t="shared" si="18"/>
        <v>0</v>
      </c>
      <c r="P85" s="185">
        <v>2.0500000000000002E-3</v>
      </c>
      <c r="Q85" s="185">
        <f t="shared" si="19"/>
        <v>0.04</v>
      </c>
      <c r="R85" s="187" t="s">
        <v>234</v>
      </c>
      <c r="S85" s="187" t="s">
        <v>124</v>
      </c>
      <c r="T85" s="188" t="s">
        <v>124</v>
      </c>
      <c r="U85" s="162">
        <v>5.2900000000000003E-2</v>
      </c>
      <c r="V85" s="162">
        <f t="shared" si="20"/>
        <v>1.02</v>
      </c>
      <c r="W85" s="162"/>
      <c r="X85" s="162" t="s">
        <v>125</v>
      </c>
      <c r="Y85" s="162" t="s">
        <v>126</v>
      </c>
      <c r="Z85" s="151"/>
      <c r="AA85" s="151"/>
      <c r="AB85" s="151"/>
      <c r="AC85" s="151"/>
      <c r="AD85" s="151"/>
      <c r="AE85" s="151"/>
      <c r="AF85" s="151"/>
      <c r="AG85" s="151" t="s">
        <v>127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82">
        <v>50</v>
      </c>
      <c r="B86" s="183" t="s">
        <v>262</v>
      </c>
      <c r="C86" s="193" t="s">
        <v>263</v>
      </c>
      <c r="D86" s="184" t="s">
        <v>193</v>
      </c>
      <c r="E86" s="185">
        <v>43</v>
      </c>
      <c r="F86" s="186"/>
      <c r="G86" s="187">
        <f t="shared" si="14"/>
        <v>0</v>
      </c>
      <c r="H86" s="186"/>
      <c r="I86" s="187">
        <f t="shared" si="15"/>
        <v>0</v>
      </c>
      <c r="J86" s="186"/>
      <c r="K86" s="187">
        <f t="shared" si="16"/>
        <v>0</v>
      </c>
      <c r="L86" s="187">
        <v>21</v>
      </c>
      <c r="M86" s="187">
        <f t="shared" si="17"/>
        <v>0</v>
      </c>
      <c r="N86" s="185">
        <v>0</v>
      </c>
      <c r="O86" s="185">
        <f t="shared" si="18"/>
        <v>0</v>
      </c>
      <c r="P86" s="185">
        <v>6.8999999999999997E-4</v>
      </c>
      <c r="Q86" s="185">
        <f t="shared" si="19"/>
        <v>0.03</v>
      </c>
      <c r="R86" s="187" t="s">
        <v>234</v>
      </c>
      <c r="S86" s="187" t="s">
        <v>124</v>
      </c>
      <c r="T86" s="188" t="s">
        <v>124</v>
      </c>
      <c r="U86" s="162">
        <v>6.5549999999999997E-2</v>
      </c>
      <c r="V86" s="162">
        <f t="shared" si="20"/>
        <v>2.82</v>
      </c>
      <c r="W86" s="162"/>
      <c r="X86" s="162" t="s">
        <v>125</v>
      </c>
      <c r="Y86" s="162" t="s">
        <v>126</v>
      </c>
      <c r="Z86" s="151"/>
      <c r="AA86" s="151"/>
      <c r="AB86" s="151"/>
      <c r="AC86" s="151"/>
      <c r="AD86" s="151"/>
      <c r="AE86" s="151"/>
      <c r="AF86" s="151"/>
      <c r="AG86" s="151" t="s">
        <v>127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1" x14ac:dyDescent="0.2">
      <c r="A87" s="182">
        <v>51</v>
      </c>
      <c r="B87" s="183" t="s">
        <v>264</v>
      </c>
      <c r="C87" s="193" t="s">
        <v>265</v>
      </c>
      <c r="D87" s="184" t="s">
        <v>149</v>
      </c>
      <c r="E87" s="185">
        <v>43</v>
      </c>
      <c r="F87" s="186"/>
      <c r="G87" s="187">
        <f t="shared" si="14"/>
        <v>0</v>
      </c>
      <c r="H87" s="186"/>
      <c r="I87" s="187">
        <f t="shared" si="15"/>
        <v>0</v>
      </c>
      <c r="J87" s="186"/>
      <c r="K87" s="187">
        <f t="shared" si="16"/>
        <v>0</v>
      </c>
      <c r="L87" s="187">
        <v>21</v>
      </c>
      <c r="M87" s="187">
        <f t="shared" si="17"/>
        <v>0</v>
      </c>
      <c r="N87" s="185">
        <v>0</v>
      </c>
      <c r="O87" s="185">
        <f t="shared" si="18"/>
        <v>0</v>
      </c>
      <c r="P87" s="185">
        <v>3.3600000000000001E-3</v>
      </c>
      <c r="Q87" s="185">
        <f t="shared" si="19"/>
        <v>0.14000000000000001</v>
      </c>
      <c r="R87" s="187" t="s">
        <v>234</v>
      </c>
      <c r="S87" s="187" t="s">
        <v>124</v>
      </c>
      <c r="T87" s="188" t="s">
        <v>124</v>
      </c>
      <c r="U87" s="162">
        <v>7.9350000000000004E-2</v>
      </c>
      <c r="V87" s="162">
        <f t="shared" si="20"/>
        <v>3.41</v>
      </c>
      <c r="W87" s="162"/>
      <c r="X87" s="162" t="s">
        <v>125</v>
      </c>
      <c r="Y87" s="162" t="s">
        <v>126</v>
      </c>
      <c r="Z87" s="151"/>
      <c r="AA87" s="151"/>
      <c r="AB87" s="151"/>
      <c r="AC87" s="151"/>
      <c r="AD87" s="151"/>
      <c r="AE87" s="151"/>
      <c r="AF87" s="151"/>
      <c r="AG87" s="151" t="s">
        <v>127</v>
      </c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ht="22.5" outlineLevel="1" x14ac:dyDescent="0.2">
      <c r="A88" s="182">
        <v>52</v>
      </c>
      <c r="B88" s="183" t="s">
        <v>266</v>
      </c>
      <c r="C88" s="193" t="s">
        <v>267</v>
      </c>
      <c r="D88" s="184" t="s">
        <v>193</v>
      </c>
      <c r="E88" s="185">
        <v>22</v>
      </c>
      <c r="F88" s="186"/>
      <c r="G88" s="187">
        <f t="shared" si="14"/>
        <v>0</v>
      </c>
      <c r="H88" s="186"/>
      <c r="I88" s="187">
        <f t="shared" si="15"/>
        <v>0</v>
      </c>
      <c r="J88" s="186"/>
      <c r="K88" s="187">
        <f t="shared" si="16"/>
        <v>0</v>
      </c>
      <c r="L88" s="187">
        <v>21</v>
      </c>
      <c r="M88" s="187">
        <f t="shared" si="17"/>
        <v>0</v>
      </c>
      <c r="N88" s="185">
        <v>0</v>
      </c>
      <c r="O88" s="185">
        <f t="shared" si="18"/>
        <v>0</v>
      </c>
      <c r="P88" s="185">
        <v>2.0080000000000001E-2</v>
      </c>
      <c r="Q88" s="185">
        <f t="shared" si="19"/>
        <v>0.44</v>
      </c>
      <c r="R88" s="187" t="s">
        <v>234</v>
      </c>
      <c r="S88" s="187" t="s">
        <v>124</v>
      </c>
      <c r="T88" s="188" t="s">
        <v>124</v>
      </c>
      <c r="U88" s="162">
        <v>0.1196</v>
      </c>
      <c r="V88" s="162">
        <f t="shared" si="20"/>
        <v>2.63</v>
      </c>
      <c r="W88" s="162"/>
      <c r="X88" s="162" t="s">
        <v>125</v>
      </c>
      <c r="Y88" s="162" t="s">
        <v>126</v>
      </c>
      <c r="Z88" s="151"/>
      <c r="AA88" s="151"/>
      <c r="AB88" s="151"/>
      <c r="AC88" s="151"/>
      <c r="AD88" s="151"/>
      <c r="AE88" s="151"/>
      <c r="AF88" s="151"/>
      <c r="AG88" s="151" t="s">
        <v>127</v>
      </c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ht="22.5" outlineLevel="1" x14ac:dyDescent="0.2">
      <c r="A89" s="182">
        <v>53</v>
      </c>
      <c r="B89" s="183" t="s">
        <v>268</v>
      </c>
      <c r="C89" s="193" t="s">
        <v>269</v>
      </c>
      <c r="D89" s="184" t="s">
        <v>149</v>
      </c>
      <c r="E89" s="185">
        <v>17.2</v>
      </c>
      <c r="F89" s="186"/>
      <c r="G89" s="187">
        <f t="shared" si="14"/>
        <v>0</v>
      </c>
      <c r="H89" s="186"/>
      <c r="I89" s="187">
        <f t="shared" si="15"/>
        <v>0</v>
      </c>
      <c r="J89" s="186"/>
      <c r="K89" s="187">
        <f t="shared" si="16"/>
        <v>0</v>
      </c>
      <c r="L89" s="187">
        <v>21</v>
      </c>
      <c r="M89" s="187">
        <f t="shared" si="17"/>
        <v>0</v>
      </c>
      <c r="N89" s="185">
        <v>0</v>
      </c>
      <c r="O89" s="185">
        <f t="shared" si="18"/>
        <v>0</v>
      </c>
      <c r="P89" s="185">
        <v>1.92E-3</v>
      </c>
      <c r="Q89" s="185">
        <f t="shared" si="19"/>
        <v>0.03</v>
      </c>
      <c r="R89" s="187" t="s">
        <v>234</v>
      </c>
      <c r="S89" s="187" t="s">
        <v>124</v>
      </c>
      <c r="T89" s="188" t="s">
        <v>124</v>
      </c>
      <c r="U89" s="162">
        <v>6.5549999999999997E-2</v>
      </c>
      <c r="V89" s="162">
        <f t="shared" si="20"/>
        <v>1.1299999999999999</v>
      </c>
      <c r="W89" s="162"/>
      <c r="X89" s="162" t="s">
        <v>125</v>
      </c>
      <c r="Y89" s="162" t="s">
        <v>126</v>
      </c>
      <c r="Z89" s="151"/>
      <c r="AA89" s="151"/>
      <c r="AB89" s="151"/>
      <c r="AC89" s="151"/>
      <c r="AD89" s="151"/>
      <c r="AE89" s="151"/>
      <c r="AF89" s="151"/>
      <c r="AG89" s="151" t="s">
        <v>127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82">
        <v>54</v>
      </c>
      <c r="B90" s="183" t="s">
        <v>270</v>
      </c>
      <c r="C90" s="193" t="s">
        <v>271</v>
      </c>
      <c r="D90" s="184" t="s">
        <v>149</v>
      </c>
      <c r="E90" s="185">
        <v>24</v>
      </c>
      <c r="F90" s="186"/>
      <c r="G90" s="187">
        <f t="shared" si="14"/>
        <v>0</v>
      </c>
      <c r="H90" s="186"/>
      <c r="I90" s="187">
        <f t="shared" si="15"/>
        <v>0</v>
      </c>
      <c r="J90" s="186"/>
      <c r="K90" s="187">
        <f t="shared" si="16"/>
        <v>0</v>
      </c>
      <c r="L90" s="187">
        <v>21</v>
      </c>
      <c r="M90" s="187">
        <f t="shared" si="17"/>
        <v>0</v>
      </c>
      <c r="N90" s="185">
        <v>0</v>
      </c>
      <c r="O90" s="185">
        <f t="shared" si="18"/>
        <v>0</v>
      </c>
      <c r="P90" s="185">
        <v>2.8500000000000001E-3</v>
      </c>
      <c r="Q90" s="185">
        <f t="shared" si="19"/>
        <v>7.0000000000000007E-2</v>
      </c>
      <c r="R90" s="187" t="s">
        <v>234</v>
      </c>
      <c r="S90" s="187" t="s">
        <v>124</v>
      </c>
      <c r="T90" s="188" t="s">
        <v>124</v>
      </c>
      <c r="U90" s="162">
        <v>6.9000000000000006E-2</v>
      </c>
      <c r="V90" s="162">
        <f t="shared" si="20"/>
        <v>1.66</v>
      </c>
      <c r="W90" s="162"/>
      <c r="X90" s="162" t="s">
        <v>125</v>
      </c>
      <c r="Y90" s="162" t="s">
        <v>126</v>
      </c>
      <c r="Z90" s="151"/>
      <c r="AA90" s="151"/>
      <c r="AB90" s="151"/>
      <c r="AC90" s="151"/>
      <c r="AD90" s="151"/>
      <c r="AE90" s="151"/>
      <c r="AF90" s="151"/>
      <c r="AG90" s="151" t="s">
        <v>127</v>
      </c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82">
        <v>55</v>
      </c>
      <c r="B91" s="183" t="s">
        <v>272</v>
      </c>
      <c r="C91" s="193" t="s">
        <v>273</v>
      </c>
      <c r="D91" s="184" t="s">
        <v>149</v>
      </c>
      <c r="E91" s="185">
        <v>20.5</v>
      </c>
      <c r="F91" s="186"/>
      <c r="G91" s="187">
        <f t="shared" si="14"/>
        <v>0</v>
      </c>
      <c r="H91" s="186"/>
      <c r="I91" s="187">
        <f t="shared" si="15"/>
        <v>0</v>
      </c>
      <c r="J91" s="186"/>
      <c r="K91" s="187">
        <f t="shared" si="16"/>
        <v>0</v>
      </c>
      <c r="L91" s="187">
        <v>21</v>
      </c>
      <c r="M91" s="187">
        <f t="shared" si="17"/>
        <v>0</v>
      </c>
      <c r="N91" s="185">
        <v>1.1100000000000001E-3</v>
      </c>
      <c r="O91" s="185">
        <f t="shared" si="18"/>
        <v>0.02</v>
      </c>
      <c r="P91" s="185">
        <v>0</v>
      </c>
      <c r="Q91" s="185">
        <f t="shared" si="19"/>
        <v>0</v>
      </c>
      <c r="R91" s="187"/>
      <c r="S91" s="187" t="s">
        <v>157</v>
      </c>
      <c r="T91" s="188" t="s">
        <v>124</v>
      </c>
      <c r="U91" s="162">
        <v>0.4168</v>
      </c>
      <c r="V91" s="162">
        <f t="shared" si="20"/>
        <v>8.5399999999999991</v>
      </c>
      <c r="W91" s="162"/>
      <c r="X91" s="162" t="s">
        <v>125</v>
      </c>
      <c r="Y91" s="162" t="s">
        <v>126</v>
      </c>
      <c r="Z91" s="151"/>
      <c r="AA91" s="151"/>
      <c r="AB91" s="151"/>
      <c r="AC91" s="151"/>
      <c r="AD91" s="151"/>
      <c r="AE91" s="151"/>
      <c r="AF91" s="151"/>
      <c r="AG91" s="151" t="s">
        <v>127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82">
        <v>56</v>
      </c>
      <c r="B92" s="183" t="s">
        <v>274</v>
      </c>
      <c r="C92" s="193" t="s">
        <v>275</v>
      </c>
      <c r="D92" s="184" t="s">
        <v>193</v>
      </c>
      <c r="E92" s="185">
        <v>8</v>
      </c>
      <c r="F92" s="186"/>
      <c r="G92" s="187">
        <f t="shared" si="14"/>
        <v>0</v>
      </c>
      <c r="H92" s="186"/>
      <c r="I92" s="187">
        <f t="shared" si="15"/>
        <v>0</v>
      </c>
      <c r="J92" s="186"/>
      <c r="K92" s="187">
        <f t="shared" si="16"/>
        <v>0</v>
      </c>
      <c r="L92" s="187">
        <v>21</v>
      </c>
      <c r="M92" s="187">
        <f t="shared" si="17"/>
        <v>0</v>
      </c>
      <c r="N92" s="185">
        <v>0</v>
      </c>
      <c r="O92" s="185">
        <f t="shared" si="18"/>
        <v>0</v>
      </c>
      <c r="P92" s="185">
        <v>0</v>
      </c>
      <c r="Q92" s="185">
        <f t="shared" si="19"/>
        <v>0</v>
      </c>
      <c r="R92" s="187"/>
      <c r="S92" s="187" t="s">
        <v>157</v>
      </c>
      <c r="T92" s="188" t="s">
        <v>158</v>
      </c>
      <c r="U92" s="162">
        <v>0</v>
      </c>
      <c r="V92" s="162">
        <f t="shared" si="20"/>
        <v>0</v>
      </c>
      <c r="W92" s="162"/>
      <c r="X92" s="162" t="s">
        <v>216</v>
      </c>
      <c r="Y92" s="162" t="s">
        <v>126</v>
      </c>
      <c r="Z92" s="151"/>
      <c r="AA92" s="151"/>
      <c r="AB92" s="151"/>
      <c r="AC92" s="151"/>
      <c r="AD92" s="151"/>
      <c r="AE92" s="151"/>
      <c r="AF92" s="151"/>
      <c r="AG92" s="151" t="s">
        <v>217</v>
      </c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74">
        <v>57</v>
      </c>
      <c r="B93" s="175" t="s">
        <v>276</v>
      </c>
      <c r="C93" s="191" t="s">
        <v>277</v>
      </c>
      <c r="D93" s="176" t="s">
        <v>193</v>
      </c>
      <c r="E93" s="177">
        <v>3</v>
      </c>
      <c r="F93" s="178"/>
      <c r="G93" s="179">
        <f t="shared" si="14"/>
        <v>0</v>
      </c>
      <c r="H93" s="178"/>
      <c r="I93" s="179">
        <f t="shared" si="15"/>
        <v>0</v>
      </c>
      <c r="J93" s="178"/>
      <c r="K93" s="179">
        <f t="shared" si="16"/>
        <v>0</v>
      </c>
      <c r="L93" s="179">
        <v>21</v>
      </c>
      <c r="M93" s="179">
        <f t="shared" si="17"/>
        <v>0</v>
      </c>
      <c r="N93" s="177">
        <v>1.9000000000000001E-4</v>
      </c>
      <c r="O93" s="177">
        <f t="shared" si="18"/>
        <v>0</v>
      </c>
      <c r="P93" s="177">
        <v>0</v>
      </c>
      <c r="Q93" s="177">
        <f t="shared" si="19"/>
        <v>0</v>
      </c>
      <c r="R93" s="179" t="s">
        <v>183</v>
      </c>
      <c r="S93" s="179" t="s">
        <v>124</v>
      </c>
      <c r="T93" s="180" t="s">
        <v>124</v>
      </c>
      <c r="U93" s="162">
        <v>0</v>
      </c>
      <c r="V93" s="162">
        <f t="shared" si="20"/>
        <v>0</v>
      </c>
      <c r="W93" s="162"/>
      <c r="X93" s="162" t="s">
        <v>184</v>
      </c>
      <c r="Y93" s="162" t="s">
        <v>126</v>
      </c>
      <c r="Z93" s="151"/>
      <c r="AA93" s="151"/>
      <c r="AB93" s="151"/>
      <c r="AC93" s="151"/>
      <c r="AD93" s="151"/>
      <c r="AE93" s="151"/>
      <c r="AF93" s="151"/>
      <c r="AG93" s="151" t="s">
        <v>185</v>
      </c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58">
        <v>58</v>
      </c>
      <c r="B94" s="159" t="s">
        <v>278</v>
      </c>
      <c r="C94" s="194" t="s">
        <v>279</v>
      </c>
      <c r="D94" s="160" t="s">
        <v>0</v>
      </c>
      <c r="E94" s="189"/>
      <c r="F94" s="163"/>
      <c r="G94" s="162">
        <f t="shared" si="14"/>
        <v>0</v>
      </c>
      <c r="H94" s="163"/>
      <c r="I94" s="162">
        <f t="shared" si="15"/>
        <v>0</v>
      </c>
      <c r="J94" s="163"/>
      <c r="K94" s="162">
        <f t="shared" si="16"/>
        <v>0</v>
      </c>
      <c r="L94" s="162">
        <v>21</v>
      </c>
      <c r="M94" s="162">
        <f t="shared" si="17"/>
        <v>0</v>
      </c>
      <c r="N94" s="161">
        <v>0</v>
      </c>
      <c r="O94" s="161">
        <f t="shared" si="18"/>
        <v>0</v>
      </c>
      <c r="P94" s="161">
        <v>0</v>
      </c>
      <c r="Q94" s="161">
        <f t="shared" si="19"/>
        <v>0</v>
      </c>
      <c r="R94" s="162" t="s">
        <v>234</v>
      </c>
      <c r="S94" s="162" t="s">
        <v>124</v>
      </c>
      <c r="T94" s="162" t="s">
        <v>124</v>
      </c>
      <c r="U94" s="162">
        <v>0</v>
      </c>
      <c r="V94" s="162">
        <f t="shared" si="20"/>
        <v>0</v>
      </c>
      <c r="W94" s="162"/>
      <c r="X94" s="162" t="s">
        <v>165</v>
      </c>
      <c r="Y94" s="162" t="s">
        <v>126</v>
      </c>
      <c r="Z94" s="151"/>
      <c r="AA94" s="151"/>
      <c r="AB94" s="151"/>
      <c r="AC94" s="151"/>
      <c r="AD94" s="151"/>
      <c r="AE94" s="151"/>
      <c r="AF94" s="151"/>
      <c r="AG94" s="151" t="s">
        <v>166</v>
      </c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2" x14ac:dyDescent="0.2">
      <c r="A95" s="158"/>
      <c r="B95" s="159"/>
      <c r="C95" s="256" t="s">
        <v>173</v>
      </c>
      <c r="D95" s="257"/>
      <c r="E95" s="257"/>
      <c r="F95" s="257"/>
      <c r="G95" s="257"/>
      <c r="H95" s="162"/>
      <c r="I95" s="162"/>
      <c r="J95" s="162"/>
      <c r="K95" s="162"/>
      <c r="L95" s="162"/>
      <c r="M95" s="162"/>
      <c r="N95" s="161"/>
      <c r="O95" s="161"/>
      <c r="P95" s="161"/>
      <c r="Q95" s="161"/>
      <c r="R95" s="162"/>
      <c r="S95" s="162"/>
      <c r="T95" s="162"/>
      <c r="U95" s="162"/>
      <c r="V95" s="162"/>
      <c r="W95" s="162"/>
      <c r="X95" s="162"/>
      <c r="Y95" s="162"/>
      <c r="Z95" s="151"/>
      <c r="AA95" s="151"/>
      <c r="AB95" s="151"/>
      <c r="AC95" s="151"/>
      <c r="AD95" s="151"/>
      <c r="AE95" s="151"/>
      <c r="AF95" s="151"/>
      <c r="AG95" s="151" t="s">
        <v>129</v>
      </c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x14ac:dyDescent="0.2">
      <c r="A96" s="167" t="s">
        <v>118</v>
      </c>
      <c r="B96" s="168" t="s">
        <v>80</v>
      </c>
      <c r="C96" s="190" t="s">
        <v>81</v>
      </c>
      <c r="D96" s="169"/>
      <c r="E96" s="170"/>
      <c r="F96" s="171"/>
      <c r="G96" s="171">
        <f>SUMIF(AG97:AG110,"&lt;&gt;NOR",G97:G110)</f>
        <v>0</v>
      </c>
      <c r="H96" s="171"/>
      <c r="I96" s="171">
        <f>SUM(I97:I110)</f>
        <v>0</v>
      </c>
      <c r="J96" s="171"/>
      <c r="K96" s="171">
        <f>SUM(K97:K110)</f>
        <v>0</v>
      </c>
      <c r="L96" s="171"/>
      <c r="M96" s="171">
        <f>SUM(M97:M110)</f>
        <v>0</v>
      </c>
      <c r="N96" s="170"/>
      <c r="O96" s="170">
        <f>SUM(O97:O110)</f>
        <v>16.830000000000002</v>
      </c>
      <c r="P96" s="170"/>
      <c r="Q96" s="170">
        <f>SUM(Q97:Q110)</f>
        <v>19.180000000000003</v>
      </c>
      <c r="R96" s="171"/>
      <c r="S96" s="171"/>
      <c r="T96" s="172"/>
      <c r="U96" s="166"/>
      <c r="V96" s="166">
        <f>SUM(V97:V110)</f>
        <v>363.08000000000004</v>
      </c>
      <c r="W96" s="166"/>
      <c r="X96" s="166"/>
      <c r="Y96" s="166"/>
      <c r="AG96" t="s">
        <v>119</v>
      </c>
    </row>
    <row r="97" spans="1:60" outlineLevel="1" x14ac:dyDescent="0.2">
      <c r="A97" s="182">
        <v>59</v>
      </c>
      <c r="B97" s="183" t="s">
        <v>280</v>
      </c>
      <c r="C97" s="193" t="s">
        <v>281</v>
      </c>
      <c r="D97" s="184" t="s">
        <v>149</v>
      </c>
      <c r="E97" s="185">
        <v>21</v>
      </c>
      <c r="F97" s="186"/>
      <c r="G97" s="187">
        <f t="shared" ref="G97:G109" si="21">ROUND(E97*F97,2)</f>
        <v>0</v>
      </c>
      <c r="H97" s="186"/>
      <c r="I97" s="187">
        <f t="shared" ref="I97:I109" si="22">ROUND(E97*H97,2)</f>
        <v>0</v>
      </c>
      <c r="J97" s="186"/>
      <c r="K97" s="187">
        <f t="shared" ref="K97:K109" si="23">ROUND(E97*J97,2)</f>
        <v>0</v>
      </c>
      <c r="L97" s="187">
        <v>21</v>
      </c>
      <c r="M97" s="187">
        <f t="shared" ref="M97:M109" si="24">G97*(1+L97/100)</f>
        <v>0</v>
      </c>
      <c r="N97" s="185">
        <v>0</v>
      </c>
      <c r="O97" s="185">
        <f t="shared" ref="O97:O109" si="25">ROUND(E97*N97,2)</f>
        <v>0</v>
      </c>
      <c r="P97" s="185">
        <v>8.9300000000000004E-3</v>
      </c>
      <c r="Q97" s="185">
        <f t="shared" ref="Q97:Q109" si="26">ROUND(E97*P97,2)</f>
        <v>0.19</v>
      </c>
      <c r="R97" s="187" t="s">
        <v>282</v>
      </c>
      <c r="S97" s="187" t="s">
        <v>124</v>
      </c>
      <c r="T97" s="188" t="s">
        <v>124</v>
      </c>
      <c r="U97" s="162">
        <v>7.5999999999999998E-2</v>
      </c>
      <c r="V97" s="162">
        <f t="shared" ref="V97:V109" si="27">ROUND(E97*U97,2)</f>
        <v>1.6</v>
      </c>
      <c r="W97" s="162"/>
      <c r="X97" s="162" t="s">
        <v>125</v>
      </c>
      <c r="Y97" s="162" t="s">
        <v>126</v>
      </c>
      <c r="Z97" s="151"/>
      <c r="AA97" s="151"/>
      <c r="AB97" s="151"/>
      <c r="AC97" s="151"/>
      <c r="AD97" s="151"/>
      <c r="AE97" s="151"/>
      <c r="AF97" s="151"/>
      <c r="AG97" s="151" t="s">
        <v>127</v>
      </c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82">
        <v>60</v>
      </c>
      <c r="B98" s="183" t="s">
        <v>283</v>
      </c>
      <c r="C98" s="193" t="s">
        <v>284</v>
      </c>
      <c r="D98" s="184" t="s">
        <v>149</v>
      </c>
      <c r="E98" s="185">
        <v>45</v>
      </c>
      <c r="F98" s="186"/>
      <c r="G98" s="187">
        <f t="shared" si="21"/>
        <v>0</v>
      </c>
      <c r="H98" s="186"/>
      <c r="I98" s="187">
        <f t="shared" si="22"/>
        <v>0</v>
      </c>
      <c r="J98" s="186"/>
      <c r="K98" s="187">
        <f t="shared" si="23"/>
        <v>0</v>
      </c>
      <c r="L98" s="187">
        <v>21</v>
      </c>
      <c r="M98" s="187">
        <f t="shared" si="24"/>
        <v>0</v>
      </c>
      <c r="N98" s="185">
        <v>5.1000000000000004E-4</v>
      </c>
      <c r="O98" s="185">
        <f t="shared" si="25"/>
        <v>0.02</v>
      </c>
      <c r="P98" s="185">
        <v>0</v>
      </c>
      <c r="Q98" s="185">
        <f t="shared" si="26"/>
        <v>0</v>
      </c>
      <c r="R98" s="187" t="s">
        <v>282</v>
      </c>
      <c r="S98" s="187" t="s">
        <v>124</v>
      </c>
      <c r="T98" s="188" t="s">
        <v>124</v>
      </c>
      <c r="U98" s="162">
        <v>6.7000000000000004E-2</v>
      </c>
      <c r="V98" s="162">
        <f t="shared" si="27"/>
        <v>3.02</v>
      </c>
      <c r="W98" s="162"/>
      <c r="X98" s="162" t="s">
        <v>125</v>
      </c>
      <c r="Y98" s="162" t="s">
        <v>126</v>
      </c>
      <c r="Z98" s="151"/>
      <c r="AA98" s="151"/>
      <c r="AB98" s="151"/>
      <c r="AC98" s="151"/>
      <c r="AD98" s="151"/>
      <c r="AE98" s="151"/>
      <c r="AF98" s="151"/>
      <c r="AG98" s="151" t="s">
        <v>127</v>
      </c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82">
        <v>61</v>
      </c>
      <c r="B99" s="183" t="s">
        <v>285</v>
      </c>
      <c r="C99" s="193" t="s">
        <v>286</v>
      </c>
      <c r="D99" s="184" t="s">
        <v>122</v>
      </c>
      <c r="E99" s="185">
        <v>378.39499999999998</v>
      </c>
      <c r="F99" s="186"/>
      <c r="G99" s="187">
        <f t="shared" si="21"/>
        <v>0</v>
      </c>
      <c r="H99" s="186"/>
      <c r="I99" s="187">
        <f t="shared" si="22"/>
        <v>0</v>
      </c>
      <c r="J99" s="186"/>
      <c r="K99" s="187">
        <f t="shared" si="23"/>
        <v>0</v>
      </c>
      <c r="L99" s="187">
        <v>21</v>
      </c>
      <c r="M99" s="187">
        <f t="shared" si="24"/>
        <v>0</v>
      </c>
      <c r="N99" s="185">
        <v>0</v>
      </c>
      <c r="O99" s="185">
        <f t="shared" si="25"/>
        <v>0</v>
      </c>
      <c r="P99" s="185">
        <v>0.05</v>
      </c>
      <c r="Q99" s="185">
        <f t="shared" si="26"/>
        <v>18.920000000000002</v>
      </c>
      <c r="R99" s="187" t="s">
        <v>282</v>
      </c>
      <c r="S99" s="187" t="s">
        <v>124</v>
      </c>
      <c r="T99" s="188" t="s">
        <v>124</v>
      </c>
      <c r="U99" s="162">
        <v>0.14599999999999999</v>
      </c>
      <c r="V99" s="162">
        <f t="shared" si="27"/>
        <v>55.25</v>
      </c>
      <c r="W99" s="162"/>
      <c r="X99" s="162" t="s">
        <v>125</v>
      </c>
      <c r="Y99" s="162" t="s">
        <v>126</v>
      </c>
      <c r="Z99" s="151"/>
      <c r="AA99" s="151"/>
      <c r="AB99" s="151"/>
      <c r="AC99" s="151"/>
      <c r="AD99" s="151"/>
      <c r="AE99" s="151"/>
      <c r="AF99" s="151"/>
      <c r="AG99" s="151" t="s">
        <v>127</v>
      </c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ht="22.5" outlineLevel="1" x14ac:dyDescent="0.2">
      <c r="A100" s="182">
        <v>62</v>
      </c>
      <c r="B100" s="183" t="s">
        <v>287</v>
      </c>
      <c r="C100" s="193" t="s">
        <v>288</v>
      </c>
      <c r="D100" s="184" t="s">
        <v>122</v>
      </c>
      <c r="E100" s="185">
        <v>378.39499999999998</v>
      </c>
      <c r="F100" s="186"/>
      <c r="G100" s="187">
        <f t="shared" si="21"/>
        <v>0</v>
      </c>
      <c r="H100" s="186"/>
      <c r="I100" s="187">
        <f t="shared" si="22"/>
        <v>0</v>
      </c>
      <c r="J100" s="186"/>
      <c r="K100" s="187">
        <f t="shared" si="23"/>
        <v>0</v>
      </c>
      <c r="L100" s="187">
        <v>21</v>
      </c>
      <c r="M100" s="187">
        <f t="shared" si="24"/>
        <v>0</v>
      </c>
      <c r="N100" s="185">
        <v>4.2139999999999997E-2</v>
      </c>
      <c r="O100" s="185">
        <f t="shared" si="25"/>
        <v>15.95</v>
      </c>
      <c r="P100" s="185">
        <v>0</v>
      </c>
      <c r="Q100" s="185">
        <f t="shared" si="26"/>
        <v>0</v>
      </c>
      <c r="R100" s="187" t="s">
        <v>282</v>
      </c>
      <c r="S100" s="187" t="s">
        <v>124</v>
      </c>
      <c r="T100" s="188" t="s">
        <v>124</v>
      </c>
      <c r="U100" s="162">
        <v>0.42299999999999999</v>
      </c>
      <c r="V100" s="162">
        <f t="shared" si="27"/>
        <v>160.06</v>
      </c>
      <c r="W100" s="162"/>
      <c r="X100" s="162" t="s">
        <v>125</v>
      </c>
      <c r="Y100" s="162" t="s">
        <v>126</v>
      </c>
      <c r="Z100" s="151"/>
      <c r="AA100" s="151"/>
      <c r="AB100" s="151"/>
      <c r="AC100" s="151"/>
      <c r="AD100" s="151"/>
      <c r="AE100" s="151"/>
      <c r="AF100" s="151"/>
      <c r="AG100" s="151" t="s">
        <v>127</v>
      </c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ht="22.5" outlineLevel="1" x14ac:dyDescent="0.2">
      <c r="A101" s="182">
        <v>63</v>
      </c>
      <c r="B101" s="183" t="s">
        <v>289</v>
      </c>
      <c r="C101" s="193" t="s">
        <v>290</v>
      </c>
      <c r="D101" s="184" t="s">
        <v>149</v>
      </c>
      <c r="E101" s="185">
        <v>22</v>
      </c>
      <c r="F101" s="186"/>
      <c r="G101" s="187">
        <f t="shared" si="21"/>
        <v>0</v>
      </c>
      <c r="H101" s="186"/>
      <c r="I101" s="187">
        <f t="shared" si="22"/>
        <v>0</v>
      </c>
      <c r="J101" s="186"/>
      <c r="K101" s="187">
        <f t="shared" si="23"/>
        <v>0</v>
      </c>
      <c r="L101" s="187">
        <v>21</v>
      </c>
      <c r="M101" s="187">
        <f t="shared" si="24"/>
        <v>0</v>
      </c>
      <c r="N101" s="185">
        <v>1.342E-2</v>
      </c>
      <c r="O101" s="185">
        <f t="shared" si="25"/>
        <v>0.3</v>
      </c>
      <c r="P101" s="185">
        <v>0</v>
      </c>
      <c r="Q101" s="185">
        <f t="shared" si="26"/>
        <v>0</v>
      </c>
      <c r="R101" s="187" t="s">
        <v>282</v>
      </c>
      <c r="S101" s="187" t="s">
        <v>124</v>
      </c>
      <c r="T101" s="188" t="s">
        <v>124</v>
      </c>
      <c r="U101" s="162">
        <v>0.35</v>
      </c>
      <c r="V101" s="162">
        <f t="shared" si="27"/>
        <v>7.7</v>
      </c>
      <c r="W101" s="162"/>
      <c r="X101" s="162" t="s">
        <v>125</v>
      </c>
      <c r="Y101" s="162" t="s">
        <v>126</v>
      </c>
      <c r="Z101" s="151"/>
      <c r="AA101" s="151"/>
      <c r="AB101" s="151"/>
      <c r="AC101" s="151"/>
      <c r="AD101" s="151"/>
      <c r="AE101" s="151"/>
      <c r="AF101" s="151"/>
      <c r="AG101" s="151" t="s">
        <v>127</v>
      </c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ht="22.5" outlineLevel="1" x14ac:dyDescent="0.2">
      <c r="A102" s="182">
        <v>64</v>
      </c>
      <c r="B102" s="183" t="s">
        <v>291</v>
      </c>
      <c r="C102" s="193" t="s">
        <v>292</v>
      </c>
      <c r="D102" s="184" t="s">
        <v>149</v>
      </c>
      <c r="E102" s="185">
        <v>45</v>
      </c>
      <c r="F102" s="186"/>
      <c r="G102" s="187">
        <f t="shared" si="21"/>
        <v>0</v>
      </c>
      <c r="H102" s="186"/>
      <c r="I102" s="187">
        <f t="shared" si="22"/>
        <v>0</v>
      </c>
      <c r="J102" s="186"/>
      <c r="K102" s="187">
        <f t="shared" si="23"/>
        <v>0</v>
      </c>
      <c r="L102" s="187">
        <v>21</v>
      </c>
      <c r="M102" s="187">
        <f t="shared" si="24"/>
        <v>0</v>
      </c>
      <c r="N102" s="185">
        <v>3.7799999999999999E-3</v>
      </c>
      <c r="O102" s="185">
        <f t="shared" si="25"/>
        <v>0.17</v>
      </c>
      <c r="P102" s="185">
        <v>0</v>
      </c>
      <c r="Q102" s="185">
        <f t="shared" si="26"/>
        <v>0</v>
      </c>
      <c r="R102" s="187" t="s">
        <v>282</v>
      </c>
      <c r="S102" s="187" t="s">
        <v>124</v>
      </c>
      <c r="T102" s="188" t="s">
        <v>124</v>
      </c>
      <c r="U102" s="162">
        <v>0.85899999999999999</v>
      </c>
      <c r="V102" s="162">
        <f t="shared" si="27"/>
        <v>38.659999999999997</v>
      </c>
      <c r="W102" s="162"/>
      <c r="X102" s="162" t="s">
        <v>125</v>
      </c>
      <c r="Y102" s="162" t="s">
        <v>126</v>
      </c>
      <c r="Z102" s="151"/>
      <c r="AA102" s="151"/>
      <c r="AB102" s="151"/>
      <c r="AC102" s="151"/>
      <c r="AD102" s="151"/>
      <c r="AE102" s="151"/>
      <c r="AF102" s="151"/>
      <c r="AG102" s="151" t="s">
        <v>127</v>
      </c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ht="22.5" outlineLevel="1" x14ac:dyDescent="0.2">
      <c r="A103" s="182">
        <v>65</v>
      </c>
      <c r="B103" s="183" t="s">
        <v>293</v>
      </c>
      <c r="C103" s="193" t="s">
        <v>294</v>
      </c>
      <c r="D103" s="184" t="s">
        <v>149</v>
      </c>
      <c r="E103" s="185">
        <v>35</v>
      </c>
      <c r="F103" s="186"/>
      <c r="G103" s="187">
        <f t="shared" si="21"/>
        <v>0</v>
      </c>
      <c r="H103" s="186"/>
      <c r="I103" s="187">
        <f t="shared" si="22"/>
        <v>0</v>
      </c>
      <c r="J103" s="186"/>
      <c r="K103" s="187">
        <f t="shared" si="23"/>
        <v>0</v>
      </c>
      <c r="L103" s="187">
        <v>21</v>
      </c>
      <c r="M103" s="187">
        <f t="shared" si="24"/>
        <v>0</v>
      </c>
      <c r="N103" s="185">
        <v>0</v>
      </c>
      <c r="O103" s="185">
        <f t="shared" si="25"/>
        <v>0</v>
      </c>
      <c r="P103" s="185">
        <v>0</v>
      </c>
      <c r="Q103" s="185">
        <f t="shared" si="26"/>
        <v>0</v>
      </c>
      <c r="R103" s="187" t="s">
        <v>282</v>
      </c>
      <c r="S103" s="187" t="s">
        <v>124</v>
      </c>
      <c r="T103" s="188" t="s">
        <v>124</v>
      </c>
      <c r="U103" s="162">
        <v>0.7</v>
      </c>
      <c r="V103" s="162">
        <f t="shared" si="27"/>
        <v>24.5</v>
      </c>
      <c r="W103" s="162"/>
      <c r="X103" s="162" t="s">
        <v>125</v>
      </c>
      <c r="Y103" s="162" t="s">
        <v>126</v>
      </c>
      <c r="Z103" s="151"/>
      <c r="AA103" s="151"/>
      <c r="AB103" s="151"/>
      <c r="AC103" s="151"/>
      <c r="AD103" s="151"/>
      <c r="AE103" s="151"/>
      <c r="AF103" s="151"/>
      <c r="AG103" s="151" t="s">
        <v>127</v>
      </c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outlineLevel="1" x14ac:dyDescent="0.2">
      <c r="A104" s="182">
        <v>66</v>
      </c>
      <c r="B104" s="183" t="s">
        <v>295</v>
      </c>
      <c r="C104" s="193" t="s">
        <v>296</v>
      </c>
      <c r="D104" s="184" t="s">
        <v>122</v>
      </c>
      <c r="E104" s="185">
        <v>378.39499999999998</v>
      </c>
      <c r="F104" s="186"/>
      <c r="G104" s="187">
        <f t="shared" si="21"/>
        <v>0</v>
      </c>
      <c r="H104" s="186"/>
      <c r="I104" s="187">
        <f t="shared" si="22"/>
        <v>0</v>
      </c>
      <c r="J104" s="186"/>
      <c r="K104" s="187">
        <f t="shared" si="23"/>
        <v>0</v>
      </c>
      <c r="L104" s="187">
        <v>21</v>
      </c>
      <c r="M104" s="187">
        <f t="shared" si="24"/>
        <v>0</v>
      </c>
      <c r="N104" s="185">
        <v>0</v>
      </c>
      <c r="O104" s="185">
        <f t="shared" si="25"/>
        <v>0</v>
      </c>
      <c r="P104" s="185">
        <v>1.8000000000000001E-4</v>
      </c>
      <c r="Q104" s="185">
        <f t="shared" si="26"/>
        <v>7.0000000000000007E-2</v>
      </c>
      <c r="R104" s="187" t="s">
        <v>282</v>
      </c>
      <c r="S104" s="187" t="s">
        <v>124</v>
      </c>
      <c r="T104" s="188" t="s">
        <v>124</v>
      </c>
      <c r="U104" s="162">
        <v>0.03</v>
      </c>
      <c r="V104" s="162">
        <f t="shared" si="27"/>
        <v>11.35</v>
      </c>
      <c r="W104" s="162"/>
      <c r="X104" s="162" t="s">
        <v>125</v>
      </c>
      <c r="Y104" s="162" t="s">
        <v>126</v>
      </c>
      <c r="Z104" s="151"/>
      <c r="AA104" s="151"/>
      <c r="AB104" s="151"/>
      <c r="AC104" s="151"/>
      <c r="AD104" s="151"/>
      <c r="AE104" s="151"/>
      <c r="AF104" s="151"/>
      <c r="AG104" s="151" t="s">
        <v>127</v>
      </c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82">
        <v>67</v>
      </c>
      <c r="B105" s="183" t="s">
        <v>297</v>
      </c>
      <c r="C105" s="193" t="s">
        <v>298</v>
      </c>
      <c r="D105" s="184" t="s">
        <v>122</v>
      </c>
      <c r="E105" s="185">
        <v>378.39499999999998</v>
      </c>
      <c r="F105" s="186"/>
      <c r="G105" s="187">
        <f t="shared" si="21"/>
        <v>0</v>
      </c>
      <c r="H105" s="186"/>
      <c r="I105" s="187">
        <f t="shared" si="22"/>
        <v>0</v>
      </c>
      <c r="J105" s="186"/>
      <c r="K105" s="187">
        <f t="shared" si="23"/>
        <v>0</v>
      </c>
      <c r="L105" s="187">
        <v>21</v>
      </c>
      <c r="M105" s="187">
        <f t="shared" si="24"/>
        <v>0</v>
      </c>
      <c r="N105" s="185">
        <v>0</v>
      </c>
      <c r="O105" s="185">
        <f t="shared" si="25"/>
        <v>0</v>
      </c>
      <c r="P105" s="185">
        <v>0</v>
      </c>
      <c r="Q105" s="185">
        <f t="shared" si="26"/>
        <v>0</v>
      </c>
      <c r="R105" s="187" t="s">
        <v>282</v>
      </c>
      <c r="S105" s="187" t="s">
        <v>124</v>
      </c>
      <c r="T105" s="188" t="s">
        <v>124</v>
      </c>
      <c r="U105" s="162">
        <v>0.1</v>
      </c>
      <c r="V105" s="162">
        <f t="shared" si="27"/>
        <v>37.840000000000003</v>
      </c>
      <c r="W105" s="162"/>
      <c r="X105" s="162" t="s">
        <v>125</v>
      </c>
      <c r="Y105" s="162" t="s">
        <v>126</v>
      </c>
      <c r="Z105" s="151"/>
      <c r="AA105" s="151"/>
      <c r="AB105" s="151"/>
      <c r="AC105" s="151"/>
      <c r="AD105" s="151"/>
      <c r="AE105" s="151"/>
      <c r="AF105" s="151"/>
      <c r="AG105" s="151" t="s">
        <v>127</v>
      </c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ht="22.5" outlineLevel="1" x14ac:dyDescent="0.2">
      <c r="A106" s="182">
        <v>68</v>
      </c>
      <c r="B106" s="183" t="s">
        <v>299</v>
      </c>
      <c r="C106" s="193" t="s">
        <v>300</v>
      </c>
      <c r="D106" s="184" t="s">
        <v>149</v>
      </c>
      <c r="E106" s="185">
        <v>462</v>
      </c>
      <c r="F106" s="186"/>
      <c r="G106" s="187">
        <f t="shared" si="21"/>
        <v>0</v>
      </c>
      <c r="H106" s="186"/>
      <c r="I106" s="187">
        <f t="shared" si="22"/>
        <v>0</v>
      </c>
      <c r="J106" s="186"/>
      <c r="K106" s="187">
        <f t="shared" si="23"/>
        <v>0</v>
      </c>
      <c r="L106" s="187">
        <v>21</v>
      </c>
      <c r="M106" s="187">
        <f t="shared" si="24"/>
        <v>0</v>
      </c>
      <c r="N106" s="185">
        <v>0</v>
      </c>
      <c r="O106" s="185">
        <f t="shared" si="25"/>
        <v>0</v>
      </c>
      <c r="P106" s="185">
        <v>0</v>
      </c>
      <c r="Q106" s="185">
        <f t="shared" si="26"/>
        <v>0</v>
      </c>
      <c r="R106" s="187" t="s">
        <v>282</v>
      </c>
      <c r="S106" s="187" t="s">
        <v>124</v>
      </c>
      <c r="T106" s="188" t="s">
        <v>124</v>
      </c>
      <c r="U106" s="162">
        <v>0.05</v>
      </c>
      <c r="V106" s="162">
        <f t="shared" si="27"/>
        <v>23.1</v>
      </c>
      <c r="W106" s="162"/>
      <c r="X106" s="162" t="s">
        <v>125</v>
      </c>
      <c r="Y106" s="162" t="s">
        <v>126</v>
      </c>
      <c r="Z106" s="151"/>
      <c r="AA106" s="151"/>
      <c r="AB106" s="151"/>
      <c r="AC106" s="151"/>
      <c r="AD106" s="151"/>
      <c r="AE106" s="151"/>
      <c r="AF106" s="151"/>
      <c r="AG106" s="151" t="s">
        <v>127</v>
      </c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82">
        <v>69</v>
      </c>
      <c r="B107" s="183" t="s">
        <v>301</v>
      </c>
      <c r="C107" s="193" t="s">
        <v>302</v>
      </c>
      <c r="D107" s="184" t="s">
        <v>193</v>
      </c>
      <c r="E107" s="185">
        <v>60</v>
      </c>
      <c r="F107" s="186"/>
      <c r="G107" s="187">
        <f t="shared" si="21"/>
        <v>0</v>
      </c>
      <c r="H107" s="186"/>
      <c r="I107" s="187">
        <f t="shared" si="22"/>
        <v>0</v>
      </c>
      <c r="J107" s="186"/>
      <c r="K107" s="187">
        <f t="shared" si="23"/>
        <v>0</v>
      </c>
      <c r="L107" s="187">
        <v>21</v>
      </c>
      <c r="M107" s="187">
        <f t="shared" si="24"/>
        <v>0</v>
      </c>
      <c r="N107" s="185">
        <v>7.6000000000000004E-4</v>
      </c>
      <c r="O107" s="185">
        <f t="shared" si="25"/>
        <v>0.05</v>
      </c>
      <c r="P107" s="185">
        <v>0</v>
      </c>
      <c r="Q107" s="185">
        <f t="shared" si="26"/>
        <v>0</v>
      </c>
      <c r="R107" s="187" t="s">
        <v>183</v>
      </c>
      <c r="S107" s="187" t="s">
        <v>124</v>
      </c>
      <c r="T107" s="188" t="s">
        <v>124</v>
      </c>
      <c r="U107" s="162">
        <v>0</v>
      </c>
      <c r="V107" s="162">
        <f t="shared" si="27"/>
        <v>0</v>
      </c>
      <c r="W107" s="162"/>
      <c r="X107" s="162" t="s">
        <v>184</v>
      </c>
      <c r="Y107" s="162" t="s">
        <v>126</v>
      </c>
      <c r="Z107" s="151"/>
      <c r="AA107" s="151"/>
      <c r="AB107" s="151"/>
      <c r="AC107" s="151"/>
      <c r="AD107" s="151"/>
      <c r="AE107" s="151"/>
      <c r="AF107" s="151"/>
      <c r="AG107" s="151" t="s">
        <v>185</v>
      </c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ht="22.5" outlineLevel="1" x14ac:dyDescent="0.2">
      <c r="A108" s="174">
        <v>70</v>
      </c>
      <c r="B108" s="175" t="s">
        <v>303</v>
      </c>
      <c r="C108" s="191" t="s">
        <v>304</v>
      </c>
      <c r="D108" s="176" t="s">
        <v>122</v>
      </c>
      <c r="E108" s="177">
        <v>491.9</v>
      </c>
      <c r="F108" s="178"/>
      <c r="G108" s="179">
        <f t="shared" si="21"/>
        <v>0</v>
      </c>
      <c r="H108" s="178"/>
      <c r="I108" s="179">
        <f t="shared" si="22"/>
        <v>0</v>
      </c>
      <c r="J108" s="178"/>
      <c r="K108" s="179">
        <f t="shared" si="23"/>
        <v>0</v>
      </c>
      <c r="L108" s="179">
        <v>21</v>
      </c>
      <c r="M108" s="179">
        <f t="shared" si="24"/>
        <v>0</v>
      </c>
      <c r="N108" s="177">
        <v>6.9999999999999999E-4</v>
      </c>
      <c r="O108" s="177">
        <f t="shared" si="25"/>
        <v>0.34</v>
      </c>
      <c r="P108" s="177">
        <v>0</v>
      </c>
      <c r="Q108" s="177">
        <f t="shared" si="26"/>
        <v>0</v>
      </c>
      <c r="R108" s="179" t="s">
        <v>183</v>
      </c>
      <c r="S108" s="179" t="s">
        <v>124</v>
      </c>
      <c r="T108" s="180" t="s">
        <v>124</v>
      </c>
      <c r="U108" s="162">
        <v>0</v>
      </c>
      <c r="V108" s="162">
        <f t="shared" si="27"/>
        <v>0</v>
      </c>
      <c r="W108" s="162"/>
      <c r="X108" s="162" t="s">
        <v>184</v>
      </c>
      <c r="Y108" s="162" t="s">
        <v>126</v>
      </c>
      <c r="Z108" s="151"/>
      <c r="AA108" s="151"/>
      <c r="AB108" s="151"/>
      <c r="AC108" s="151"/>
      <c r="AD108" s="151"/>
      <c r="AE108" s="151"/>
      <c r="AF108" s="151"/>
      <c r="AG108" s="151" t="s">
        <v>185</v>
      </c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1" x14ac:dyDescent="0.2">
      <c r="A109" s="158">
        <v>71</v>
      </c>
      <c r="B109" s="159" t="s">
        <v>305</v>
      </c>
      <c r="C109" s="194" t="s">
        <v>306</v>
      </c>
      <c r="D109" s="160" t="s">
        <v>0</v>
      </c>
      <c r="E109" s="189"/>
      <c r="F109" s="163"/>
      <c r="G109" s="162">
        <f t="shared" si="21"/>
        <v>0</v>
      </c>
      <c r="H109" s="163"/>
      <c r="I109" s="162">
        <f t="shared" si="22"/>
        <v>0</v>
      </c>
      <c r="J109" s="163"/>
      <c r="K109" s="162">
        <f t="shared" si="23"/>
        <v>0</v>
      </c>
      <c r="L109" s="162">
        <v>21</v>
      </c>
      <c r="M109" s="162">
        <f t="shared" si="24"/>
        <v>0</v>
      </c>
      <c r="N109" s="161">
        <v>0</v>
      </c>
      <c r="O109" s="161">
        <f t="shared" si="25"/>
        <v>0</v>
      </c>
      <c r="P109" s="161">
        <v>0</v>
      </c>
      <c r="Q109" s="161">
        <f t="shared" si="26"/>
        <v>0</v>
      </c>
      <c r="R109" s="162" t="s">
        <v>282</v>
      </c>
      <c r="S109" s="162" t="s">
        <v>124</v>
      </c>
      <c r="T109" s="162" t="s">
        <v>124</v>
      </c>
      <c r="U109" s="162">
        <v>2.5999999999999999E-2</v>
      </c>
      <c r="V109" s="162">
        <f t="shared" si="27"/>
        <v>0</v>
      </c>
      <c r="W109" s="162"/>
      <c r="X109" s="162" t="s">
        <v>165</v>
      </c>
      <c r="Y109" s="162" t="s">
        <v>126</v>
      </c>
      <c r="Z109" s="151"/>
      <c r="AA109" s="151"/>
      <c r="AB109" s="151"/>
      <c r="AC109" s="151"/>
      <c r="AD109" s="151"/>
      <c r="AE109" s="151"/>
      <c r="AF109" s="151"/>
      <c r="AG109" s="151" t="s">
        <v>166</v>
      </c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2" x14ac:dyDescent="0.2">
      <c r="A110" s="158"/>
      <c r="B110" s="159"/>
      <c r="C110" s="256" t="s">
        <v>173</v>
      </c>
      <c r="D110" s="257"/>
      <c r="E110" s="257"/>
      <c r="F110" s="257"/>
      <c r="G110" s="257"/>
      <c r="H110" s="162"/>
      <c r="I110" s="162"/>
      <c r="J110" s="162"/>
      <c r="K110" s="162"/>
      <c r="L110" s="162"/>
      <c r="M110" s="162"/>
      <c r="N110" s="161"/>
      <c r="O110" s="161"/>
      <c r="P110" s="161"/>
      <c r="Q110" s="161"/>
      <c r="R110" s="162"/>
      <c r="S110" s="162"/>
      <c r="T110" s="162"/>
      <c r="U110" s="162"/>
      <c r="V110" s="162"/>
      <c r="W110" s="162"/>
      <c r="X110" s="162"/>
      <c r="Y110" s="162"/>
      <c r="Z110" s="151"/>
      <c r="AA110" s="151"/>
      <c r="AB110" s="151"/>
      <c r="AC110" s="151"/>
      <c r="AD110" s="151"/>
      <c r="AE110" s="151"/>
      <c r="AF110" s="151"/>
      <c r="AG110" s="151" t="s">
        <v>129</v>
      </c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x14ac:dyDescent="0.2">
      <c r="A111" s="167" t="s">
        <v>118</v>
      </c>
      <c r="B111" s="168" t="s">
        <v>82</v>
      </c>
      <c r="C111" s="190" t="s">
        <v>83</v>
      </c>
      <c r="D111" s="169"/>
      <c r="E111" s="170"/>
      <c r="F111" s="171"/>
      <c r="G111" s="171">
        <f>SUMIF(AG112:AG115,"&lt;&gt;NOR",G112:G115)</f>
        <v>0</v>
      </c>
      <c r="H111" s="171"/>
      <c r="I111" s="171">
        <f>SUM(I112:I115)</f>
        <v>0</v>
      </c>
      <c r="J111" s="171"/>
      <c r="K111" s="171">
        <f>SUM(K112:K115)</f>
        <v>0</v>
      </c>
      <c r="L111" s="171"/>
      <c r="M111" s="171">
        <f>SUM(M112:M115)</f>
        <v>0</v>
      </c>
      <c r="N111" s="170"/>
      <c r="O111" s="170">
        <f>SUM(O112:O115)</f>
        <v>0</v>
      </c>
      <c r="P111" s="170"/>
      <c r="Q111" s="170">
        <f>SUM(Q112:Q115)</f>
        <v>0</v>
      </c>
      <c r="R111" s="171"/>
      <c r="S111" s="171"/>
      <c r="T111" s="172"/>
      <c r="U111" s="166"/>
      <c r="V111" s="166">
        <f>SUM(V112:V115)</f>
        <v>3.7</v>
      </c>
      <c r="W111" s="166"/>
      <c r="X111" s="166"/>
      <c r="Y111" s="166"/>
      <c r="AG111" t="s">
        <v>119</v>
      </c>
    </row>
    <row r="112" spans="1:60" outlineLevel="1" x14ac:dyDescent="0.2">
      <c r="A112" s="182">
        <v>72</v>
      </c>
      <c r="B112" s="183" t="s">
        <v>307</v>
      </c>
      <c r="C112" s="193" t="s">
        <v>308</v>
      </c>
      <c r="D112" s="184" t="s">
        <v>193</v>
      </c>
      <c r="E112" s="185">
        <v>1</v>
      </c>
      <c r="F112" s="186"/>
      <c r="G112" s="187">
        <f>ROUND(E112*F112,2)</f>
        <v>0</v>
      </c>
      <c r="H112" s="186"/>
      <c r="I112" s="187">
        <f>ROUND(E112*H112,2)</f>
        <v>0</v>
      </c>
      <c r="J112" s="186"/>
      <c r="K112" s="187">
        <f>ROUND(E112*J112,2)</f>
        <v>0</v>
      </c>
      <c r="L112" s="187">
        <v>21</v>
      </c>
      <c r="M112" s="187">
        <f>G112*(1+L112/100)</f>
        <v>0</v>
      </c>
      <c r="N112" s="185">
        <v>1.6000000000000001E-4</v>
      </c>
      <c r="O112" s="185">
        <f>ROUND(E112*N112,2)</f>
        <v>0</v>
      </c>
      <c r="P112" s="185">
        <v>0</v>
      </c>
      <c r="Q112" s="185">
        <f>ROUND(E112*P112,2)</f>
        <v>0</v>
      </c>
      <c r="R112" s="187" t="s">
        <v>309</v>
      </c>
      <c r="S112" s="187" t="s">
        <v>124</v>
      </c>
      <c r="T112" s="188" t="s">
        <v>158</v>
      </c>
      <c r="U112" s="162">
        <v>3.7</v>
      </c>
      <c r="V112" s="162">
        <f>ROUND(E112*U112,2)</f>
        <v>3.7</v>
      </c>
      <c r="W112" s="162"/>
      <c r="X112" s="162" t="s">
        <v>125</v>
      </c>
      <c r="Y112" s="162" t="s">
        <v>126</v>
      </c>
      <c r="Z112" s="151"/>
      <c r="AA112" s="151"/>
      <c r="AB112" s="151"/>
      <c r="AC112" s="151"/>
      <c r="AD112" s="151"/>
      <c r="AE112" s="151"/>
      <c r="AF112" s="151"/>
      <c r="AG112" s="151" t="s">
        <v>127</v>
      </c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1" x14ac:dyDescent="0.2">
      <c r="A113" s="174">
        <v>73</v>
      </c>
      <c r="B113" s="175" t="s">
        <v>310</v>
      </c>
      <c r="C113" s="191" t="s">
        <v>311</v>
      </c>
      <c r="D113" s="176" t="s">
        <v>156</v>
      </c>
      <c r="E113" s="177">
        <v>1</v>
      </c>
      <c r="F113" s="178"/>
      <c r="G113" s="179">
        <f>ROUND(E113*F113,2)</f>
        <v>0</v>
      </c>
      <c r="H113" s="178"/>
      <c r="I113" s="179">
        <f>ROUND(E113*H113,2)</f>
        <v>0</v>
      </c>
      <c r="J113" s="178"/>
      <c r="K113" s="179">
        <f>ROUND(E113*J113,2)</f>
        <v>0</v>
      </c>
      <c r="L113" s="179">
        <v>21</v>
      </c>
      <c r="M113" s="179">
        <f>G113*(1+L113/100)</f>
        <v>0</v>
      </c>
      <c r="N113" s="177">
        <v>0</v>
      </c>
      <c r="O113" s="177">
        <f>ROUND(E113*N113,2)</f>
        <v>0</v>
      </c>
      <c r="P113" s="177">
        <v>0</v>
      </c>
      <c r="Q113" s="177">
        <f>ROUND(E113*P113,2)</f>
        <v>0</v>
      </c>
      <c r="R113" s="179"/>
      <c r="S113" s="179" t="s">
        <v>157</v>
      </c>
      <c r="T113" s="180" t="s">
        <v>158</v>
      </c>
      <c r="U113" s="162">
        <v>0</v>
      </c>
      <c r="V113" s="162">
        <f>ROUND(E113*U113,2)</f>
        <v>0</v>
      </c>
      <c r="W113" s="162"/>
      <c r="X113" s="162" t="s">
        <v>216</v>
      </c>
      <c r="Y113" s="162" t="s">
        <v>126</v>
      </c>
      <c r="Z113" s="151"/>
      <c r="AA113" s="151"/>
      <c r="AB113" s="151"/>
      <c r="AC113" s="151"/>
      <c r="AD113" s="151"/>
      <c r="AE113" s="151"/>
      <c r="AF113" s="151"/>
      <c r="AG113" s="151" t="s">
        <v>217</v>
      </c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outlineLevel="1" x14ac:dyDescent="0.2">
      <c r="A114" s="158">
        <v>74</v>
      </c>
      <c r="B114" s="159" t="s">
        <v>312</v>
      </c>
      <c r="C114" s="194" t="s">
        <v>313</v>
      </c>
      <c r="D114" s="160" t="s">
        <v>0</v>
      </c>
      <c r="E114" s="189"/>
      <c r="F114" s="163"/>
      <c r="G114" s="162">
        <f>ROUND(E114*F114,2)</f>
        <v>0</v>
      </c>
      <c r="H114" s="163"/>
      <c r="I114" s="162">
        <f>ROUND(E114*H114,2)</f>
        <v>0</v>
      </c>
      <c r="J114" s="163"/>
      <c r="K114" s="162">
        <f>ROUND(E114*J114,2)</f>
        <v>0</v>
      </c>
      <c r="L114" s="162">
        <v>21</v>
      </c>
      <c r="M114" s="162">
        <f>G114*(1+L114/100)</f>
        <v>0</v>
      </c>
      <c r="N114" s="161">
        <v>0</v>
      </c>
      <c r="O114" s="161">
        <f>ROUND(E114*N114,2)</f>
        <v>0</v>
      </c>
      <c r="P114" s="161">
        <v>0</v>
      </c>
      <c r="Q114" s="161">
        <f>ROUND(E114*P114,2)</f>
        <v>0</v>
      </c>
      <c r="R114" s="162" t="s">
        <v>309</v>
      </c>
      <c r="S114" s="162" t="s">
        <v>124</v>
      </c>
      <c r="T114" s="162" t="s">
        <v>124</v>
      </c>
      <c r="U114" s="162">
        <v>0</v>
      </c>
      <c r="V114" s="162">
        <f>ROUND(E114*U114,2)</f>
        <v>0</v>
      </c>
      <c r="W114" s="162"/>
      <c r="X114" s="162" t="s">
        <v>165</v>
      </c>
      <c r="Y114" s="162" t="s">
        <v>126</v>
      </c>
      <c r="Z114" s="151"/>
      <c r="AA114" s="151"/>
      <c r="AB114" s="151"/>
      <c r="AC114" s="151"/>
      <c r="AD114" s="151"/>
      <c r="AE114" s="151"/>
      <c r="AF114" s="151"/>
      <c r="AG114" s="151" t="s">
        <v>166</v>
      </c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2" x14ac:dyDescent="0.2">
      <c r="A115" s="158"/>
      <c r="B115" s="159"/>
      <c r="C115" s="256" t="s">
        <v>173</v>
      </c>
      <c r="D115" s="257"/>
      <c r="E115" s="257"/>
      <c r="F115" s="257"/>
      <c r="G115" s="257"/>
      <c r="H115" s="162"/>
      <c r="I115" s="162"/>
      <c r="J115" s="162"/>
      <c r="K115" s="162"/>
      <c r="L115" s="162"/>
      <c r="M115" s="162"/>
      <c r="N115" s="161"/>
      <c r="O115" s="161"/>
      <c r="P115" s="161"/>
      <c r="Q115" s="161"/>
      <c r="R115" s="162"/>
      <c r="S115" s="162"/>
      <c r="T115" s="162"/>
      <c r="U115" s="162"/>
      <c r="V115" s="162"/>
      <c r="W115" s="162"/>
      <c r="X115" s="162"/>
      <c r="Y115" s="162"/>
      <c r="Z115" s="151"/>
      <c r="AA115" s="151"/>
      <c r="AB115" s="151"/>
      <c r="AC115" s="151"/>
      <c r="AD115" s="151"/>
      <c r="AE115" s="151"/>
      <c r="AF115" s="151"/>
      <c r="AG115" s="151" t="s">
        <v>129</v>
      </c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x14ac:dyDescent="0.2">
      <c r="A116" s="167" t="s">
        <v>118</v>
      </c>
      <c r="B116" s="168" t="s">
        <v>84</v>
      </c>
      <c r="C116" s="190" t="s">
        <v>85</v>
      </c>
      <c r="D116" s="169"/>
      <c r="E116" s="170"/>
      <c r="F116" s="171"/>
      <c r="G116" s="171">
        <f>SUMIF(AG117:AG118,"&lt;&gt;NOR",G117:G118)</f>
        <v>0</v>
      </c>
      <c r="H116" s="171"/>
      <c r="I116" s="171">
        <f>SUM(I117:I118)</f>
        <v>0</v>
      </c>
      <c r="J116" s="171"/>
      <c r="K116" s="171">
        <f>SUM(K117:K118)</f>
        <v>0</v>
      </c>
      <c r="L116" s="171"/>
      <c r="M116" s="171">
        <f>SUM(M117:M118)</f>
        <v>0</v>
      </c>
      <c r="N116" s="170"/>
      <c r="O116" s="170">
        <f>SUM(O117:O118)</f>
        <v>0</v>
      </c>
      <c r="P116" s="170"/>
      <c r="Q116" s="170">
        <f>SUM(Q117:Q118)</f>
        <v>0</v>
      </c>
      <c r="R116" s="171"/>
      <c r="S116" s="171"/>
      <c r="T116" s="172"/>
      <c r="U116" s="166"/>
      <c r="V116" s="166">
        <f>SUM(V117:V118)</f>
        <v>0</v>
      </c>
      <c r="W116" s="166"/>
      <c r="X116" s="166"/>
      <c r="Y116" s="166"/>
      <c r="AG116" t="s">
        <v>119</v>
      </c>
    </row>
    <row r="117" spans="1:60" outlineLevel="1" x14ac:dyDescent="0.2">
      <c r="A117" s="182">
        <v>75</v>
      </c>
      <c r="B117" s="183" t="s">
        <v>314</v>
      </c>
      <c r="C117" s="193" t="s">
        <v>315</v>
      </c>
      <c r="D117" s="184" t="s">
        <v>156</v>
      </c>
      <c r="E117" s="185">
        <v>1</v>
      </c>
      <c r="F117" s="186"/>
      <c r="G117" s="187">
        <f>ROUND(E117*F117,2)</f>
        <v>0</v>
      </c>
      <c r="H117" s="186"/>
      <c r="I117" s="187">
        <f>ROUND(E117*H117,2)</f>
        <v>0</v>
      </c>
      <c r="J117" s="186"/>
      <c r="K117" s="187">
        <f>ROUND(E117*J117,2)</f>
        <v>0</v>
      </c>
      <c r="L117" s="187">
        <v>21</v>
      </c>
      <c r="M117" s="187">
        <f>G117*(1+L117/100)</f>
        <v>0</v>
      </c>
      <c r="N117" s="185">
        <v>0</v>
      </c>
      <c r="O117" s="185">
        <f>ROUND(E117*N117,2)</f>
        <v>0</v>
      </c>
      <c r="P117" s="185">
        <v>0</v>
      </c>
      <c r="Q117" s="185">
        <f>ROUND(E117*P117,2)</f>
        <v>0</v>
      </c>
      <c r="R117" s="187"/>
      <c r="S117" s="187" t="s">
        <v>157</v>
      </c>
      <c r="T117" s="188" t="s">
        <v>158</v>
      </c>
      <c r="U117" s="162">
        <v>0</v>
      </c>
      <c r="V117" s="162">
        <f>ROUND(E117*U117,2)</f>
        <v>0</v>
      </c>
      <c r="W117" s="162"/>
      <c r="X117" s="162" t="s">
        <v>125</v>
      </c>
      <c r="Y117" s="162" t="s">
        <v>126</v>
      </c>
      <c r="Z117" s="151"/>
      <c r="AA117" s="151"/>
      <c r="AB117" s="151"/>
      <c r="AC117" s="151"/>
      <c r="AD117" s="151"/>
      <c r="AE117" s="151"/>
      <c r="AF117" s="151"/>
      <c r="AG117" s="151" t="s">
        <v>127</v>
      </c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outlineLevel="1" x14ac:dyDescent="0.2">
      <c r="A118" s="182">
        <v>76</v>
      </c>
      <c r="B118" s="183" t="s">
        <v>316</v>
      </c>
      <c r="C118" s="193" t="s">
        <v>317</v>
      </c>
      <c r="D118" s="184" t="s">
        <v>156</v>
      </c>
      <c r="E118" s="185">
        <v>1</v>
      </c>
      <c r="F118" s="186"/>
      <c r="G118" s="187">
        <f>ROUND(E118*F118,2)</f>
        <v>0</v>
      </c>
      <c r="H118" s="186"/>
      <c r="I118" s="187">
        <f>ROUND(E118*H118,2)</f>
        <v>0</v>
      </c>
      <c r="J118" s="186"/>
      <c r="K118" s="187">
        <f>ROUND(E118*J118,2)</f>
        <v>0</v>
      </c>
      <c r="L118" s="187">
        <v>21</v>
      </c>
      <c r="M118" s="187">
        <f>G118*(1+L118/100)</f>
        <v>0</v>
      </c>
      <c r="N118" s="185">
        <v>0</v>
      </c>
      <c r="O118" s="185">
        <f>ROUND(E118*N118,2)</f>
        <v>0</v>
      </c>
      <c r="P118" s="185">
        <v>0</v>
      </c>
      <c r="Q118" s="185">
        <f>ROUND(E118*P118,2)</f>
        <v>0</v>
      </c>
      <c r="R118" s="187"/>
      <c r="S118" s="187" t="s">
        <v>157</v>
      </c>
      <c r="T118" s="188" t="s">
        <v>158</v>
      </c>
      <c r="U118" s="162">
        <v>0</v>
      </c>
      <c r="V118" s="162">
        <f>ROUND(E118*U118,2)</f>
        <v>0</v>
      </c>
      <c r="W118" s="162"/>
      <c r="X118" s="162" t="s">
        <v>125</v>
      </c>
      <c r="Y118" s="162" t="s">
        <v>126</v>
      </c>
      <c r="Z118" s="151"/>
      <c r="AA118" s="151"/>
      <c r="AB118" s="151"/>
      <c r="AC118" s="151"/>
      <c r="AD118" s="151"/>
      <c r="AE118" s="151"/>
      <c r="AF118" s="151"/>
      <c r="AG118" s="151" t="s">
        <v>127</v>
      </c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x14ac:dyDescent="0.2">
      <c r="A119" s="167" t="s">
        <v>118</v>
      </c>
      <c r="B119" s="168" t="s">
        <v>86</v>
      </c>
      <c r="C119" s="190" t="s">
        <v>87</v>
      </c>
      <c r="D119" s="169"/>
      <c r="E119" s="170"/>
      <c r="F119" s="171"/>
      <c r="G119" s="171">
        <f>SUMIF(AG120:AG127,"&lt;&gt;NOR",G120:G127)</f>
        <v>0</v>
      </c>
      <c r="H119" s="171"/>
      <c r="I119" s="171">
        <f>SUM(I120:I127)</f>
        <v>0</v>
      </c>
      <c r="J119" s="171"/>
      <c r="K119" s="171">
        <f>SUM(K120:K127)</f>
        <v>0</v>
      </c>
      <c r="L119" s="171"/>
      <c r="M119" s="171">
        <f>SUM(M120:M127)</f>
        <v>0</v>
      </c>
      <c r="N119" s="170"/>
      <c r="O119" s="170">
        <f>SUM(O120:O127)</f>
        <v>0</v>
      </c>
      <c r="P119" s="170"/>
      <c r="Q119" s="170">
        <f>SUM(Q120:Q127)</f>
        <v>0</v>
      </c>
      <c r="R119" s="171"/>
      <c r="S119" s="171"/>
      <c r="T119" s="172"/>
      <c r="U119" s="166"/>
      <c r="V119" s="166">
        <f>SUM(V120:V127)</f>
        <v>53.28</v>
      </c>
      <c r="W119" s="166"/>
      <c r="X119" s="166"/>
      <c r="Y119" s="166"/>
      <c r="AG119" t="s">
        <v>119</v>
      </c>
    </row>
    <row r="120" spans="1:60" outlineLevel="1" x14ac:dyDescent="0.2">
      <c r="A120" s="182">
        <v>77</v>
      </c>
      <c r="B120" s="183" t="s">
        <v>318</v>
      </c>
      <c r="C120" s="193" t="s">
        <v>319</v>
      </c>
      <c r="D120" s="184" t="s">
        <v>164</v>
      </c>
      <c r="E120" s="185">
        <v>24.49691</v>
      </c>
      <c r="F120" s="186"/>
      <c r="G120" s="187">
        <f t="shared" ref="G120:G126" si="28">ROUND(E120*F120,2)</f>
        <v>0</v>
      </c>
      <c r="H120" s="186"/>
      <c r="I120" s="187">
        <f t="shared" ref="I120:I126" si="29">ROUND(E120*H120,2)</f>
        <v>0</v>
      </c>
      <c r="J120" s="186"/>
      <c r="K120" s="187">
        <f t="shared" ref="K120:K126" si="30">ROUND(E120*J120,2)</f>
        <v>0</v>
      </c>
      <c r="L120" s="187">
        <v>21</v>
      </c>
      <c r="M120" s="187">
        <f t="shared" ref="M120:M126" si="31">G120*(1+L120/100)</f>
        <v>0</v>
      </c>
      <c r="N120" s="185">
        <v>0</v>
      </c>
      <c r="O120" s="185">
        <f t="shared" ref="O120:O126" si="32">ROUND(E120*N120,2)</f>
        <v>0</v>
      </c>
      <c r="P120" s="185">
        <v>0</v>
      </c>
      <c r="Q120" s="185">
        <f t="shared" ref="Q120:Q126" si="33">ROUND(E120*P120,2)</f>
        <v>0</v>
      </c>
      <c r="R120" s="187" t="s">
        <v>320</v>
      </c>
      <c r="S120" s="187" t="s">
        <v>124</v>
      </c>
      <c r="T120" s="188" t="s">
        <v>124</v>
      </c>
      <c r="U120" s="162">
        <v>0.49</v>
      </c>
      <c r="V120" s="162">
        <f t="shared" ref="V120:V126" si="34">ROUND(E120*U120,2)</f>
        <v>12</v>
      </c>
      <c r="W120" s="162"/>
      <c r="X120" s="162" t="s">
        <v>125</v>
      </c>
      <c r="Y120" s="162" t="s">
        <v>126</v>
      </c>
      <c r="Z120" s="151"/>
      <c r="AA120" s="151"/>
      <c r="AB120" s="151"/>
      <c r="AC120" s="151"/>
      <c r="AD120" s="151"/>
      <c r="AE120" s="151"/>
      <c r="AF120" s="151"/>
      <c r="AG120" s="151" t="s">
        <v>127</v>
      </c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1" x14ac:dyDescent="0.2">
      <c r="A121" s="182">
        <v>78</v>
      </c>
      <c r="B121" s="183" t="s">
        <v>321</v>
      </c>
      <c r="C121" s="193" t="s">
        <v>322</v>
      </c>
      <c r="D121" s="184" t="s">
        <v>164</v>
      </c>
      <c r="E121" s="185">
        <v>20.07291</v>
      </c>
      <c r="F121" s="186"/>
      <c r="G121" s="187">
        <f t="shared" si="28"/>
        <v>0</v>
      </c>
      <c r="H121" s="186"/>
      <c r="I121" s="187">
        <f t="shared" si="29"/>
        <v>0</v>
      </c>
      <c r="J121" s="186"/>
      <c r="K121" s="187">
        <f t="shared" si="30"/>
        <v>0</v>
      </c>
      <c r="L121" s="187">
        <v>21</v>
      </c>
      <c r="M121" s="187">
        <f t="shared" si="31"/>
        <v>0</v>
      </c>
      <c r="N121" s="185">
        <v>0</v>
      </c>
      <c r="O121" s="185">
        <f t="shared" si="32"/>
        <v>0</v>
      </c>
      <c r="P121" s="185">
        <v>0</v>
      </c>
      <c r="Q121" s="185">
        <f t="shared" si="33"/>
        <v>0</v>
      </c>
      <c r="R121" s="187" t="s">
        <v>320</v>
      </c>
      <c r="S121" s="187" t="s">
        <v>124</v>
      </c>
      <c r="T121" s="188" t="s">
        <v>124</v>
      </c>
      <c r="U121" s="162">
        <v>0</v>
      </c>
      <c r="V121" s="162">
        <f t="shared" si="34"/>
        <v>0</v>
      </c>
      <c r="W121" s="162"/>
      <c r="X121" s="162" t="s">
        <v>125</v>
      </c>
      <c r="Y121" s="162" t="s">
        <v>126</v>
      </c>
      <c r="Z121" s="151"/>
      <c r="AA121" s="151"/>
      <c r="AB121" s="151"/>
      <c r="AC121" s="151"/>
      <c r="AD121" s="151"/>
      <c r="AE121" s="151"/>
      <c r="AF121" s="151"/>
      <c r="AG121" s="151" t="s">
        <v>127</v>
      </c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1" x14ac:dyDescent="0.2">
      <c r="A122" s="182">
        <v>79</v>
      </c>
      <c r="B122" s="183" t="s">
        <v>323</v>
      </c>
      <c r="C122" s="193" t="s">
        <v>324</v>
      </c>
      <c r="D122" s="184" t="s">
        <v>164</v>
      </c>
      <c r="E122" s="185">
        <v>0.38400000000000001</v>
      </c>
      <c r="F122" s="186"/>
      <c r="G122" s="187">
        <f t="shared" si="28"/>
        <v>0</v>
      </c>
      <c r="H122" s="186"/>
      <c r="I122" s="187">
        <f t="shared" si="29"/>
        <v>0</v>
      </c>
      <c r="J122" s="186"/>
      <c r="K122" s="187">
        <f t="shared" si="30"/>
        <v>0</v>
      </c>
      <c r="L122" s="187">
        <v>21</v>
      </c>
      <c r="M122" s="187">
        <f t="shared" si="31"/>
        <v>0</v>
      </c>
      <c r="N122" s="185">
        <v>0</v>
      </c>
      <c r="O122" s="185">
        <f t="shared" si="32"/>
        <v>0</v>
      </c>
      <c r="P122" s="185">
        <v>0</v>
      </c>
      <c r="Q122" s="185">
        <f t="shared" si="33"/>
        <v>0</v>
      </c>
      <c r="R122" s="187" t="s">
        <v>320</v>
      </c>
      <c r="S122" s="187" t="s">
        <v>124</v>
      </c>
      <c r="T122" s="188" t="s">
        <v>124</v>
      </c>
      <c r="U122" s="162">
        <v>0</v>
      </c>
      <c r="V122" s="162">
        <f t="shared" si="34"/>
        <v>0</v>
      </c>
      <c r="W122" s="162"/>
      <c r="X122" s="162" t="s">
        <v>125</v>
      </c>
      <c r="Y122" s="162" t="s">
        <v>126</v>
      </c>
      <c r="Z122" s="151"/>
      <c r="AA122" s="151"/>
      <c r="AB122" s="151"/>
      <c r="AC122" s="151"/>
      <c r="AD122" s="151"/>
      <c r="AE122" s="151"/>
      <c r="AF122" s="151"/>
      <c r="AG122" s="151" t="s">
        <v>127</v>
      </c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82">
        <v>80</v>
      </c>
      <c r="B123" s="183" t="s">
        <v>325</v>
      </c>
      <c r="C123" s="193" t="s">
        <v>326</v>
      </c>
      <c r="D123" s="184" t="s">
        <v>164</v>
      </c>
      <c r="E123" s="185">
        <v>4.04</v>
      </c>
      <c r="F123" s="186"/>
      <c r="G123" s="187">
        <f t="shared" si="28"/>
        <v>0</v>
      </c>
      <c r="H123" s="186"/>
      <c r="I123" s="187">
        <f t="shared" si="29"/>
        <v>0</v>
      </c>
      <c r="J123" s="186"/>
      <c r="K123" s="187">
        <f t="shared" si="30"/>
        <v>0</v>
      </c>
      <c r="L123" s="187">
        <v>21</v>
      </c>
      <c r="M123" s="187">
        <f t="shared" si="31"/>
        <v>0</v>
      </c>
      <c r="N123" s="185">
        <v>0</v>
      </c>
      <c r="O123" s="185">
        <f t="shared" si="32"/>
        <v>0</v>
      </c>
      <c r="P123" s="185">
        <v>0</v>
      </c>
      <c r="Q123" s="185">
        <f t="shared" si="33"/>
        <v>0</v>
      </c>
      <c r="R123" s="187" t="s">
        <v>320</v>
      </c>
      <c r="S123" s="187" t="s">
        <v>124</v>
      </c>
      <c r="T123" s="188" t="s">
        <v>124</v>
      </c>
      <c r="U123" s="162">
        <v>0</v>
      </c>
      <c r="V123" s="162">
        <f t="shared" si="34"/>
        <v>0</v>
      </c>
      <c r="W123" s="162"/>
      <c r="X123" s="162" t="s">
        <v>125</v>
      </c>
      <c r="Y123" s="162" t="s">
        <v>126</v>
      </c>
      <c r="Z123" s="151"/>
      <c r="AA123" s="151"/>
      <c r="AB123" s="151"/>
      <c r="AC123" s="151"/>
      <c r="AD123" s="151"/>
      <c r="AE123" s="151"/>
      <c r="AF123" s="151"/>
      <c r="AG123" s="151" t="s">
        <v>127</v>
      </c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ht="22.5" outlineLevel="1" x14ac:dyDescent="0.2">
      <c r="A124" s="182">
        <v>81</v>
      </c>
      <c r="B124" s="183" t="s">
        <v>327</v>
      </c>
      <c r="C124" s="193" t="s">
        <v>328</v>
      </c>
      <c r="D124" s="184" t="s">
        <v>164</v>
      </c>
      <c r="E124" s="185">
        <v>24.49691</v>
      </c>
      <c r="F124" s="186"/>
      <c r="G124" s="187">
        <f t="shared" si="28"/>
        <v>0</v>
      </c>
      <c r="H124" s="186"/>
      <c r="I124" s="187">
        <f t="shared" si="29"/>
        <v>0</v>
      </c>
      <c r="J124" s="186"/>
      <c r="K124" s="187">
        <f t="shared" si="30"/>
        <v>0</v>
      </c>
      <c r="L124" s="187">
        <v>21</v>
      </c>
      <c r="M124" s="187">
        <f t="shared" si="31"/>
        <v>0</v>
      </c>
      <c r="N124" s="185">
        <v>0</v>
      </c>
      <c r="O124" s="185">
        <f t="shared" si="32"/>
        <v>0</v>
      </c>
      <c r="P124" s="185">
        <v>0</v>
      </c>
      <c r="Q124" s="185">
        <f t="shared" si="33"/>
        <v>0</v>
      </c>
      <c r="R124" s="187" t="s">
        <v>320</v>
      </c>
      <c r="S124" s="187" t="s">
        <v>124</v>
      </c>
      <c r="T124" s="188" t="s">
        <v>124</v>
      </c>
      <c r="U124" s="162">
        <v>0.93300000000000005</v>
      </c>
      <c r="V124" s="162">
        <f t="shared" si="34"/>
        <v>22.86</v>
      </c>
      <c r="W124" s="162"/>
      <c r="X124" s="162" t="s">
        <v>329</v>
      </c>
      <c r="Y124" s="162" t="s">
        <v>126</v>
      </c>
      <c r="Z124" s="151"/>
      <c r="AA124" s="151"/>
      <c r="AB124" s="151"/>
      <c r="AC124" s="151"/>
      <c r="AD124" s="151"/>
      <c r="AE124" s="151"/>
      <c r="AF124" s="151"/>
      <c r="AG124" s="151" t="s">
        <v>330</v>
      </c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outlineLevel="1" x14ac:dyDescent="0.2">
      <c r="A125" s="182">
        <v>82</v>
      </c>
      <c r="B125" s="183" t="s">
        <v>331</v>
      </c>
      <c r="C125" s="193" t="s">
        <v>332</v>
      </c>
      <c r="D125" s="184" t="s">
        <v>164</v>
      </c>
      <c r="E125" s="185">
        <v>48.993830000000003</v>
      </c>
      <c r="F125" s="186"/>
      <c r="G125" s="187">
        <f t="shared" si="28"/>
        <v>0</v>
      </c>
      <c r="H125" s="186"/>
      <c r="I125" s="187">
        <f t="shared" si="29"/>
        <v>0</v>
      </c>
      <c r="J125" s="186"/>
      <c r="K125" s="187">
        <f t="shared" si="30"/>
        <v>0</v>
      </c>
      <c r="L125" s="187">
        <v>21</v>
      </c>
      <c r="M125" s="187">
        <f t="shared" si="31"/>
        <v>0</v>
      </c>
      <c r="N125" s="185">
        <v>0</v>
      </c>
      <c r="O125" s="185">
        <f t="shared" si="32"/>
        <v>0</v>
      </c>
      <c r="P125" s="185">
        <v>0</v>
      </c>
      <c r="Q125" s="185">
        <f t="shared" si="33"/>
        <v>0</v>
      </c>
      <c r="R125" s="187" t="s">
        <v>320</v>
      </c>
      <c r="S125" s="187" t="s">
        <v>124</v>
      </c>
      <c r="T125" s="188" t="s">
        <v>124</v>
      </c>
      <c r="U125" s="162">
        <v>0</v>
      </c>
      <c r="V125" s="162">
        <f t="shared" si="34"/>
        <v>0</v>
      </c>
      <c r="W125" s="162"/>
      <c r="X125" s="162" t="s">
        <v>329</v>
      </c>
      <c r="Y125" s="162" t="s">
        <v>126</v>
      </c>
      <c r="Z125" s="151"/>
      <c r="AA125" s="151"/>
      <c r="AB125" s="151"/>
      <c r="AC125" s="151"/>
      <c r="AD125" s="151"/>
      <c r="AE125" s="151"/>
      <c r="AF125" s="151"/>
      <c r="AG125" s="151" t="s">
        <v>330</v>
      </c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ht="22.5" outlineLevel="1" x14ac:dyDescent="0.2">
      <c r="A126" s="174">
        <v>83</v>
      </c>
      <c r="B126" s="175" t="s">
        <v>333</v>
      </c>
      <c r="C126" s="191" t="s">
        <v>334</v>
      </c>
      <c r="D126" s="176" t="s">
        <v>164</v>
      </c>
      <c r="E126" s="177">
        <v>24.49691</v>
      </c>
      <c r="F126" s="178"/>
      <c r="G126" s="179">
        <f t="shared" si="28"/>
        <v>0</v>
      </c>
      <c r="H126" s="178"/>
      <c r="I126" s="179">
        <f t="shared" si="29"/>
        <v>0</v>
      </c>
      <c r="J126" s="178"/>
      <c r="K126" s="179">
        <f t="shared" si="30"/>
        <v>0</v>
      </c>
      <c r="L126" s="179">
        <v>21</v>
      </c>
      <c r="M126" s="179">
        <f t="shared" si="31"/>
        <v>0</v>
      </c>
      <c r="N126" s="177">
        <v>0</v>
      </c>
      <c r="O126" s="177">
        <f t="shared" si="32"/>
        <v>0</v>
      </c>
      <c r="P126" s="177">
        <v>0</v>
      </c>
      <c r="Q126" s="177">
        <f t="shared" si="33"/>
        <v>0</v>
      </c>
      <c r="R126" s="179" t="s">
        <v>335</v>
      </c>
      <c r="S126" s="179" t="s">
        <v>124</v>
      </c>
      <c r="T126" s="180" t="s">
        <v>124</v>
      </c>
      <c r="U126" s="162">
        <v>0.752</v>
      </c>
      <c r="V126" s="162">
        <f t="shared" si="34"/>
        <v>18.420000000000002</v>
      </c>
      <c r="W126" s="162"/>
      <c r="X126" s="162" t="s">
        <v>329</v>
      </c>
      <c r="Y126" s="162" t="s">
        <v>126</v>
      </c>
      <c r="Z126" s="151"/>
      <c r="AA126" s="151"/>
      <c r="AB126" s="151"/>
      <c r="AC126" s="151"/>
      <c r="AD126" s="151"/>
      <c r="AE126" s="151"/>
      <c r="AF126" s="151"/>
      <c r="AG126" s="151" t="s">
        <v>330</v>
      </c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2" x14ac:dyDescent="0.2">
      <c r="A127" s="158"/>
      <c r="B127" s="159"/>
      <c r="C127" s="254" t="s">
        <v>336</v>
      </c>
      <c r="D127" s="255"/>
      <c r="E127" s="255"/>
      <c r="F127" s="255"/>
      <c r="G127" s="255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62"/>
      <c r="Z127" s="151"/>
      <c r="AA127" s="151"/>
      <c r="AB127" s="151"/>
      <c r="AC127" s="151"/>
      <c r="AD127" s="151"/>
      <c r="AE127" s="151"/>
      <c r="AF127" s="151"/>
      <c r="AG127" s="151" t="s">
        <v>129</v>
      </c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81" t="str">
        <f>C127</f>
        <v>nebo vybouraných hmot nošením nebo přehazováním k místu nakládky přístupnému normálním dopravním prostředkům do 10 m,</v>
      </c>
      <c r="BB127" s="151"/>
      <c r="BC127" s="151"/>
      <c r="BD127" s="151"/>
      <c r="BE127" s="151"/>
      <c r="BF127" s="151"/>
      <c r="BG127" s="151"/>
      <c r="BH127" s="151"/>
    </row>
    <row r="128" spans="1:60" x14ac:dyDescent="0.2">
      <c r="A128" s="167" t="s">
        <v>118</v>
      </c>
      <c r="B128" s="168" t="s">
        <v>89</v>
      </c>
      <c r="C128" s="190" t="s">
        <v>27</v>
      </c>
      <c r="D128" s="169"/>
      <c r="E128" s="170"/>
      <c r="F128" s="171"/>
      <c r="G128" s="171">
        <f>SUMIF(AG129:AG129,"&lt;&gt;NOR",G129:G129)</f>
        <v>0</v>
      </c>
      <c r="H128" s="171"/>
      <c r="I128" s="171">
        <f>SUM(I129:I129)</f>
        <v>0</v>
      </c>
      <c r="J128" s="171"/>
      <c r="K128" s="171">
        <f>SUM(K129:K129)</f>
        <v>0</v>
      </c>
      <c r="L128" s="171"/>
      <c r="M128" s="171">
        <f>SUM(M129:M129)</f>
        <v>0</v>
      </c>
      <c r="N128" s="170"/>
      <c r="O128" s="170">
        <f>SUM(O129:O129)</f>
        <v>0</v>
      </c>
      <c r="P128" s="170"/>
      <c r="Q128" s="170">
        <f>SUM(Q129:Q129)</f>
        <v>0</v>
      </c>
      <c r="R128" s="171"/>
      <c r="S128" s="171"/>
      <c r="T128" s="172"/>
      <c r="U128" s="166"/>
      <c r="V128" s="166">
        <f>SUM(V129:V129)</f>
        <v>0</v>
      </c>
      <c r="W128" s="166"/>
      <c r="X128" s="166"/>
      <c r="Y128" s="166"/>
      <c r="AG128" t="s">
        <v>119</v>
      </c>
    </row>
    <row r="129" spans="1:60" outlineLevel="1" x14ac:dyDescent="0.2">
      <c r="A129" s="182">
        <v>84</v>
      </c>
      <c r="B129" s="183" t="s">
        <v>337</v>
      </c>
      <c r="C129" s="193" t="s">
        <v>338</v>
      </c>
      <c r="D129" s="184" t="s">
        <v>339</v>
      </c>
      <c r="E129" s="185">
        <v>1</v>
      </c>
      <c r="F129" s="186"/>
      <c r="G129" s="187">
        <f>ROUND(E129*F129,2)</f>
        <v>0</v>
      </c>
      <c r="H129" s="186"/>
      <c r="I129" s="187">
        <f>ROUND(E129*H129,2)</f>
        <v>0</v>
      </c>
      <c r="J129" s="186"/>
      <c r="K129" s="187">
        <f>ROUND(E129*J129,2)</f>
        <v>0</v>
      </c>
      <c r="L129" s="187">
        <v>21</v>
      </c>
      <c r="M129" s="187">
        <f>G129*(1+L129/100)</f>
        <v>0</v>
      </c>
      <c r="N129" s="185">
        <v>0</v>
      </c>
      <c r="O129" s="185">
        <f>ROUND(E129*N129,2)</f>
        <v>0</v>
      </c>
      <c r="P129" s="185">
        <v>0</v>
      </c>
      <c r="Q129" s="185">
        <f>ROUND(E129*P129,2)</f>
        <v>0</v>
      </c>
      <c r="R129" s="187"/>
      <c r="S129" s="187" t="s">
        <v>124</v>
      </c>
      <c r="T129" s="188" t="s">
        <v>158</v>
      </c>
      <c r="U129" s="162">
        <v>0</v>
      </c>
      <c r="V129" s="162">
        <f>ROUND(E129*U129,2)</f>
        <v>0</v>
      </c>
      <c r="W129" s="162"/>
      <c r="X129" s="162" t="s">
        <v>340</v>
      </c>
      <c r="Y129" s="162" t="s">
        <v>126</v>
      </c>
      <c r="Z129" s="151"/>
      <c r="AA129" s="151"/>
      <c r="AB129" s="151"/>
      <c r="AC129" s="151"/>
      <c r="AD129" s="151"/>
      <c r="AE129" s="151"/>
      <c r="AF129" s="151"/>
      <c r="AG129" s="151" t="s">
        <v>341</v>
      </c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x14ac:dyDescent="0.2">
      <c r="A130" s="167" t="s">
        <v>118</v>
      </c>
      <c r="B130" s="168" t="s">
        <v>90</v>
      </c>
      <c r="C130" s="190" t="s">
        <v>28</v>
      </c>
      <c r="D130" s="169"/>
      <c r="E130" s="170"/>
      <c r="F130" s="171"/>
      <c r="G130" s="171">
        <f>SUMIF(AG131:AG131,"&lt;&gt;NOR",G131:G131)</f>
        <v>0</v>
      </c>
      <c r="H130" s="171"/>
      <c r="I130" s="171">
        <f>SUM(I131:I131)</f>
        <v>0</v>
      </c>
      <c r="J130" s="171"/>
      <c r="K130" s="171">
        <f>SUM(K131:K131)</f>
        <v>0</v>
      </c>
      <c r="L130" s="171"/>
      <c r="M130" s="171">
        <f>SUM(M131:M131)</f>
        <v>0</v>
      </c>
      <c r="N130" s="170"/>
      <c r="O130" s="170">
        <f>SUM(O131:O131)</f>
        <v>0</v>
      </c>
      <c r="P130" s="170"/>
      <c r="Q130" s="170">
        <f>SUM(Q131:Q131)</f>
        <v>0</v>
      </c>
      <c r="R130" s="171"/>
      <c r="S130" s="171"/>
      <c r="T130" s="172"/>
      <c r="U130" s="166"/>
      <c r="V130" s="166">
        <f>SUM(V131:V131)</f>
        <v>0</v>
      </c>
      <c r="W130" s="166"/>
      <c r="X130" s="166"/>
      <c r="Y130" s="166"/>
      <c r="AG130" t="s">
        <v>119</v>
      </c>
    </row>
    <row r="131" spans="1:60" outlineLevel="1" x14ac:dyDescent="0.2">
      <c r="A131" s="174">
        <v>85</v>
      </c>
      <c r="B131" s="175" t="s">
        <v>342</v>
      </c>
      <c r="C131" s="191" t="s">
        <v>343</v>
      </c>
      <c r="D131" s="176" t="s">
        <v>339</v>
      </c>
      <c r="E131" s="177">
        <v>1</v>
      </c>
      <c r="F131" s="178"/>
      <c r="G131" s="179">
        <f>ROUND(E131*F131,2)</f>
        <v>0</v>
      </c>
      <c r="H131" s="178"/>
      <c r="I131" s="179">
        <f>ROUND(E131*H131,2)</f>
        <v>0</v>
      </c>
      <c r="J131" s="178"/>
      <c r="K131" s="179">
        <f>ROUND(E131*J131,2)</f>
        <v>0</v>
      </c>
      <c r="L131" s="179">
        <v>21</v>
      </c>
      <c r="M131" s="179">
        <f>G131*(1+L131/100)</f>
        <v>0</v>
      </c>
      <c r="N131" s="177">
        <v>0</v>
      </c>
      <c r="O131" s="177">
        <f>ROUND(E131*N131,2)</f>
        <v>0</v>
      </c>
      <c r="P131" s="177">
        <v>0</v>
      </c>
      <c r="Q131" s="177">
        <f>ROUND(E131*P131,2)</f>
        <v>0</v>
      </c>
      <c r="R131" s="179"/>
      <c r="S131" s="179" t="s">
        <v>124</v>
      </c>
      <c r="T131" s="180" t="s">
        <v>158</v>
      </c>
      <c r="U131" s="162">
        <v>0</v>
      </c>
      <c r="V131" s="162">
        <f>ROUND(E131*U131,2)</f>
        <v>0</v>
      </c>
      <c r="W131" s="162"/>
      <c r="X131" s="162" t="s">
        <v>340</v>
      </c>
      <c r="Y131" s="162" t="s">
        <v>126</v>
      </c>
      <c r="Z131" s="151"/>
      <c r="AA131" s="151"/>
      <c r="AB131" s="151"/>
      <c r="AC131" s="151"/>
      <c r="AD131" s="151"/>
      <c r="AE131" s="151"/>
      <c r="AF131" s="151"/>
      <c r="AG131" s="151" t="s">
        <v>344</v>
      </c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x14ac:dyDescent="0.2">
      <c r="A132" s="3"/>
      <c r="B132" s="4"/>
      <c r="C132" s="195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E132">
        <v>12</v>
      </c>
      <c r="AF132">
        <v>21</v>
      </c>
      <c r="AG132" t="s">
        <v>104</v>
      </c>
    </row>
    <row r="133" spans="1:60" x14ac:dyDescent="0.2">
      <c r="A133" s="154"/>
      <c r="B133" s="155" t="s">
        <v>29</v>
      </c>
      <c r="C133" s="196"/>
      <c r="D133" s="156"/>
      <c r="E133" s="157"/>
      <c r="F133" s="157"/>
      <c r="G133" s="173">
        <f>G8+G11+G27+G29+G32+G36+G44+G58+G66+G96+G111+G116+G119+G128+G130</f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E133">
        <f>SUMIF(L7:L131,AE132,G7:G131)</f>
        <v>0</v>
      </c>
      <c r="AF133">
        <f>SUMIF(L7:L131,AF132,G7:G131)</f>
        <v>0</v>
      </c>
      <c r="AG133" t="s">
        <v>345</v>
      </c>
    </row>
    <row r="134" spans="1:60" x14ac:dyDescent="0.2">
      <c r="C134" s="197"/>
      <c r="D134" s="10"/>
      <c r="AG134" t="s">
        <v>346</v>
      </c>
    </row>
    <row r="135" spans="1:60" x14ac:dyDescent="0.2">
      <c r="D135" s="10"/>
    </row>
    <row r="136" spans="1:60" x14ac:dyDescent="0.2">
      <c r="D136" s="10"/>
    </row>
    <row r="137" spans="1:60" x14ac:dyDescent="0.2">
      <c r="D137" s="10"/>
    </row>
    <row r="138" spans="1:60" x14ac:dyDescent="0.2">
      <c r="D138" s="10"/>
    </row>
    <row r="139" spans="1:60" x14ac:dyDescent="0.2">
      <c r="D139" s="10"/>
    </row>
    <row r="140" spans="1:60" x14ac:dyDescent="0.2">
      <c r="D140" s="10"/>
    </row>
    <row r="141" spans="1:60" x14ac:dyDescent="0.2">
      <c r="D141" s="10"/>
    </row>
    <row r="142" spans="1:60" x14ac:dyDescent="0.2">
      <c r="D142" s="10"/>
    </row>
    <row r="143" spans="1:60" x14ac:dyDescent="0.2">
      <c r="D143" s="10"/>
    </row>
    <row r="144" spans="1:6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51vOHuhZxFnM9BlnAyWGA8fK19mhyZtjHrklMqOUtvmYqGH00UTi/gI7JXXCKk1WsBXoqAUXBbSoAhdInS2AoA==" saltValue="+7QKa9VwRvjNPUs7J7gbjg==" spinCount="100000" sheet="1" formatRows="0"/>
  <mergeCells count="24">
    <mergeCell ref="C57:G57"/>
    <mergeCell ref="A1:G1"/>
    <mergeCell ref="C2:G2"/>
    <mergeCell ref="C3:G3"/>
    <mergeCell ref="C4:G4"/>
    <mergeCell ref="C10:G10"/>
    <mergeCell ref="C13:G13"/>
    <mergeCell ref="C15:G15"/>
    <mergeCell ref="C31:G31"/>
    <mergeCell ref="C35:G35"/>
    <mergeCell ref="C43:G43"/>
    <mergeCell ref="C50:G50"/>
    <mergeCell ref="C127:G127"/>
    <mergeCell ref="C60:G60"/>
    <mergeCell ref="C65:G65"/>
    <mergeCell ref="C71:G71"/>
    <mergeCell ref="C73:G73"/>
    <mergeCell ref="C75:G75"/>
    <mergeCell ref="C77:G77"/>
    <mergeCell ref="C79:G79"/>
    <mergeCell ref="C82:G82"/>
    <mergeCell ref="C95:G95"/>
    <mergeCell ref="C110:G110"/>
    <mergeCell ref="C115:G115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Přikryl</dc:creator>
  <cp:lastModifiedBy>Michaela Žejšková</cp:lastModifiedBy>
  <cp:lastPrinted>2019-03-19T12:27:02Z</cp:lastPrinted>
  <dcterms:created xsi:type="dcterms:W3CDTF">2009-04-08T07:15:50Z</dcterms:created>
  <dcterms:modified xsi:type="dcterms:W3CDTF">2026-01-15T18:54:31Z</dcterms:modified>
</cp:coreProperties>
</file>