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kumenty\1 - textové dokumenty aktuální\Dětský domov Mikulov - zateplení fasády\zadávací dokumentace\dodatečné informace\3\"/>
    </mc:Choice>
  </mc:AlternateContent>
  <xr:revisionPtr revIDLastSave="0" documentId="13_ncr:1_{5FF4375C-2E1D-453F-BC29-2B503A56E6DB}" xr6:coauthVersionLast="47" xr6:coauthVersionMax="47" xr10:uidLastSave="{00000000-0000-0000-0000-000000000000}"/>
  <bookViews>
    <workbookView xWindow="12255" yWindow="390" windowWidth="14310" windowHeight="16635" activeTab="1" xr2:uid="{E741434C-CF9C-42A0-9393-A4092AD00868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Pol'!$A$1:$U$203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4" i="12" l="1"/>
  <c r="J30" i="1"/>
  <c r="AD193" i="12"/>
  <c r="G39" i="1" s="1"/>
  <c r="G40" i="1" s="1"/>
  <c r="G25" i="1" s="1"/>
  <c r="Q8" i="12"/>
  <c r="U8" i="12"/>
  <c r="G9" i="12"/>
  <c r="I9" i="12"/>
  <c r="I8" i="12" s="1"/>
  <c r="K9" i="12"/>
  <c r="K8" i="12" s="1"/>
  <c r="O9" i="12"/>
  <c r="O8" i="12" s="1"/>
  <c r="Q9" i="12"/>
  <c r="U9" i="12"/>
  <c r="G11" i="12"/>
  <c r="I11" i="12"/>
  <c r="I10" i="12" s="1"/>
  <c r="K11" i="12"/>
  <c r="O11" i="12"/>
  <c r="Q11" i="12"/>
  <c r="U11" i="12"/>
  <c r="G13" i="12"/>
  <c r="M13" i="12" s="1"/>
  <c r="I13" i="12"/>
  <c r="K13" i="12"/>
  <c r="K10" i="12" s="1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8" i="12"/>
  <c r="I18" i="12"/>
  <c r="I17" i="12" s="1"/>
  <c r="K18" i="12"/>
  <c r="O18" i="12"/>
  <c r="Q18" i="12"/>
  <c r="U18" i="12"/>
  <c r="G23" i="12"/>
  <c r="M23" i="12" s="1"/>
  <c r="I23" i="12"/>
  <c r="K23" i="12"/>
  <c r="O23" i="12"/>
  <c r="Q23" i="12"/>
  <c r="U23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40" i="12"/>
  <c r="M40" i="12" s="1"/>
  <c r="I40" i="12"/>
  <c r="K40" i="12"/>
  <c r="O40" i="12"/>
  <c r="Q40" i="12"/>
  <c r="U40" i="12"/>
  <c r="G51" i="12"/>
  <c r="M51" i="12" s="1"/>
  <c r="I51" i="12"/>
  <c r="K51" i="12"/>
  <c r="O51" i="12"/>
  <c r="Q51" i="12"/>
  <c r="U51" i="12"/>
  <c r="G52" i="12"/>
  <c r="M52" i="12" s="1"/>
  <c r="I52" i="12"/>
  <c r="K52" i="12"/>
  <c r="O52" i="12"/>
  <c r="Q52" i="12"/>
  <c r="U52" i="12"/>
  <c r="G56" i="12"/>
  <c r="M56" i="12" s="1"/>
  <c r="I56" i="12"/>
  <c r="K56" i="12"/>
  <c r="O56" i="12"/>
  <c r="Q56" i="12"/>
  <c r="U56" i="12"/>
  <c r="G60" i="12"/>
  <c r="M60" i="12" s="1"/>
  <c r="I60" i="12"/>
  <c r="K60" i="12"/>
  <c r="O60" i="12"/>
  <c r="Q60" i="12"/>
  <c r="U60" i="12"/>
  <c r="G62" i="12"/>
  <c r="M62" i="12" s="1"/>
  <c r="I62" i="12"/>
  <c r="K62" i="12"/>
  <c r="O62" i="12"/>
  <c r="Q62" i="12"/>
  <c r="U62" i="12"/>
  <c r="G64" i="12"/>
  <c r="M64" i="12" s="1"/>
  <c r="I64" i="12"/>
  <c r="K64" i="12"/>
  <c r="O64" i="12"/>
  <c r="Q64" i="12"/>
  <c r="U64" i="12"/>
  <c r="G66" i="12"/>
  <c r="M66" i="12" s="1"/>
  <c r="I66" i="12"/>
  <c r="K66" i="12"/>
  <c r="O66" i="12"/>
  <c r="Q66" i="12"/>
  <c r="U66" i="12"/>
  <c r="G77" i="12"/>
  <c r="M77" i="12" s="1"/>
  <c r="I77" i="12"/>
  <c r="K77" i="12"/>
  <c r="O77" i="12"/>
  <c r="Q77" i="12"/>
  <c r="U77" i="12"/>
  <c r="G90" i="12"/>
  <c r="I90" i="12"/>
  <c r="K90" i="12"/>
  <c r="K89" i="12" s="1"/>
  <c r="O90" i="12"/>
  <c r="O89" i="12" s="1"/>
  <c r="Q90" i="12"/>
  <c r="U90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4" i="12"/>
  <c r="M94" i="12" s="1"/>
  <c r="I94" i="12"/>
  <c r="K94" i="12"/>
  <c r="O94" i="12"/>
  <c r="Q94" i="12"/>
  <c r="Q93" i="12" s="1"/>
  <c r="U94" i="12"/>
  <c r="G96" i="12"/>
  <c r="I96" i="12"/>
  <c r="K96" i="12"/>
  <c r="O96" i="12"/>
  <c r="Q96" i="12"/>
  <c r="U96" i="12"/>
  <c r="G98" i="12"/>
  <c r="M98" i="12" s="1"/>
  <c r="I98" i="12"/>
  <c r="K98" i="12"/>
  <c r="O98" i="12"/>
  <c r="Q98" i="12"/>
  <c r="U98" i="12"/>
  <c r="G101" i="12"/>
  <c r="I101" i="12"/>
  <c r="K101" i="12"/>
  <c r="O101" i="12"/>
  <c r="Q101" i="12"/>
  <c r="U101" i="12"/>
  <c r="G102" i="12"/>
  <c r="I102" i="12"/>
  <c r="K102" i="12"/>
  <c r="K100" i="12" s="1"/>
  <c r="M102" i="12"/>
  <c r="O102" i="12"/>
  <c r="Q102" i="12"/>
  <c r="U102" i="12"/>
  <c r="G104" i="12"/>
  <c r="M104" i="12" s="1"/>
  <c r="I104" i="12"/>
  <c r="K104" i="12"/>
  <c r="O104" i="12"/>
  <c r="Q104" i="12"/>
  <c r="U104" i="12"/>
  <c r="G105" i="12"/>
  <c r="I105" i="12"/>
  <c r="K105" i="12"/>
  <c r="M105" i="12"/>
  <c r="O105" i="12"/>
  <c r="Q105" i="12"/>
  <c r="U105" i="12"/>
  <c r="G106" i="12"/>
  <c r="M106" i="12" s="1"/>
  <c r="I106" i="12"/>
  <c r="K106" i="12"/>
  <c r="O106" i="12"/>
  <c r="Q106" i="12"/>
  <c r="U106" i="12"/>
  <c r="G107" i="12"/>
  <c r="M107" i="12" s="1"/>
  <c r="I107" i="12"/>
  <c r="K107" i="12"/>
  <c r="O107" i="12"/>
  <c r="Q107" i="12"/>
  <c r="U107" i="12"/>
  <c r="Q109" i="12"/>
  <c r="G110" i="12"/>
  <c r="M110" i="12" s="1"/>
  <c r="M109" i="12" s="1"/>
  <c r="I110" i="12"/>
  <c r="I109" i="12" s="1"/>
  <c r="K110" i="12"/>
  <c r="K109" i="12" s="1"/>
  <c r="O110" i="12"/>
  <c r="O109" i="12" s="1"/>
  <c r="Q110" i="12"/>
  <c r="U110" i="12"/>
  <c r="U109" i="12" s="1"/>
  <c r="G112" i="12"/>
  <c r="M112" i="12" s="1"/>
  <c r="I112" i="12"/>
  <c r="K112" i="12"/>
  <c r="K111" i="12" s="1"/>
  <c r="O112" i="12"/>
  <c r="O111" i="12" s="1"/>
  <c r="Q112" i="12"/>
  <c r="Q111" i="12" s="1"/>
  <c r="U112" i="12"/>
  <c r="G113" i="12"/>
  <c r="I113" i="12"/>
  <c r="K113" i="12"/>
  <c r="O113" i="12"/>
  <c r="Q113" i="12"/>
  <c r="U113" i="12"/>
  <c r="G115" i="12"/>
  <c r="I115" i="12"/>
  <c r="K115" i="12"/>
  <c r="O115" i="12"/>
  <c r="Q115" i="12"/>
  <c r="U115" i="12"/>
  <c r="G116" i="12"/>
  <c r="M116" i="12" s="1"/>
  <c r="I116" i="12"/>
  <c r="K116" i="12"/>
  <c r="O116" i="12"/>
  <c r="Q116" i="12"/>
  <c r="U116" i="12"/>
  <c r="G117" i="12"/>
  <c r="M117" i="12" s="1"/>
  <c r="I117" i="12"/>
  <c r="K117" i="12"/>
  <c r="O117" i="12"/>
  <c r="Q117" i="12"/>
  <c r="U117" i="12"/>
  <c r="G118" i="12"/>
  <c r="M118" i="12" s="1"/>
  <c r="I118" i="12"/>
  <c r="K118" i="12"/>
  <c r="O118" i="12"/>
  <c r="Q118" i="12"/>
  <c r="U118" i="12"/>
  <c r="G120" i="12"/>
  <c r="M120" i="12" s="1"/>
  <c r="I120" i="12"/>
  <c r="K120" i="12"/>
  <c r="O120" i="12"/>
  <c r="Q120" i="12"/>
  <c r="U120" i="12"/>
  <c r="G121" i="12"/>
  <c r="M121" i="12" s="1"/>
  <c r="I121" i="12"/>
  <c r="K121" i="12"/>
  <c r="K119" i="12" s="1"/>
  <c r="O121" i="12"/>
  <c r="Q121" i="12"/>
  <c r="U121" i="12"/>
  <c r="G123" i="12"/>
  <c r="M123" i="12" s="1"/>
  <c r="I123" i="12"/>
  <c r="K123" i="12"/>
  <c r="O123" i="12"/>
  <c r="Q123" i="12"/>
  <c r="U123" i="12"/>
  <c r="G134" i="12"/>
  <c r="M134" i="12" s="1"/>
  <c r="I134" i="12"/>
  <c r="K134" i="12"/>
  <c r="O134" i="12"/>
  <c r="Q134" i="12"/>
  <c r="U134" i="12"/>
  <c r="G136" i="12"/>
  <c r="M136" i="12" s="1"/>
  <c r="I136" i="12"/>
  <c r="K136" i="12"/>
  <c r="O136" i="12"/>
  <c r="Q136" i="12"/>
  <c r="U136" i="12"/>
  <c r="G139" i="12"/>
  <c r="M139" i="12" s="1"/>
  <c r="I139" i="12"/>
  <c r="K139" i="12"/>
  <c r="O139" i="12"/>
  <c r="Q139" i="12"/>
  <c r="U139" i="12"/>
  <c r="G140" i="12"/>
  <c r="M140" i="12" s="1"/>
  <c r="I140" i="12"/>
  <c r="K140" i="12"/>
  <c r="O140" i="12"/>
  <c r="Q140" i="12"/>
  <c r="U140" i="12"/>
  <c r="G143" i="12"/>
  <c r="M143" i="12" s="1"/>
  <c r="I143" i="12"/>
  <c r="K143" i="12"/>
  <c r="O143" i="12"/>
  <c r="Q143" i="12"/>
  <c r="U143" i="12"/>
  <c r="G154" i="12"/>
  <c r="M154" i="12" s="1"/>
  <c r="I154" i="12"/>
  <c r="K154" i="12"/>
  <c r="O154" i="12"/>
  <c r="Q154" i="12"/>
  <c r="U154" i="12"/>
  <c r="G155" i="12"/>
  <c r="M155" i="12" s="1"/>
  <c r="I155" i="12"/>
  <c r="K155" i="12"/>
  <c r="O155" i="12"/>
  <c r="Q155" i="12"/>
  <c r="U155" i="12"/>
  <c r="G156" i="12"/>
  <c r="M156" i="12" s="1"/>
  <c r="I156" i="12"/>
  <c r="K156" i="12"/>
  <c r="O156" i="12"/>
  <c r="Q156" i="12"/>
  <c r="U156" i="12"/>
  <c r="G157" i="12"/>
  <c r="M157" i="12" s="1"/>
  <c r="I157" i="12"/>
  <c r="K157" i="12"/>
  <c r="O157" i="12"/>
  <c r="Q157" i="12"/>
  <c r="U157" i="12"/>
  <c r="G158" i="12"/>
  <c r="M158" i="12" s="1"/>
  <c r="I158" i="12"/>
  <c r="K158" i="12"/>
  <c r="O158" i="12"/>
  <c r="Q158" i="12"/>
  <c r="U158" i="12"/>
  <c r="G159" i="12"/>
  <c r="M159" i="12" s="1"/>
  <c r="I159" i="12"/>
  <c r="K159" i="12"/>
  <c r="O159" i="12"/>
  <c r="Q159" i="12"/>
  <c r="U159" i="12"/>
  <c r="G160" i="12"/>
  <c r="M160" i="12" s="1"/>
  <c r="I160" i="12"/>
  <c r="K160" i="12"/>
  <c r="O160" i="12"/>
  <c r="Q160" i="12"/>
  <c r="U160" i="12"/>
  <c r="G161" i="12"/>
  <c r="M161" i="12" s="1"/>
  <c r="I161" i="12"/>
  <c r="K161" i="12"/>
  <c r="O161" i="12"/>
  <c r="Q161" i="12"/>
  <c r="U161" i="12"/>
  <c r="G163" i="12"/>
  <c r="I163" i="12"/>
  <c r="K163" i="12"/>
  <c r="K162" i="12" s="1"/>
  <c r="O163" i="12"/>
  <c r="Q163" i="12"/>
  <c r="U163" i="12"/>
  <c r="G169" i="12"/>
  <c r="M169" i="12" s="1"/>
  <c r="I169" i="12"/>
  <c r="K169" i="12"/>
  <c r="O169" i="12"/>
  <c r="Q169" i="12"/>
  <c r="Q162" i="12" s="1"/>
  <c r="U169" i="12"/>
  <c r="G170" i="12"/>
  <c r="M170" i="12" s="1"/>
  <c r="I170" i="12"/>
  <c r="K170" i="12"/>
  <c r="O170" i="12"/>
  <c r="Q170" i="12"/>
  <c r="U170" i="12"/>
  <c r="G171" i="12"/>
  <c r="M171" i="12" s="1"/>
  <c r="I171" i="12"/>
  <c r="K171" i="12"/>
  <c r="O171" i="12"/>
  <c r="Q171" i="12"/>
  <c r="U171" i="12"/>
  <c r="G173" i="12"/>
  <c r="M173" i="12" s="1"/>
  <c r="I173" i="12"/>
  <c r="I172" i="12" s="1"/>
  <c r="K173" i="12"/>
  <c r="K172" i="12" s="1"/>
  <c r="O173" i="12"/>
  <c r="O172" i="12" s="1"/>
  <c r="Q173" i="12"/>
  <c r="U173" i="12"/>
  <c r="U172" i="12" s="1"/>
  <c r="G174" i="12"/>
  <c r="M174" i="12" s="1"/>
  <c r="I174" i="12"/>
  <c r="K174" i="12"/>
  <c r="O174" i="12"/>
  <c r="Q174" i="12"/>
  <c r="U174" i="12"/>
  <c r="G177" i="12"/>
  <c r="I177" i="12"/>
  <c r="K177" i="12"/>
  <c r="O177" i="12"/>
  <c r="O176" i="12" s="1"/>
  <c r="Q177" i="12"/>
  <c r="U177" i="12"/>
  <c r="G178" i="12"/>
  <c r="M178" i="12" s="1"/>
  <c r="I178" i="12"/>
  <c r="K178" i="12"/>
  <c r="O178" i="12"/>
  <c r="Q178" i="12"/>
  <c r="U178" i="12"/>
  <c r="G179" i="12"/>
  <c r="M179" i="12" s="1"/>
  <c r="I179" i="12"/>
  <c r="K179" i="12"/>
  <c r="O179" i="12"/>
  <c r="Q179" i="12"/>
  <c r="U179" i="12"/>
  <c r="G180" i="12"/>
  <c r="M180" i="12" s="1"/>
  <c r="I180" i="12"/>
  <c r="K180" i="12"/>
  <c r="O180" i="12"/>
  <c r="Q180" i="12"/>
  <c r="U180" i="12"/>
  <c r="G181" i="12"/>
  <c r="M181" i="12" s="1"/>
  <c r="I181" i="12"/>
  <c r="K181" i="12"/>
  <c r="O181" i="12"/>
  <c r="Q181" i="12"/>
  <c r="U181" i="12"/>
  <c r="G182" i="12"/>
  <c r="M182" i="12" s="1"/>
  <c r="I182" i="12"/>
  <c r="K182" i="12"/>
  <c r="O182" i="12"/>
  <c r="Q182" i="12"/>
  <c r="U182" i="12"/>
  <c r="G184" i="12"/>
  <c r="I184" i="12"/>
  <c r="K184" i="12"/>
  <c r="O184" i="12"/>
  <c r="O183" i="12" s="1"/>
  <c r="Q184" i="12"/>
  <c r="U184" i="12"/>
  <c r="U183" i="12" s="1"/>
  <c r="G185" i="12"/>
  <c r="M185" i="12" s="1"/>
  <c r="I185" i="12"/>
  <c r="K185" i="12"/>
  <c r="O185" i="12"/>
  <c r="Q185" i="12"/>
  <c r="U185" i="12"/>
  <c r="G186" i="12"/>
  <c r="M186" i="12" s="1"/>
  <c r="I186" i="12"/>
  <c r="K186" i="12"/>
  <c r="O186" i="12"/>
  <c r="Q186" i="12"/>
  <c r="U186" i="12"/>
  <c r="G187" i="12"/>
  <c r="M187" i="12" s="1"/>
  <c r="I187" i="12"/>
  <c r="K187" i="12"/>
  <c r="O187" i="12"/>
  <c r="Q187" i="12"/>
  <c r="U187" i="12"/>
  <c r="Q188" i="12"/>
  <c r="G189" i="12"/>
  <c r="I189" i="12"/>
  <c r="K189" i="12"/>
  <c r="O189" i="12"/>
  <c r="Q189" i="12"/>
  <c r="U189" i="12"/>
  <c r="G190" i="12"/>
  <c r="M190" i="12" s="1"/>
  <c r="I190" i="12"/>
  <c r="K190" i="12"/>
  <c r="O190" i="12"/>
  <c r="Q190" i="12"/>
  <c r="U190" i="12"/>
  <c r="G191" i="12"/>
  <c r="M191" i="12" s="1"/>
  <c r="I191" i="12"/>
  <c r="K191" i="12"/>
  <c r="O191" i="12"/>
  <c r="Q191" i="12"/>
  <c r="U191" i="12"/>
  <c r="G27" i="1"/>
  <c r="H40" i="1"/>
  <c r="J28" i="1"/>
  <c r="J26" i="1"/>
  <c r="G38" i="1"/>
  <c r="F38" i="1"/>
  <c r="J23" i="1"/>
  <c r="J24" i="1"/>
  <c r="J25" i="1"/>
  <c r="J27" i="1"/>
  <c r="E24" i="1"/>
  <c r="G24" i="1"/>
  <c r="E26" i="1"/>
  <c r="G26" i="1"/>
  <c r="G188" i="12" l="1"/>
  <c r="I62" i="1" s="1"/>
  <c r="I19" i="1" s="1"/>
  <c r="G109" i="12"/>
  <c r="I53" i="1" s="1"/>
  <c r="G111" i="12"/>
  <c r="I54" i="1" s="1"/>
  <c r="G93" i="12"/>
  <c r="I51" i="1" s="1"/>
  <c r="AC193" i="12"/>
  <c r="F39" i="1" s="1"/>
  <c r="G183" i="12"/>
  <c r="I61" i="1" s="1"/>
  <c r="I20" i="1" s="1"/>
  <c r="M184" i="12"/>
  <c r="G114" i="12"/>
  <c r="I55" i="1" s="1"/>
  <c r="M115" i="12"/>
  <c r="O122" i="12"/>
  <c r="I122" i="12"/>
  <c r="K122" i="12"/>
  <c r="Q114" i="12"/>
  <c r="O188" i="12"/>
  <c r="Q172" i="12"/>
  <c r="O114" i="12"/>
  <c r="I111" i="12"/>
  <c r="I89" i="12"/>
  <c r="Q183" i="12"/>
  <c r="U114" i="12"/>
  <c r="M172" i="12"/>
  <c r="K176" i="12"/>
  <c r="Q89" i="12"/>
  <c r="I176" i="12"/>
  <c r="K188" i="12"/>
  <c r="Q100" i="12"/>
  <c r="U10" i="12"/>
  <c r="O162" i="12"/>
  <c r="I100" i="12"/>
  <c r="U93" i="12"/>
  <c r="M114" i="12"/>
  <c r="U188" i="12"/>
  <c r="Q122" i="12"/>
  <c r="I119" i="12"/>
  <c r="K183" i="12"/>
  <c r="I162" i="12"/>
  <c r="K114" i="12"/>
  <c r="I183" i="12"/>
  <c r="U122" i="12"/>
  <c r="Q17" i="12"/>
  <c r="G172" i="12"/>
  <c r="I59" i="1" s="1"/>
  <c r="I18" i="1" s="1"/>
  <c r="U17" i="12"/>
  <c r="U176" i="12"/>
  <c r="U119" i="12"/>
  <c r="I114" i="12"/>
  <c r="U100" i="12"/>
  <c r="O93" i="12"/>
  <c r="I188" i="12"/>
  <c r="Q176" i="12"/>
  <c r="Q119" i="12"/>
  <c r="K93" i="12"/>
  <c r="O17" i="12"/>
  <c r="Q10" i="12"/>
  <c r="U162" i="12"/>
  <c r="O119" i="12"/>
  <c r="O100" i="12"/>
  <c r="I93" i="12"/>
  <c r="K17" i="12"/>
  <c r="O10" i="12"/>
  <c r="U111" i="12"/>
  <c r="U89" i="12"/>
  <c r="M119" i="12"/>
  <c r="G100" i="12"/>
  <c r="I52" i="1" s="1"/>
  <c r="M101" i="12"/>
  <c r="M100" i="12" s="1"/>
  <c r="M11" i="12"/>
  <c r="M10" i="12" s="1"/>
  <c r="G10" i="12"/>
  <c r="I48" i="1" s="1"/>
  <c r="M90" i="12"/>
  <c r="M89" i="12" s="1"/>
  <c r="G89" i="12"/>
  <c r="I50" i="1" s="1"/>
  <c r="M163" i="12"/>
  <c r="M162" i="12" s="1"/>
  <c r="G162" i="12"/>
  <c r="I58" i="1" s="1"/>
  <c r="M122" i="12"/>
  <c r="M18" i="12"/>
  <c r="M17" i="12" s="1"/>
  <c r="G17" i="12"/>
  <c r="I49" i="1" s="1"/>
  <c r="G176" i="12"/>
  <c r="I60" i="1" s="1"/>
  <c r="M177" i="12"/>
  <c r="M176" i="12" s="1"/>
  <c r="G8" i="12"/>
  <c r="M9" i="12"/>
  <c r="M8" i="12" s="1"/>
  <c r="M183" i="12"/>
  <c r="G122" i="12"/>
  <c r="I57" i="1" s="1"/>
  <c r="M113" i="12"/>
  <c r="M111" i="12" s="1"/>
  <c r="M189" i="12"/>
  <c r="M188" i="12" s="1"/>
  <c r="G119" i="12"/>
  <c r="I56" i="1" s="1"/>
  <c r="M96" i="12"/>
  <c r="M93" i="12" s="1"/>
  <c r="I17" i="1" l="1"/>
  <c r="G193" i="12"/>
  <c r="I47" i="1"/>
  <c r="I39" i="1"/>
  <c r="I40" i="1" s="1"/>
  <c r="J39" i="1" s="1"/>
  <c r="J40" i="1" s="1"/>
  <c r="F40" i="1"/>
  <c r="G23" i="1" l="1"/>
  <c r="G29" i="1" s="1"/>
  <c r="G28" i="1"/>
  <c r="G30" i="1" s="1"/>
  <c r="I16" i="1"/>
  <c r="I21" i="1" s="1"/>
  <c r="I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428B1117-40C1-436D-B31C-322A3FFDB5A2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DF4D3AFD-3AEF-404A-A64C-90CF91DC1C99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C32DFFF-25F3-41F6-99EF-987EF53F31F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52695B5C-FCE1-42B6-A69D-0DA0A8B95AD7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E4DFED8-5B55-44D8-A17B-8A9B117D4E96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621C874F-4FE8-4576-A8C2-B6F67313F8C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<sst xmlns="http://schemas.openxmlformats.org/spreadsheetml/2006/main" count="707" uniqueCount="338">
  <si>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</si>
  <si>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</si>
  <si>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</si>
  <si>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</si>
  <si>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</si>
  <si>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</si>
  <si>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</si>
  <si>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</si>
  <si>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</si>
  <si>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</si>
  <si>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</si>
  <si>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</si>
  <si>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</si>
  <si>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</si>
  <si>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</si>
  <si>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</si>
  <si>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</si>
  <si>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</si>
  <si>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</si>
  <si>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</si>
  <si>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</si>
  <si>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</si>
  <si>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</si>
  <si>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</si>
  <si>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</si>
  <si>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</si>
  <si>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</si>
  <si>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</si>
  <si>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</si>
  <si>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</si>
  <si>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</si>
  <si>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</si>
  <si>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</si>
  <si>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</si>
  <si>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</si>
  <si>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</si>
  <si>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</si>
  <si>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</si>
  <si>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</si>
  <si>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</si>
  <si>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</si>
  <si>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</si>
  <si>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</si>
  <si>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</si>
  <si>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</si>
  <si>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ZATEPLENÍ FASÁDY STÁVAJÍCÍHO OBJEKTU DD V MIKULOVĚ</t>
  </si>
  <si>
    <t>Rozpočet</t>
  </si>
  <si>
    <t>Celkem za stavbu</t>
  </si>
  <si>
    <t>CZK</t>
  </si>
  <si>
    <t>Rekapitulace dílů</t>
  </si>
  <si>
    <t>Typ dílu</t>
  </si>
  <si>
    <t>2</t>
  </si>
  <si>
    <t>Základy,zvláštní zakládání</t>
  </si>
  <si>
    <t>6</t>
  </si>
  <si>
    <t>Úpravy povrchu,podlahy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</si>
  <si>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</si>
  <si>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</si>
  <si>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</si>
  <si>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</si>
  <si>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</si>
  <si>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</si>
  <si>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</si>
  <si>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</si>
  <si>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</si>
  <si>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</si>
  <si>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</si>
  <si>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</si>
  <si>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</si>
  <si>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</si>
  <si>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762</t>
  </si>
  <si>
    <t>Konstrukce tesařské</t>
  </si>
  <si>
    <t>764</t>
  </si>
  <si>
    <t>Konstrukce klempířské</t>
  </si>
  <si>
    <t>783</t>
  </si>
  <si>
    <t>Nátěry</t>
  </si>
  <si>
    <t>M65</t>
  </si>
  <si>
    <t>Elektroinstalace</t>
  </si>
  <si>
    <t>D96</t>
  </si>
  <si>
    <t>Přesuny sutí a vybouraných hmot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</si>
  <si>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</si>
  <si>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</si>
  <si>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</si>
  <si>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</si>
  <si>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</si>
  <si>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</si>
  <si>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</si>
  <si>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</si>
  <si>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</si>
  <si>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</si>
  <si>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</si>
  <si>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</si>
  <si>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</si>
  <si>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</si>
  <si>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</si>
  <si>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</si>
  <si>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</si>
  <si>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</si>
  <si>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</si>
  <si>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</si>
  <si>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</si>
  <si>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</si>
  <si>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</si>
  <si>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</si>
  <si>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</si>
  <si>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</si>
  <si>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</si>
  <si>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</si>
  <si>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</si>
  <si>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289970111R00</t>
  </si>
  <si>
    <t>Vrstva geotextilie Geofiltex 300g/m2</t>
  </si>
  <si>
    <t>m2</t>
  </si>
  <si>
    <t>POL1_0</t>
  </si>
  <si>
    <t>602011191R00</t>
  </si>
  <si>
    <t>Podkladní nátěr na stěnách pod tenkovrstvé omítky</t>
  </si>
  <si>
    <t>12,35+81,71+76,59</t>
  </si>
  <si>
    <t>VV</t>
  </si>
  <si>
    <t>602015104R00</t>
  </si>
  <si>
    <t>Postřik stěn weberdur podhoz ručně</t>
  </si>
  <si>
    <t>602015112RT5</t>
  </si>
  <si>
    <t>Omítka stěn jádrová ručně, tloušťka vrstvy 20 mm</t>
  </si>
  <si>
    <t>602011199R00</t>
  </si>
  <si>
    <t>Penetrace na stěnách velmi savých minerálních podkladů (lehké betony a staré omítky)</t>
  </si>
  <si>
    <t>519,802+5,46+23,20255</t>
  </si>
  <si>
    <t>622319835RT1</t>
  </si>
  <si>
    <t>Zateplovací systém, fasáda, minerální desky PV, tl. 160 mm, s omítkou silikon, zrno 2 mm</t>
  </si>
  <si>
    <t>Pohled jižní:105,29+3,8*6,69+4,35*2-26,81</t>
  </si>
  <si>
    <t>Pohled západní:159,22+9,48-28,87</t>
  </si>
  <si>
    <t>Pohled severní:124,46+4,35*2-0,5-10,36</t>
  </si>
  <si>
    <t>Pohled východní:156,51+9,48+7,57-32,9+4,41</t>
  </si>
  <si>
    <t>622319522RU1</t>
  </si>
  <si>
    <t>Zateplovací systém, sokl, XPS, tl. 100 mm, omítka mozaiková marmolit 6 kg/m2</t>
  </si>
  <si>
    <t>Sokl - pohled jižní:17,26+1,88*1,11</t>
  </si>
  <si>
    <t>Sokl - pohled západní:21,01-1,26</t>
  </si>
  <si>
    <t>Sokl - pohled severní:17,26-1,64</t>
  </si>
  <si>
    <t>Sokl - pohled východní:20,81-1,98-0,52-1,18+0,92+2,53+1,3</t>
  </si>
  <si>
    <t>622318135RT3</t>
  </si>
  <si>
    <t>Zateplovací systém, fasáda, desky PF Kooltherm K5, tl. 160 mm, s omítkou silikon, zrno 2 mm</t>
  </si>
  <si>
    <t>622318154RT3</t>
  </si>
  <si>
    <t>Zateplovací systém, ostění, desky PF Kooltherm K5, tl. 40 mm, s omítkou silikon, zrno 2 mm</t>
  </si>
  <si>
    <t>Sokl - pohled jižní:(1,67*2+1,94*2)*0,11</t>
  </si>
  <si>
    <t>Sokl - pohled západní:(2,03*2+1,72+2,45+1,1)*0,11</t>
  </si>
  <si>
    <t>Sokl - pohled severní:(2,37+2,04)*0,11</t>
  </si>
  <si>
    <t>Sokl - pohled východní:(4,65+1,98+2,38+1,81)*0,11</t>
  </si>
  <si>
    <t>Mezisoučet</t>
  </si>
  <si>
    <t>Pohled jižní:(5,9*4+4,1*2+4,66+8,00)*0,11</t>
  </si>
  <si>
    <t>Pohled západní:(5,32*2+1,78*6+5,93*2+4,73+2,17)*0,11+2,89*0,375</t>
  </si>
  <si>
    <t>Pohled severní:(3,79*3+2,04+1,82+6,84+1,84*2)*0,11</t>
  </si>
  <si>
    <t>Pohled východní:(5,9*5+4,76+5,95+4,73+5,5+3,78+3,76+1,03)*0,11</t>
  </si>
  <si>
    <t>620991121R00</t>
  </si>
  <si>
    <t>Zakrývání výplní vnějších otvorů z lešení</t>
  </si>
  <si>
    <t>Sokl - pohled jižní:0,34*2+0,45*2</t>
  </si>
  <si>
    <t>Sokl - pohled západní:0,51*2+0,33*3+0,59</t>
  </si>
  <si>
    <t>Sokl - pohled severní:0,7+0,51</t>
  </si>
  <si>
    <t>Sokl - pohled východní:1,6+0,48+0,71+0,68</t>
  </si>
  <si>
    <t>Pohled jižní:4,2*4+1,03*2+1,99+5,96</t>
  </si>
  <si>
    <t>Pohled západní:3,52*2+1,31*6+4,23*2+2,8+0,98+1,73</t>
  </si>
  <si>
    <t>Pohled severní:1,28*3+0,51+0,37+2,92+1,36*2</t>
  </si>
  <si>
    <t>Pohled východní:4,2*5+2,25+2,12+2,8+2,07+1,28+1,27+0,11</t>
  </si>
  <si>
    <t>R1</t>
  </si>
  <si>
    <t>Příplatek za obloukové části fasády</t>
  </si>
  <si>
    <t>622 48-9171.RA0</t>
  </si>
  <si>
    <t xml:space="preserve">Omítka tenkovrstvá mozaiková s výztužnou stěrkou, složitost 2, omítka nezateplených částí a části ostění </t>
  </si>
  <si>
    <t>POL2_0</t>
  </si>
  <si>
    <t>Ostění 100mm:31,78*0,1</t>
  </si>
  <si>
    <t>Předložené schodiště:0,88*4+0,24*2+2,33</t>
  </si>
  <si>
    <t>Schodiště do suterénu:2,85</t>
  </si>
  <si>
    <t>622 48-9131.RA0</t>
  </si>
  <si>
    <t xml:space="preserve">Omítka tenkovrstvá silikonová s výztužnou stěrkou, složitost 2, omítka nezateplených částí a části ostění </t>
  </si>
  <si>
    <t>Ostění 160mm:172,19*0,16</t>
  </si>
  <si>
    <t>Stříšky vchod:1,3+1,09</t>
  </si>
  <si>
    <t>Římsa:15,75*4*0,79+2</t>
  </si>
  <si>
    <t>622391123R00</t>
  </si>
  <si>
    <t>Příplatek za zapuštěné hmoždinky (STR) 10 ks/m2</t>
  </si>
  <si>
    <t>519,802+76,59+5,46</t>
  </si>
  <si>
    <t>622311033R00</t>
  </si>
  <si>
    <t>Zakládací sada ETICS, profil zakládací + okapní profil, PVC, pro tl. izolantu 100-170 mm</t>
  </si>
  <si>
    <t>m</t>
  </si>
  <si>
    <t>20,255*2+15,745*2+2,5</t>
  </si>
  <si>
    <t>622904112R00</t>
  </si>
  <si>
    <t>Očištění fasád tlakovou vodou složitost 1 - 2</t>
  </si>
  <si>
    <t>519,8+76,59+5,46+23,2+12,358+81,71</t>
  </si>
  <si>
    <t>622319060RT1</t>
  </si>
  <si>
    <t>Zateplení parapetu s dodávkou tmele a parapetní lišty, bez dodávky izolantu, s použitím lepidla webertmel 700</t>
  </si>
  <si>
    <t>Sokl - pohled jižní:(0,73*2+0,74*2)*0,15</t>
  </si>
  <si>
    <t>Sokl - pohled západní:(0,51*2+0,33*3)*0,15</t>
  </si>
  <si>
    <t>Sokl - pohled severní:(1,17+0,9)*0,15</t>
  </si>
  <si>
    <t>Sokl - pohled východní:(0,865+1,182)*0,15</t>
  </si>
  <si>
    <t>Pohled jižní:(2,4*4+0,58*2+1,13+2,11)*0,15</t>
  </si>
  <si>
    <t>Pohled západní:(2,46*2+0,89*6+2,39*2+2,38)*0,15</t>
  </si>
  <si>
    <t>Pohled severní:(0,88*3+0,62+0,92*2)*0,15</t>
  </si>
  <si>
    <t>Pohled východní:(2,38*5+1,19+2,38+0,88+0,89)*0,15</t>
  </si>
  <si>
    <t>283755013R</t>
  </si>
  <si>
    <t>Deska izolační PF, Kooltherm K5 tl. 40 mm, fasádní</t>
  </si>
  <si>
    <t>POL3_0</t>
  </si>
  <si>
    <t>Ztratné:1,5</t>
  </si>
  <si>
    <t>632411104R00</t>
  </si>
  <si>
    <t>Vyrovnávací stěrka, ruční zpracování tl. 4 mm</t>
  </si>
  <si>
    <t>632922951RT1</t>
  </si>
  <si>
    <t>Kladení dlaždic 30x30 cm na stavitel. terče plast., výškově stavitelné podstavce 35-55 mm</t>
  </si>
  <si>
    <t>59761030R</t>
  </si>
  <si>
    <t>Dlaždice keramická tl. 20 mm, montáž na terče</t>
  </si>
  <si>
    <t>941941031R00</t>
  </si>
  <si>
    <t>Montáž lešení lehkého řadového s podlahami, š. do 1 m, výšky do 10 m</t>
  </si>
  <si>
    <t>515,69+76,59+45,00</t>
  </si>
  <si>
    <t>941941831R00</t>
  </si>
  <si>
    <t>Demontáž lešení lehkého řadového s podlahami, š. do 1 m, výšky do 10 m</t>
  </si>
  <si>
    <t>941941111R00</t>
  </si>
  <si>
    <t>Pronájem lešení za den</t>
  </si>
  <si>
    <t>637,28*90</t>
  </si>
  <si>
    <t>978036121R00</t>
  </si>
  <si>
    <t>Otlučení omítek v rozsahu 10 %</t>
  </si>
  <si>
    <t>965081713R00</t>
  </si>
  <si>
    <t>Bourání dlažeb keramických tl.10 mm, nad 1 m2</t>
  </si>
  <si>
    <t>6,65+4,42</t>
  </si>
  <si>
    <t>978031</t>
  </si>
  <si>
    <t>Přípočet příprava podkladu fasády a teras, penetrace, očištění podkladu</t>
  </si>
  <si>
    <t>hod</t>
  </si>
  <si>
    <t>978032</t>
  </si>
  <si>
    <t>Přípočet materiálu příprava podkladu fasád a teras</t>
  </si>
  <si>
    <t>kpl</t>
  </si>
  <si>
    <t>966031313R00</t>
  </si>
  <si>
    <t>Bourání říms cihelných tl. 30 cm, vyložení 25 cm</t>
  </si>
  <si>
    <t>965048150R00</t>
  </si>
  <si>
    <t>Dočištění povrchu po vybourání dlažeb, tmel do 50%</t>
  </si>
  <si>
    <t>999 28-1108.R00</t>
  </si>
  <si>
    <t>Přesun hmot pro opravy a údržbu do výšky 12 m</t>
  </si>
  <si>
    <t>t</t>
  </si>
  <si>
    <t>711141559RY2</t>
  </si>
  <si>
    <t xml:space="preserve">Provedení izolace proti vlhkosti na ploše vodorovné, asfaltovými pásy přitavením, 1 vrstva - včetně dod. </t>
  </si>
  <si>
    <t>711171559RU3</t>
  </si>
  <si>
    <t>Provedení izolace proti vlhkosti na ploše vodorovné, fólií, včetně fólie PVC-P, tl. 1,8 mm</t>
  </si>
  <si>
    <t>713121211R00</t>
  </si>
  <si>
    <t>Montáž tepelné izolace podlah balkónů a lodžií, lepená, 1 vrstva</t>
  </si>
  <si>
    <t>283755504R</t>
  </si>
  <si>
    <t>Deska izolační PIR, tl. 120 mm</t>
  </si>
  <si>
    <t>283755502R</t>
  </si>
  <si>
    <t>Deska izolační PIR, tl. 80 mm</t>
  </si>
  <si>
    <t>998 71-3102.R00</t>
  </si>
  <si>
    <t>Přesun hmot pro izolace tepelné, výšky do 12 m</t>
  </si>
  <si>
    <t>762441112R00</t>
  </si>
  <si>
    <t>Montáž obložení atiky z desek na bázi dřeva, 1 vrstva, šroubováním</t>
  </si>
  <si>
    <t>60621719R</t>
  </si>
  <si>
    <t>Překližka truhlářská bříza tl. 21 mm jakost BB/BB</t>
  </si>
  <si>
    <t>764412260R00</t>
  </si>
  <si>
    <t>Oplechování parapetů včetně rohů Pz, rš 400 mm</t>
  </si>
  <si>
    <t>Sokl - pohled jižní:0,73*2+0,74*2</t>
  </si>
  <si>
    <t>Sokl - pohled západní:0,51*2+0,33*3</t>
  </si>
  <si>
    <t>Sokl - pohled severní:1,17+0,9</t>
  </si>
  <si>
    <t>Sokl - pohled východní:0,865+1,182</t>
  </si>
  <si>
    <t>Pohled jižní:2,4*4+0,58*2+1,13+2,11</t>
  </si>
  <si>
    <t>Pohled západní:2,46*2+0,89*6+2,39*2+2,38</t>
  </si>
  <si>
    <t>Pohled severní:0,88*3+0,62+0,92*2</t>
  </si>
  <si>
    <t>Pohled východní:2,38*5+1,19+2,38+0,88+0,89</t>
  </si>
  <si>
    <t>764422220R00</t>
  </si>
  <si>
    <t>Oplechování říms z Pz plechu, rš 1000 mm</t>
  </si>
  <si>
    <t>1,00+2,27</t>
  </si>
  <si>
    <t>764430240R00</t>
  </si>
  <si>
    <t>Oplechování zdí z Pz plechu, rš 500 mm</t>
  </si>
  <si>
    <t>1,16*2</t>
  </si>
  <si>
    <t>4,65+5,78</t>
  </si>
  <si>
    <t>764454203R00</t>
  </si>
  <si>
    <t>Odpadní trouby z Pz plechu, kruhové, D 120 mm</t>
  </si>
  <si>
    <t>764430840R00</t>
  </si>
  <si>
    <t>Demontáž oplechování zdí,rš od 330 do 500 mm</t>
  </si>
  <si>
    <t>764410850R00</t>
  </si>
  <si>
    <t>Demontáž oplechování parapetů,rš od 100 do 330 mm</t>
  </si>
  <si>
    <t>764422820R00</t>
  </si>
  <si>
    <t>Demontáž oplechování říms,rš 1000 mm</t>
  </si>
  <si>
    <t>764454802R00</t>
  </si>
  <si>
    <t>Demontáž odpadních trub kruhových, D 120 mm</t>
  </si>
  <si>
    <t>764351201R00</t>
  </si>
  <si>
    <t>Žlaby z Pz plechu podokapní čtyřhranné,rš 250 mm</t>
  </si>
  <si>
    <t>764451201R00</t>
  </si>
  <si>
    <t>Odpadní trouby z Pz plechu, čtvercové o str. 75 mm</t>
  </si>
  <si>
    <t>764326391R00</t>
  </si>
  <si>
    <t>Montáž okapnice  - balkon, lodžie</t>
  </si>
  <si>
    <t>55326105R</t>
  </si>
  <si>
    <t>Okapnice, poplastovaný plech, r.š. 250 mm, dl. 2 m</t>
  </si>
  <si>
    <t>kus</t>
  </si>
  <si>
    <t>764-1</t>
  </si>
  <si>
    <t>Kotevní materiál pro terasu a lodžii , vč. lišt a poplast. profilů, doraz. klipů</t>
  </si>
  <si>
    <t>998764102R00</t>
  </si>
  <si>
    <t>Přesun hmot pro klempířské konstr., výšky do 12 m</t>
  </si>
  <si>
    <t>POL7_0</t>
  </si>
  <si>
    <t>783271001R00</t>
  </si>
  <si>
    <t xml:space="preserve">Nátěr polyuretanový kovových konstr. z + 2x email, vč. obroušení podkladu  </t>
  </si>
  <si>
    <t>Zábradlí lodžie:15</t>
  </si>
  <si>
    <t>Zábradlí terasa:20</t>
  </si>
  <si>
    <t>Zábradlí předložené schodiště:18</t>
  </si>
  <si>
    <t>Zábradlí schodiště do suterénu:15</t>
  </si>
  <si>
    <t>Točité schodiště vč. roštů a zábradlí:55</t>
  </si>
  <si>
    <t>24623801R</t>
  </si>
  <si>
    <t>Barva základní antikorozní polyuretanová základ</t>
  </si>
  <si>
    <t>kg</t>
  </si>
  <si>
    <t>24623802R</t>
  </si>
  <si>
    <t>Email 2-složkový univerzální nátěr</t>
  </si>
  <si>
    <t>783271</t>
  </si>
  <si>
    <t>Přípočty k nátěrům kovových konstrukcí, brusné papíry, štětce, ředidlo, zakrytí podlah</t>
  </si>
  <si>
    <t>650111711R00</t>
  </si>
  <si>
    <t>Montáž hromosvodu, vč. dodávky nových kotev</t>
  </si>
  <si>
    <t>650811121R00</t>
  </si>
  <si>
    <t>Demontáž hromosvodové svorky do 2 šroubů</t>
  </si>
  <si>
    <t>8,9*4</t>
  </si>
  <si>
    <t>979 08-1111.R00</t>
  </si>
  <si>
    <t>Odvoz suti a vybour. hmot na skládku do 1 km</t>
  </si>
  <si>
    <t>POL8_0</t>
  </si>
  <si>
    <t>979 08-1121.R00</t>
  </si>
  <si>
    <t>Příplatek k odvozu za každý další 1 km</t>
  </si>
  <si>
    <t>979 08-2111.R00</t>
  </si>
  <si>
    <t>Vnitrostaveništní doprava suti do 10 m</t>
  </si>
  <si>
    <t>979 08-2121.R00</t>
  </si>
  <si>
    <t>Příplatek k vnitrost. dopravě suti za dalších 5 m</t>
  </si>
  <si>
    <t>979 99-0142.R00</t>
  </si>
  <si>
    <t>Poplatek za uložení suti - minerální vata s perlinkou, skupina odpadu 170604</t>
  </si>
  <si>
    <t>979 99-0107.R00</t>
  </si>
  <si>
    <t>Poplatek za uložení suti - směs betonu, cihel, dřeva, skupina odpadu 170904</t>
  </si>
  <si>
    <t>005 21-1040.R</t>
  </si>
  <si>
    <t xml:space="preserve">Užívání veřejných ploch a prostranství  </t>
  </si>
  <si>
    <t>Soubor</t>
  </si>
  <si>
    <t>POL99_0</t>
  </si>
  <si>
    <t>005 26-1010.R</t>
  </si>
  <si>
    <t>Pojištění dodavatele a pojištění díla</t>
  </si>
  <si>
    <t>005 24-1010.R</t>
  </si>
  <si>
    <t xml:space="preserve">Dokumentace skutečného provedení </t>
  </si>
  <si>
    <t>005 21-1010.R</t>
  </si>
  <si>
    <t>Předání a převzetí staveniště</t>
  </si>
  <si>
    <t>005 12-1010.R</t>
  </si>
  <si>
    <t>Vybudování zařízení staveniště</t>
  </si>
  <si>
    <t>005 12-1030.R</t>
  </si>
  <si>
    <t>Odstranění zařízení staveniště</t>
  </si>
  <si>
    <t>005 12-1020.R</t>
  </si>
  <si>
    <t xml:space="preserve">Provoz zařízení staveniště </t>
  </si>
  <si>
    <t/>
  </si>
  <si>
    <t>SUM</t>
  </si>
  <si>
    <t>Poznámky uchazeče k zadání</t>
  </si>
  <si>
    <t>POPUZIV</t>
  </si>
  <si>
    <t>END</t>
  </si>
  <si>
    <t>Cena celkem včetně 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</si>
</sst>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5" xfId="0" applyFont="1" applyBorder="1" applyAlignment="1">
      <alignment vertical="top" wrapText="1" shrinkToFit="1"/>
    </xf>
    <xf numFmtId="0" fontId="19" fillId="0" borderId="35" xfId="0" applyFont="1" applyBorder="1" applyAlignment="1">
      <alignment vertical="top" wrapText="1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164" fontId="18" fillId="0" borderId="34" xfId="0" applyNumberFormat="1" applyFont="1" applyBorder="1" applyAlignment="1">
      <alignment vertical="top" wrapText="1" shrinkToFit="1"/>
    </xf>
    <xf numFmtId="164" fontId="19" fillId="0" borderId="34" xfId="0" applyNumberFormat="1" applyFont="1" applyBorder="1" applyAlignment="1">
      <alignment vertical="top" wrapText="1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8" fillId="0" borderId="34" xfId="0" quotePrefix="1" applyFont="1" applyBorder="1" applyAlignment="1">
      <alignment horizontal="left" vertical="top" wrapText="1"/>
    </xf>
    <xf numFmtId="0" fontId="19" fillId="0" borderId="34" xfId="0" quotePrefix="1" applyFont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7" fillId="5" borderId="38" xfId="0" applyNumberFormat="1" applyFont="1" applyFill="1" applyBorder="1"/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74AEB998-1F2D-4A5E-9D2A-DC4EFF61D1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RTS%20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D519-6CC8-4B37-B466-C58F4283537B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237" t="s">
        <v>39</v>
      </c>
      <c r="B2" s="237"/>
      <c r="C2" s="237"/>
      <c r="D2" s="237"/>
      <c r="E2" s="237"/>
      <c r="F2" s="237"/>
      <c r="G2" s="23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8645-BB42-41F2-B419-39905F20FCE9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L33" sqref="L3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6" t="s">
        <v>42</v>
      </c>
      <c r="C1" s="217"/>
      <c r="D1" s="217"/>
      <c r="E1" s="217"/>
      <c r="F1" s="217"/>
      <c r="G1" s="217"/>
      <c r="H1" s="217"/>
      <c r="I1" s="217"/>
      <c r="J1" s="218"/>
    </row>
    <row r="2" spans="1:15" ht="23.25" customHeight="1" x14ac:dyDescent="0.2">
      <c r="A2" s="3"/>
      <c r="B2" s="70" t="s">
        <v>40</v>
      </c>
      <c r="C2" s="71"/>
      <c r="D2" s="233" t="s">
        <v>45</v>
      </c>
      <c r="E2" s="234"/>
      <c r="F2" s="234"/>
      <c r="G2" s="234"/>
      <c r="H2" s="234"/>
      <c r="I2" s="234"/>
      <c r="J2" s="235"/>
      <c r="O2" s="1"/>
    </row>
    <row r="3" spans="1:15" ht="23.25" hidden="1" customHeight="1" x14ac:dyDescent="0.2">
      <c r="A3" s="3"/>
      <c r="B3" s="72" t="s">
        <v>43</v>
      </c>
      <c r="C3" s="73"/>
      <c r="D3" s="198"/>
      <c r="E3" s="199"/>
      <c r="F3" s="199"/>
      <c r="G3" s="199"/>
      <c r="H3" s="199"/>
      <c r="I3" s="199"/>
      <c r="J3" s="200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8"/>
      <c r="E11" s="228"/>
      <c r="F11" s="228"/>
      <c r="G11" s="228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13"/>
      <c r="E12" s="213"/>
      <c r="F12" s="213"/>
      <c r="G12" s="213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4"/>
      <c r="E13" s="214"/>
      <c r="F13" s="214"/>
      <c r="G13" s="214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6"/>
      <c r="F15" s="236"/>
      <c r="G15" s="209"/>
      <c r="H15" s="209"/>
      <c r="I15" s="209" t="s">
        <v>28</v>
      </c>
      <c r="J15" s="210"/>
    </row>
    <row r="16" spans="1:15" ht="23.25" customHeight="1" x14ac:dyDescent="0.2">
      <c r="A16" s="131" t="s">
        <v>23</v>
      </c>
      <c r="B16" s="132" t="s">
        <v>23</v>
      </c>
      <c r="C16" s="47"/>
      <c r="D16" s="48"/>
      <c r="E16" s="211"/>
      <c r="F16" s="212"/>
      <c r="G16" s="211"/>
      <c r="H16" s="212"/>
      <c r="I16" s="211">
        <f>SUMIF(F47:F62,A16,I47:I62)+SUMIF(F47:F62,"PSU",I47:I62)</f>
        <v>0</v>
      </c>
      <c r="J16" s="225"/>
    </row>
    <row r="17" spans="1:10" ht="23.25" customHeight="1" x14ac:dyDescent="0.2">
      <c r="A17" s="131" t="s">
        <v>24</v>
      </c>
      <c r="B17" s="132" t="s">
        <v>24</v>
      </c>
      <c r="C17" s="47"/>
      <c r="D17" s="48"/>
      <c r="E17" s="211"/>
      <c r="F17" s="212"/>
      <c r="G17" s="211"/>
      <c r="H17" s="212"/>
      <c r="I17" s="211">
        <f>SUMIF(F47:F62,A17,I47:I62)</f>
        <v>0</v>
      </c>
      <c r="J17" s="225"/>
    </row>
    <row r="18" spans="1:10" ht="23.25" customHeight="1" x14ac:dyDescent="0.2">
      <c r="A18" s="131" t="s">
        <v>25</v>
      </c>
      <c r="B18" s="132" t="s">
        <v>25</v>
      </c>
      <c r="C18" s="47"/>
      <c r="D18" s="48"/>
      <c r="E18" s="211"/>
      <c r="F18" s="212"/>
      <c r="G18" s="211"/>
      <c r="H18" s="212"/>
      <c r="I18" s="211">
        <f>SUMIF(F47:F62,A18,I47:I62)</f>
        <v>0</v>
      </c>
      <c r="J18" s="225"/>
    </row>
    <row r="19" spans="1:10" ht="23.25" customHeight="1" x14ac:dyDescent="0.2">
      <c r="A19" s="131" t="s">
        <v>80</v>
      </c>
      <c r="B19" s="132" t="s">
        <v>26</v>
      </c>
      <c r="C19" s="47"/>
      <c r="D19" s="48"/>
      <c r="E19" s="211"/>
      <c r="F19" s="212"/>
      <c r="G19" s="211"/>
      <c r="H19" s="212"/>
      <c r="I19" s="211">
        <f>SUMIF(F47:F62,A19,I47:I62)</f>
        <v>0</v>
      </c>
      <c r="J19" s="225"/>
    </row>
    <row r="20" spans="1:10" ht="23.25" customHeight="1" x14ac:dyDescent="0.2">
      <c r="A20" s="131" t="s">
        <v>79</v>
      </c>
      <c r="B20" s="132" t="s">
        <v>27</v>
      </c>
      <c r="C20" s="47"/>
      <c r="D20" s="48"/>
      <c r="E20" s="211"/>
      <c r="F20" s="212"/>
      <c r="G20" s="211"/>
      <c r="H20" s="212"/>
      <c r="I20" s="211">
        <f>SUMIF(F47:F62,A20,I47:I62)</f>
        <v>0</v>
      </c>
      <c r="J20" s="225"/>
    </row>
    <row r="21" spans="1:10" ht="23.25" customHeight="1" x14ac:dyDescent="0.2">
      <c r="A21" s="3"/>
      <c r="B21" s="63" t="s">
        <v>28</v>
      </c>
      <c r="C21" s="64"/>
      <c r="D21" s="65"/>
      <c r="E21" s="226"/>
      <c r="F21" s="227"/>
      <c r="G21" s="226"/>
      <c r="H21" s="227"/>
      <c r="I21" s="226">
        <f>SUM(I16:J20)</f>
        <v>0</v>
      </c>
      <c r="J21" s="232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23">
        <f>ZakladDPHSniVypocet</f>
        <v>0</v>
      </c>
      <c r="H23" s="224"/>
      <c r="I23" s="224"/>
      <c r="J23" s="51" t="str">
        <f t="shared" ref="J23:J30" si="0">Mena</f>
        <v>CZK</v>
      </c>
    </row>
    <row r="24" spans="1:10" ht="23.25" hidden="1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30">
        <f>I23*E23/100</f>
        <v>0</v>
      </c>
      <c r="H24" s="231"/>
      <c r="I24" s="231"/>
      <c r="J24" s="51" t="str">
        <f t="shared" si="0"/>
        <v>CZK</v>
      </c>
    </row>
    <row r="25" spans="1:10" ht="23.25" customHeight="1" thickBo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23">
        <f>ZakladDPHZaklVypocet</f>
        <v>0</v>
      </c>
      <c r="H25" s="224"/>
      <c r="I25" s="224"/>
      <c r="J25" s="51" t="str">
        <f t="shared" si="0"/>
        <v>CZK</v>
      </c>
    </row>
    <row r="26" spans="1:10" ht="23.25" hidden="1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9">
        <f>I25*E25/100</f>
        <v>0</v>
      </c>
      <c r="H26" s="220"/>
      <c r="I26" s="220"/>
      <c r="J26" s="45" t="str">
        <f t="shared" si="0"/>
        <v>CZK</v>
      </c>
    </row>
    <row r="27" spans="1:10" ht="23.25" hidden="1" customHeight="1" thickBot="1" x14ac:dyDescent="0.25">
      <c r="A27" s="3"/>
      <c r="B27" s="39" t="s">
        <v>4</v>
      </c>
      <c r="C27" s="17"/>
      <c r="D27" s="20"/>
      <c r="E27" s="17"/>
      <c r="F27" s="18"/>
      <c r="G27" s="221">
        <f>0</f>
        <v>0</v>
      </c>
      <c r="H27" s="221"/>
      <c r="I27" s="221"/>
      <c r="J27" s="52" t="str">
        <f t="shared" si="0"/>
        <v>CZK</v>
      </c>
    </row>
    <row r="28" spans="1:10" ht="27.75" customHeight="1" thickBot="1" x14ac:dyDescent="0.25">
      <c r="A28" s="3"/>
      <c r="B28" s="104" t="s">
        <v>22</v>
      </c>
      <c r="C28" s="105"/>
      <c r="D28" s="105"/>
      <c r="E28" s="106"/>
      <c r="F28" s="107"/>
      <c r="G28" s="222">
        <f>ZakladDPHSniVypocet+ZakladDPHZaklVypocet</f>
        <v>0</v>
      </c>
      <c r="H28" s="222"/>
      <c r="I28" s="222"/>
      <c r="J28" s="108" t="str">
        <f t="shared" si="0"/>
        <v>CZK</v>
      </c>
    </row>
    <row r="29" spans="1:10" ht="27.75" hidden="1" customHeight="1" thickBot="1" x14ac:dyDescent="0.25">
      <c r="A29" s="3"/>
      <c r="B29" s="104" t="s">
        <v>35</v>
      </c>
      <c r="C29" s="109"/>
      <c r="D29" s="109"/>
      <c r="E29" s="109"/>
      <c r="F29" s="109"/>
      <c r="G29" s="222">
        <f>ZakladDPHSni+DPHSni+ZakladDPHZakl+DPHZakl+Zaokrouhleni</f>
        <v>0</v>
      </c>
      <c r="H29" s="222"/>
      <c r="I29" s="222"/>
      <c r="J29" s="110" t="s">
        <v>48</v>
      </c>
    </row>
    <row r="30" spans="1:10" ht="27.75" customHeight="1" thickBot="1" x14ac:dyDescent="0.25">
      <c r="A30" s="3"/>
      <c r="B30" s="104" t="s">
        <v>337</v>
      </c>
      <c r="C30" s="105"/>
      <c r="D30" s="105"/>
      <c r="E30" s="106"/>
      <c r="F30" s="107"/>
      <c r="G30" s="222">
        <f>CenaCelkemBezDPH*1.12</f>
        <v>0</v>
      </c>
      <c r="H30" s="222"/>
      <c r="I30" s="222"/>
      <c r="J30" s="108" t="str">
        <f t="shared" si="0"/>
        <v>CZK</v>
      </c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5"/>
      <c r="E34" s="215"/>
      <c r="G34" s="215"/>
      <c r="H34" s="215"/>
      <c r="I34" s="215"/>
      <c r="J34" s="31"/>
    </row>
    <row r="35" spans="1:10" ht="12.75" customHeight="1" x14ac:dyDescent="0.2">
      <c r="A35" s="3"/>
      <c r="B35" s="3"/>
      <c r="D35" s="229" t="s">
        <v>2</v>
      </c>
      <c r="E35" s="229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6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46</v>
      </c>
      <c r="C39" s="201" t="s">
        <v>45</v>
      </c>
      <c r="D39" s="202"/>
      <c r="E39" s="202"/>
      <c r="F39" s="97">
        <f>'Rozpočet Pol'!AC193</f>
        <v>0</v>
      </c>
      <c r="G39" s="98">
        <f>'Rozpočet Pol'!AD193</f>
        <v>0</v>
      </c>
      <c r="H39" s="99"/>
      <c r="I39" s="100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 x14ac:dyDescent="0.2">
      <c r="A40" s="85"/>
      <c r="B40" s="203" t="s">
        <v>47</v>
      </c>
      <c r="C40" s="204"/>
      <c r="D40" s="204"/>
      <c r="E40" s="204"/>
      <c r="F40" s="101">
        <f>SUMIF(A39:A39,"=1",F39:F39)</f>
        <v>0</v>
      </c>
      <c r="G40" s="102">
        <f>SUMIF(A39:A39,"=1",G39:G39)</f>
        <v>0</v>
      </c>
      <c r="H40" s="102">
        <f>SUMIF(A39:A39,"=1",H39:H39)</f>
        <v>0</v>
      </c>
      <c r="I40" s="103">
        <f>SUMIF(A39:A39,"=1",I39:I39)</f>
        <v>0</v>
      </c>
      <c r="J40" s="86">
        <f>SUMIF(A39:A39,"=1",J39:J39)</f>
        <v>0</v>
      </c>
    </row>
    <row r="44" spans="1:10" ht="15.75" x14ac:dyDescent="0.25">
      <c r="B44" s="111" t="s">
        <v>49</v>
      </c>
    </row>
    <row r="46" spans="1:10" ht="25.5" customHeight="1" x14ac:dyDescent="0.2">
      <c r="A46" s="112"/>
      <c r="B46" s="116" t="s">
        <v>16</v>
      </c>
      <c r="C46" s="116" t="s">
        <v>5</v>
      </c>
      <c r="D46" s="117"/>
      <c r="E46" s="117"/>
      <c r="F46" s="120" t="s">
        <v>50</v>
      </c>
      <c r="G46" s="120"/>
      <c r="H46" s="120"/>
      <c r="I46" s="205" t="s">
        <v>28</v>
      </c>
      <c r="J46" s="205"/>
    </row>
    <row r="47" spans="1:10" ht="25.5" customHeight="1" x14ac:dyDescent="0.2">
      <c r="A47" s="113"/>
      <c r="B47" s="121" t="s">
        <v>51</v>
      </c>
      <c r="C47" s="207" t="s">
        <v>52</v>
      </c>
      <c r="D47" s="208"/>
      <c r="E47" s="208"/>
      <c r="F47" s="123" t="s">
        <v>23</v>
      </c>
      <c r="G47" s="124"/>
      <c r="H47" s="124"/>
      <c r="I47" s="206">
        <f>'Rozpočet Pol'!G8</f>
        <v>0</v>
      </c>
      <c r="J47" s="206"/>
    </row>
    <row r="48" spans="1:10" ht="25.5" customHeight="1" x14ac:dyDescent="0.2">
      <c r="A48" s="113"/>
      <c r="B48" s="115" t="s">
        <v>53</v>
      </c>
      <c r="C48" s="193" t="s">
        <v>54</v>
      </c>
      <c r="D48" s="194"/>
      <c r="E48" s="194"/>
      <c r="F48" s="125" t="s">
        <v>23</v>
      </c>
      <c r="G48" s="126"/>
      <c r="H48" s="126"/>
      <c r="I48" s="192">
        <f>'Rozpočet Pol'!G10</f>
        <v>0</v>
      </c>
      <c r="J48" s="192"/>
    </row>
    <row r="49" spans="1:10" ht="25.5" customHeight="1" x14ac:dyDescent="0.2">
      <c r="A49" s="113"/>
      <c r="B49" s="115" t="s">
        <v>55</v>
      </c>
      <c r="C49" s="193" t="s">
        <v>56</v>
      </c>
      <c r="D49" s="194"/>
      <c r="E49" s="194"/>
      <c r="F49" s="125" t="s">
        <v>23</v>
      </c>
      <c r="G49" s="126"/>
      <c r="H49" s="126"/>
      <c r="I49" s="192">
        <f>'Rozpočet Pol'!G17</f>
        <v>0</v>
      </c>
      <c r="J49" s="192"/>
    </row>
    <row r="50" spans="1:10" ht="25.5" customHeight="1" x14ac:dyDescent="0.2">
      <c r="A50" s="113"/>
      <c r="B50" s="115" t="s">
        <v>57</v>
      </c>
      <c r="C50" s="193" t="s">
        <v>58</v>
      </c>
      <c r="D50" s="194"/>
      <c r="E50" s="194"/>
      <c r="F50" s="125" t="s">
        <v>23</v>
      </c>
      <c r="G50" s="126"/>
      <c r="H50" s="126"/>
      <c r="I50" s="192">
        <f>'Rozpočet Pol'!G89</f>
        <v>0</v>
      </c>
      <c r="J50" s="192"/>
    </row>
    <row r="51" spans="1:10" ht="25.5" customHeight="1" x14ac:dyDescent="0.2">
      <c r="A51" s="113"/>
      <c r="B51" s="115" t="s">
        <v>59</v>
      </c>
      <c r="C51" s="193" t="s">
        <v>60</v>
      </c>
      <c r="D51" s="194"/>
      <c r="E51" s="194"/>
      <c r="F51" s="125" t="s">
        <v>23</v>
      </c>
      <c r="G51" s="126"/>
      <c r="H51" s="126"/>
      <c r="I51" s="192">
        <f>'Rozpočet Pol'!G93</f>
        <v>0</v>
      </c>
      <c r="J51" s="192"/>
    </row>
    <row r="52" spans="1:10" ht="25.5" customHeight="1" x14ac:dyDescent="0.2">
      <c r="A52" s="113"/>
      <c r="B52" s="115" t="s">
        <v>61</v>
      </c>
      <c r="C52" s="193" t="s">
        <v>62</v>
      </c>
      <c r="D52" s="194"/>
      <c r="E52" s="194"/>
      <c r="F52" s="125" t="s">
        <v>23</v>
      </c>
      <c r="G52" s="126"/>
      <c r="H52" s="126"/>
      <c r="I52" s="192">
        <f>'Rozpočet Pol'!G100</f>
        <v>0</v>
      </c>
      <c r="J52" s="192"/>
    </row>
    <row r="53" spans="1:10" ht="25.5" customHeight="1" x14ac:dyDescent="0.2">
      <c r="A53" s="113"/>
      <c r="B53" s="115" t="s">
        <v>63</v>
      </c>
      <c r="C53" s="193" t="s">
        <v>64</v>
      </c>
      <c r="D53" s="194"/>
      <c r="E53" s="194"/>
      <c r="F53" s="125" t="s">
        <v>23</v>
      </c>
      <c r="G53" s="126"/>
      <c r="H53" s="126"/>
      <c r="I53" s="192">
        <f>'Rozpočet Pol'!G109</f>
        <v>0</v>
      </c>
      <c r="J53" s="192"/>
    </row>
    <row r="54" spans="1:10" ht="25.5" customHeight="1" x14ac:dyDescent="0.2">
      <c r="A54" s="113"/>
      <c r="B54" s="115" t="s">
        <v>65</v>
      </c>
      <c r="C54" s="193" t="s">
        <v>66</v>
      </c>
      <c r="D54" s="194"/>
      <c r="E54" s="194"/>
      <c r="F54" s="125" t="s">
        <v>24</v>
      </c>
      <c r="G54" s="126"/>
      <c r="H54" s="126"/>
      <c r="I54" s="192">
        <f>'Rozpočet Pol'!G111</f>
        <v>0</v>
      </c>
      <c r="J54" s="192"/>
    </row>
    <row r="55" spans="1:10" ht="25.5" customHeight="1" x14ac:dyDescent="0.2">
      <c r="A55" s="113"/>
      <c r="B55" s="115" t="s">
        <v>67</v>
      </c>
      <c r="C55" s="193" t="s">
        <v>68</v>
      </c>
      <c r="D55" s="194"/>
      <c r="E55" s="194"/>
      <c r="F55" s="125" t="s">
        <v>24</v>
      </c>
      <c r="G55" s="126"/>
      <c r="H55" s="126"/>
      <c r="I55" s="192">
        <f>'Rozpočet Pol'!G114</f>
        <v>0</v>
      </c>
      <c r="J55" s="192"/>
    </row>
    <row r="56" spans="1:10" ht="25.5" customHeight="1" x14ac:dyDescent="0.2">
      <c r="A56" s="113"/>
      <c r="B56" s="115" t="s">
        <v>69</v>
      </c>
      <c r="C56" s="193" t="s">
        <v>70</v>
      </c>
      <c r="D56" s="194"/>
      <c r="E56" s="194"/>
      <c r="F56" s="125" t="s">
        <v>24</v>
      </c>
      <c r="G56" s="126"/>
      <c r="H56" s="126"/>
      <c r="I56" s="192">
        <f>'Rozpočet Pol'!G119</f>
        <v>0</v>
      </c>
      <c r="J56" s="192"/>
    </row>
    <row r="57" spans="1:10" ht="25.5" customHeight="1" x14ac:dyDescent="0.2">
      <c r="A57" s="113"/>
      <c r="B57" s="115" t="s">
        <v>71</v>
      </c>
      <c r="C57" s="193" t="s">
        <v>72</v>
      </c>
      <c r="D57" s="194"/>
      <c r="E57" s="194"/>
      <c r="F57" s="125" t="s">
        <v>24</v>
      </c>
      <c r="G57" s="126"/>
      <c r="H57" s="126"/>
      <c r="I57" s="192">
        <f>'Rozpočet Pol'!G122</f>
        <v>0</v>
      </c>
      <c r="J57" s="192"/>
    </row>
    <row r="58" spans="1:10" ht="25.5" customHeight="1" x14ac:dyDescent="0.2">
      <c r="A58" s="113"/>
      <c r="B58" s="115" t="s">
        <v>73</v>
      </c>
      <c r="C58" s="193" t="s">
        <v>74</v>
      </c>
      <c r="D58" s="194"/>
      <c r="E58" s="194"/>
      <c r="F58" s="125" t="s">
        <v>24</v>
      </c>
      <c r="G58" s="126"/>
      <c r="H58" s="126"/>
      <c r="I58" s="192">
        <f>'Rozpočet Pol'!G162</f>
        <v>0</v>
      </c>
      <c r="J58" s="192"/>
    </row>
    <row r="59" spans="1:10" ht="25.5" customHeight="1" x14ac:dyDescent="0.2">
      <c r="A59" s="113"/>
      <c r="B59" s="115" t="s">
        <v>75</v>
      </c>
      <c r="C59" s="193" t="s">
        <v>76</v>
      </c>
      <c r="D59" s="194"/>
      <c r="E59" s="194"/>
      <c r="F59" s="125" t="s">
        <v>25</v>
      </c>
      <c r="G59" s="126"/>
      <c r="H59" s="126"/>
      <c r="I59" s="192">
        <f>'Rozpočet Pol'!G172</f>
        <v>0</v>
      </c>
      <c r="J59" s="192"/>
    </row>
    <row r="60" spans="1:10" ht="25.5" customHeight="1" x14ac:dyDescent="0.2">
      <c r="A60" s="113"/>
      <c r="B60" s="115" t="s">
        <v>77</v>
      </c>
      <c r="C60" s="193" t="s">
        <v>78</v>
      </c>
      <c r="D60" s="194"/>
      <c r="E60" s="194"/>
      <c r="F60" s="125" t="s">
        <v>23</v>
      </c>
      <c r="G60" s="126"/>
      <c r="H60" s="126"/>
      <c r="I60" s="192">
        <f>'Rozpočet Pol'!G176</f>
        <v>0</v>
      </c>
      <c r="J60" s="192"/>
    </row>
    <row r="61" spans="1:10" ht="25.5" customHeight="1" x14ac:dyDescent="0.2">
      <c r="A61" s="113"/>
      <c r="B61" s="115" t="s">
        <v>79</v>
      </c>
      <c r="C61" s="193" t="s">
        <v>27</v>
      </c>
      <c r="D61" s="194"/>
      <c r="E61" s="194"/>
      <c r="F61" s="125" t="s">
        <v>79</v>
      </c>
      <c r="G61" s="126"/>
      <c r="H61" s="126"/>
      <c r="I61" s="192">
        <f>'Rozpočet Pol'!G183</f>
        <v>0</v>
      </c>
      <c r="J61" s="192"/>
    </row>
    <row r="62" spans="1:10" ht="25.5" customHeight="1" x14ac:dyDescent="0.2">
      <c r="A62" s="113"/>
      <c r="B62" s="122" t="s">
        <v>80</v>
      </c>
      <c r="C62" s="196" t="s">
        <v>26</v>
      </c>
      <c r="D62" s="197"/>
      <c r="E62" s="197"/>
      <c r="F62" s="127" t="s">
        <v>80</v>
      </c>
      <c r="G62" s="128"/>
      <c r="H62" s="128"/>
      <c r="I62" s="195">
        <f>'Rozpočet Pol'!G188</f>
        <v>0</v>
      </c>
      <c r="J62" s="195"/>
    </row>
    <row r="63" spans="1:10" ht="25.5" customHeight="1" x14ac:dyDescent="0.2">
      <c r="A63" s="114"/>
      <c r="B63" s="118" t="s">
        <v>1</v>
      </c>
      <c r="C63" s="118"/>
      <c r="D63" s="119"/>
      <c r="E63" s="119"/>
      <c r="F63" s="129"/>
      <c r="G63" s="130"/>
      <c r="H63" s="130"/>
      <c r="I63" s="191">
        <f>SUM(I47:I62)</f>
        <v>0</v>
      </c>
      <c r="J63" s="191"/>
    </row>
    <row r="64" spans="1:10" x14ac:dyDescent="0.2">
      <c r="F64" s="84"/>
      <c r="G64" s="84"/>
      <c r="H64" s="84"/>
      <c r="I64" s="84"/>
      <c r="J64" s="84"/>
    </row>
    <row r="65" spans="6:10" x14ac:dyDescent="0.2">
      <c r="F65" s="84"/>
      <c r="G65" s="84"/>
      <c r="H65" s="84"/>
      <c r="I65" s="84"/>
      <c r="J65" s="84"/>
    </row>
    <row r="66" spans="6:10" x14ac:dyDescent="0.2">
      <c r="F66" s="84"/>
      <c r="G66" s="84"/>
      <c r="H66" s="84"/>
      <c r="I66" s="84"/>
      <c r="J66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4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G30:I3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3:J63"/>
    <mergeCell ref="I60:J60"/>
    <mergeCell ref="C60:E60"/>
    <mergeCell ref="I61:J61"/>
    <mergeCell ref="C61:E61"/>
    <mergeCell ref="I62:J62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507D-BA37-4C94-8A76-8AFAA4C6D012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68" t="s">
        <v>41</v>
      </c>
      <c r="B2" s="67"/>
      <c r="C2" s="240"/>
      <c r="D2" s="240"/>
      <c r="E2" s="240"/>
      <c r="F2" s="240"/>
      <c r="G2" s="241"/>
    </row>
    <row r="3" spans="1:7" ht="24.95" hidden="1" customHeight="1" x14ac:dyDescent="0.2">
      <c r="A3" s="68" t="s">
        <v>7</v>
      </c>
      <c r="B3" s="67"/>
      <c r="C3" s="240"/>
      <c r="D3" s="240"/>
      <c r="E3" s="240"/>
      <c r="F3" s="240"/>
      <c r="G3" s="241"/>
    </row>
    <row r="4" spans="1:7" ht="24.95" hidden="1" customHeight="1" x14ac:dyDescent="0.2">
      <c r="A4" s="68" t="s">
        <v>8</v>
      </c>
      <c r="B4" s="67"/>
      <c r="C4" s="240"/>
      <c r="D4" s="240"/>
      <c r="E4" s="240"/>
      <c r="F4" s="240"/>
      <c r="G4" s="24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9615-A42B-44EE-9858-F1B37DBF2BA4}">
  <sheetPr>
    <outlinePr summaryBelow="0"/>
  </sheetPr>
  <dimension ref="A1:BH203"/>
  <sheetViews>
    <sheetView topLeftCell="A165" workbookViewId="0">
      <selection activeCell="W23" sqref="W23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42" t="s">
        <v>6</v>
      </c>
      <c r="B1" s="242"/>
      <c r="C1" s="242"/>
      <c r="D1" s="242"/>
      <c r="E1" s="242"/>
      <c r="F1" s="242"/>
      <c r="G1" s="242"/>
      <c r="AE1" t="s">
        <v>82</v>
      </c>
    </row>
    <row r="2" spans="1:60" ht="24.95" customHeight="1" x14ac:dyDescent="0.2">
      <c r="A2" s="135" t="s">
        <v>81</v>
      </c>
      <c r="B2" s="133"/>
      <c r="C2" s="243" t="s">
        <v>45</v>
      </c>
      <c r="D2" s="244"/>
      <c r="E2" s="244"/>
      <c r="F2" s="244"/>
      <c r="G2" s="245"/>
      <c r="AE2" t="s">
        <v>83</v>
      </c>
    </row>
    <row r="3" spans="1:60" ht="24.95" hidden="1" customHeight="1" x14ac:dyDescent="0.2">
      <c r="A3" s="136" t="s">
        <v>7</v>
      </c>
      <c r="B3" s="134"/>
      <c r="C3" s="246"/>
      <c r="D3" s="247"/>
      <c r="E3" s="247"/>
      <c r="F3" s="247"/>
      <c r="G3" s="248"/>
      <c r="AE3" t="s">
        <v>84</v>
      </c>
    </row>
    <row r="4" spans="1:60" ht="24.95" hidden="1" customHeight="1" x14ac:dyDescent="0.2">
      <c r="A4" s="136" t="s">
        <v>8</v>
      </c>
      <c r="B4" s="134"/>
      <c r="C4" s="246"/>
      <c r="D4" s="247"/>
      <c r="E4" s="247"/>
      <c r="F4" s="247"/>
      <c r="G4" s="248"/>
      <c r="AE4" t="s">
        <v>85</v>
      </c>
    </row>
    <row r="5" spans="1:60" hidden="1" x14ac:dyDescent="0.2">
      <c r="A5" s="137" t="s">
        <v>86</v>
      </c>
      <c r="B5" s="138"/>
      <c r="C5" s="138"/>
      <c r="D5" s="139"/>
      <c r="E5" s="139"/>
      <c r="F5" s="139"/>
      <c r="G5" s="140"/>
      <c r="AE5" t="s">
        <v>87</v>
      </c>
    </row>
    <row r="7" spans="1:60" ht="38.25" x14ac:dyDescent="0.2">
      <c r="A7" s="145" t="s">
        <v>88</v>
      </c>
      <c r="B7" s="146" t="s">
        <v>89</v>
      </c>
      <c r="C7" s="146" t="s">
        <v>90</v>
      </c>
      <c r="D7" s="145" t="s">
        <v>91</v>
      </c>
      <c r="E7" s="145" t="s">
        <v>92</v>
      </c>
      <c r="F7" s="141" t="s">
        <v>93</v>
      </c>
      <c r="G7" s="164" t="s">
        <v>28</v>
      </c>
      <c r="H7" s="165" t="s">
        <v>29</v>
      </c>
      <c r="I7" s="165" t="s">
        <v>94</v>
      </c>
      <c r="J7" s="165" t="s">
        <v>30</v>
      </c>
      <c r="K7" s="165" t="s">
        <v>95</v>
      </c>
      <c r="L7" s="165" t="s">
        <v>96</v>
      </c>
      <c r="M7" s="165" t="s">
        <v>97</v>
      </c>
      <c r="N7" s="165" t="s">
        <v>98</v>
      </c>
      <c r="O7" s="165" t="s">
        <v>99</v>
      </c>
      <c r="P7" s="165" t="s">
        <v>100</v>
      </c>
      <c r="Q7" s="165" t="s">
        <v>101</v>
      </c>
      <c r="R7" s="165" t="s">
        <v>102</v>
      </c>
      <c r="S7" s="165" t="s">
        <v>103</v>
      </c>
      <c r="T7" s="165" t="s">
        <v>104</v>
      </c>
      <c r="U7" s="148" t="s">
        <v>105</v>
      </c>
    </row>
    <row r="8" spans="1:60" x14ac:dyDescent="0.2">
      <c r="A8" s="166" t="s">
        <v>106</v>
      </c>
      <c r="B8" s="167" t="s">
        <v>51</v>
      </c>
      <c r="C8" s="168" t="s">
        <v>52</v>
      </c>
      <c r="D8" s="169"/>
      <c r="E8" s="170"/>
      <c r="F8" s="171"/>
      <c r="G8" s="171">
        <f>SUMIF(AE9:AE9,"&lt;&gt;NOR",G9:G9)</f>
        <v>0</v>
      </c>
      <c r="H8" s="171"/>
      <c r="I8" s="171">
        <f>SUM(I9:I9)</f>
        <v>0</v>
      </c>
      <c r="J8" s="171"/>
      <c r="K8" s="171">
        <f>SUM(K9:K9)</f>
        <v>0</v>
      </c>
      <c r="L8" s="171"/>
      <c r="M8" s="171">
        <f>SUM(M9:M9)</f>
        <v>0</v>
      </c>
      <c r="N8" s="147"/>
      <c r="O8" s="147">
        <f>SUM(O9:O9)</f>
        <v>6.0000000000000001E-3</v>
      </c>
      <c r="P8" s="147"/>
      <c r="Q8" s="147">
        <f>SUM(Q9:Q9)</f>
        <v>0</v>
      </c>
      <c r="R8" s="147"/>
      <c r="S8" s="147"/>
      <c r="T8" s="166"/>
      <c r="U8" s="147">
        <f>SUM(U9:U9)</f>
        <v>1.1299999999999999</v>
      </c>
      <c r="AE8" t="s">
        <v>107</v>
      </c>
    </row>
    <row r="9" spans="1:60" outlineLevel="1" x14ac:dyDescent="0.2">
      <c r="A9" s="143">
        <v>1</v>
      </c>
      <c r="B9" s="143" t="s">
        <v>108</v>
      </c>
      <c r="C9" s="183" t="s">
        <v>109</v>
      </c>
      <c r="D9" s="149" t="s">
        <v>110</v>
      </c>
      <c r="E9" s="157">
        <v>12</v>
      </c>
      <c r="F9" s="161"/>
      <c r="G9" s="162">
        <f>ROUND(E9*F9,2)</f>
        <v>0</v>
      </c>
      <c r="H9" s="162"/>
      <c r="I9" s="162">
        <f>ROUND(E9*H9,2)</f>
        <v>0</v>
      </c>
      <c r="J9" s="162"/>
      <c r="K9" s="162">
        <f>ROUND(E9*J9,2)</f>
        <v>0</v>
      </c>
      <c r="L9" s="162">
        <v>12</v>
      </c>
      <c r="M9" s="162">
        <f>G9*(1+L9/100)</f>
        <v>0</v>
      </c>
      <c r="N9" s="150">
        <v>5.0000000000000001E-4</v>
      </c>
      <c r="O9" s="150">
        <f>ROUND(E9*N9,5)</f>
        <v>6.0000000000000001E-3</v>
      </c>
      <c r="P9" s="150">
        <v>0</v>
      </c>
      <c r="Q9" s="150">
        <f>ROUND(E9*P9,5)</f>
        <v>0</v>
      </c>
      <c r="R9" s="150"/>
      <c r="S9" s="150"/>
      <c r="T9" s="151">
        <v>9.4E-2</v>
      </c>
      <c r="U9" s="150">
        <f>ROUND(E9*T9,2)</f>
        <v>1.1299999999999999</v>
      </c>
      <c r="V9" s="142"/>
      <c r="W9" s="142"/>
      <c r="X9" s="142"/>
      <c r="Y9" s="142"/>
      <c r="Z9" s="142"/>
      <c r="AA9" s="142"/>
      <c r="AB9" s="142"/>
      <c r="AC9" s="142"/>
      <c r="AD9" s="142"/>
      <c r="AE9" s="142" t="s">
        <v>111</v>
      </c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x14ac:dyDescent="0.2">
      <c r="A10" s="144" t="s">
        <v>106</v>
      </c>
      <c r="B10" s="144" t="s">
        <v>53</v>
      </c>
      <c r="C10" s="184" t="s">
        <v>54</v>
      </c>
      <c r="D10" s="152"/>
      <c r="E10" s="158"/>
      <c r="F10" s="163"/>
      <c r="G10" s="163">
        <f>SUMIF(AE11:AE16,"&lt;&gt;NOR",G11:G16)</f>
        <v>0</v>
      </c>
      <c r="H10" s="163"/>
      <c r="I10" s="163">
        <f>SUM(I11:I16)</f>
        <v>0</v>
      </c>
      <c r="J10" s="163"/>
      <c r="K10" s="163">
        <f>SUM(K11:K16)</f>
        <v>0</v>
      </c>
      <c r="L10" s="163"/>
      <c r="M10" s="163">
        <f>SUM(M11:M16)</f>
        <v>0</v>
      </c>
      <c r="N10" s="153"/>
      <c r="O10" s="153">
        <f>SUM(O11:O16)</f>
        <v>3.7943299999999995</v>
      </c>
      <c r="P10" s="153"/>
      <c r="Q10" s="153">
        <f>SUM(Q11:Q16)</f>
        <v>0</v>
      </c>
      <c r="R10" s="153"/>
      <c r="S10" s="153"/>
      <c r="T10" s="154"/>
      <c r="U10" s="153">
        <f>SUM(U11:U16)</f>
        <v>120.72999999999999</v>
      </c>
      <c r="AE10" t="s">
        <v>107</v>
      </c>
    </row>
    <row r="11" spans="1:60" outlineLevel="1" x14ac:dyDescent="0.2">
      <c r="A11" s="143">
        <v>2</v>
      </c>
      <c r="B11" s="143" t="s">
        <v>112</v>
      </c>
      <c r="C11" s="183" t="s">
        <v>113</v>
      </c>
      <c r="D11" s="149" t="s">
        <v>110</v>
      </c>
      <c r="E11" s="157">
        <v>170.65</v>
      </c>
      <c r="F11" s="161"/>
      <c r="G11" s="162">
        <f>ROUND(E11*F11,2)</f>
        <v>0</v>
      </c>
      <c r="H11" s="162"/>
      <c r="I11" s="162">
        <f>ROUND(E11*H11,2)</f>
        <v>0</v>
      </c>
      <c r="J11" s="162"/>
      <c r="K11" s="162">
        <f>ROUND(E11*J11,2)</f>
        <v>0</v>
      </c>
      <c r="L11" s="162">
        <v>12</v>
      </c>
      <c r="M11" s="162">
        <f>G11*(1+L11/100)</f>
        <v>0</v>
      </c>
      <c r="N11" s="150">
        <v>3.5E-4</v>
      </c>
      <c r="O11" s="150">
        <f>ROUND(E11*N11,5)</f>
        <v>5.9729999999999998E-2</v>
      </c>
      <c r="P11" s="150">
        <v>0</v>
      </c>
      <c r="Q11" s="150">
        <f>ROUND(E11*P11,5)</f>
        <v>0</v>
      </c>
      <c r="R11" s="150"/>
      <c r="S11" s="150"/>
      <c r="T11" s="151">
        <v>7.0000000000000007E-2</v>
      </c>
      <c r="U11" s="150">
        <f>ROUND(E11*T11,2)</f>
        <v>11.95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 t="s">
        <v>111</v>
      </c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outlineLevel="1" x14ac:dyDescent="0.2">
      <c r="A12" s="143"/>
      <c r="B12" s="143"/>
      <c r="C12" s="185" t="s">
        <v>114</v>
      </c>
      <c r="D12" s="155"/>
      <c r="E12" s="159">
        <v>170.65</v>
      </c>
      <c r="F12" s="162"/>
      <c r="G12" s="162"/>
      <c r="H12" s="162"/>
      <c r="I12" s="162"/>
      <c r="J12" s="162"/>
      <c r="K12" s="162"/>
      <c r="L12" s="162"/>
      <c r="M12" s="162"/>
      <c r="N12" s="150"/>
      <c r="O12" s="150"/>
      <c r="P12" s="150"/>
      <c r="Q12" s="150"/>
      <c r="R12" s="150"/>
      <c r="S12" s="150"/>
      <c r="T12" s="151"/>
      <c r="U12" s="150"/>
      <c r="V12" s="142"/>
      <c r="W12" s="142"/>
      <c r="X12" s="142"/>
      <c r="Y12" s="142"/>
      <c r="Z12" s="142"/>
      <c r="AA12" s="142"/>
      <c r="AB12" s="142"/>
      <c r="AC12" s="142"/>
      <c r="AD12" s="142"/>
      <c r="AE12" s="142" t="s">
        <v>115</v>
      </c>
      <c r="AF12" s="142">
        <v>0</v>
      </c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outlineLevel="1" x14ac:dyDescent="0.2">
      <c r="A13" s="143">
        <v>3</v>
      </c>
      <c r="B13" s="143" t="s">
        <v>116</v>
      </c>
      <c r="C13" s="183" t="s">
        <v>117</v>
      </c>
      <c r="D13" s="149" t="s">
        <v>110</v>
      </c>
      <c r="E13" s="157">
        <v>76.59</v>
      </c>
      <c r="F13" s="161"/>
      <c r="G13" s="162">
        <f>ROUND(E13*F13,2)</f>
        <v>0</v>
      </c>
      <c r="H13" s="162"/>
      <c r="I13" s="162">
        <f>ROUND(E13*H13,2)</f>
        <v>0</v>
      </c>
      <c r="J13" s="162"/>
      <c r="K13" s="162">
        <f>ROUND(E13*J13,2)</f>
        <v>0</v>
      </c>
      <c r="L13" s="162">
        <v>12</v>
      </c>
      <c r="M13" s="162">
        <f>G13*(1+L13/100)</f>
        <v>0</v>
      </c>
      <c r="N13" s="150">
        <v>7.6400000000000001E-3</v>
      </c>
      <c r="O13" s="150">
        <f>ROUND(E13*N13,5)</f>
        <v>0.58514999999999995</v>
      </c>
      <c r="P13" s="150">
        <v>0</v>
      </c>
      <c r="Q13" s="150">
        <f>ROUND(E13*P13,5)</f>
        <v>0</v>
      </c>
      <c r="R13" s="150"/>
      <c r="S13" s="150"/>
      <c r="T13" s="151">
        <v>8.1000000000000003E-2</v>
      </c>
      <c r="U13" s="150">
        <f>ROUND(E13*T13,2)</f>
        <v>6.2</v>
      </c>
      <c r="V13" s="142"/>
      <c r="W13" s="142"/>
      <c r="X13" s="142"/>
      <c r="Y13" s="142"/>
      <c r="Z13" s="142"/>
      <c r="AA13" s="142"/>
      <c r="AB13" s="142"/>
      <c r="AC13" s="142"/>
      <c r="AD13" s="142"/>
      <c r="AE13" s="142" t="s">
        <v>111</v>
      </c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outlineLevel="1" x14ac:dyDescent="0.2">
      <c r="A14" s="143">
        <v>4</v>
      </c>
      <c r="B14" s="143" t="s">
        <v>118</v>
      </c>
      <c r="C14" s="183" t="s">
        <v>119</v>
      </c>
      <c r="D14" s="149" t="s">
        <v>110</v>
      </c>
      <c r="E14" s="157">
        <v>76.59</v>
      </c>
      <c r="F14" s="161"/>
      <c r="G14" s="162">
        <f>ROUND(E14*F14,2)</f>
        <v>0</v>
      </c>
      <c r="H14" s="162"/>
      <c r="I14" s="162">
        <f>ROUND(E14*H14,2)</f>
        <v>0</v>
      </c>
      <c r="J14" s="162"/>
      <c r="K14" s="162">
        <f>ROUND(E14*J14,2)</f>
        <v>0</v>
      </c>
      <c r="L14" s="162">
        <v>12</v>
      </c>
      <c r="M14" s="162">
        <f>G14*(1+L14/100)</f>
        <v>0</v>
      </c>
      <c r="N14" s="150">
        <v>4.0189999999999997E-2</v>
      </c>
      <c r="O14" s="150">
        <f>ROUND(E14*N14,5)</f>
        <v>3.0781499999999999</v>
      </c>
      <c r="P14" s="150">
        <v>0</v>
      </c>
      <c r="Q14" s="150">
        <f>ROUND(E14*P14,5)</f>
        <v>0</v>
      </c>
      <c r="R14" s="150"/>
      <c r="S14" s="150"/>
      <c r="T14" s="151">
        <v>0.48</v>
      </c>
      <c r="U14" s="150">
        <f>ROUND(E14*T14,2)</f>
        <v>36.76</v>
      </c>
      <c r="V14" s="142"/>
      <c r="W14" s="142"/>
      <c r="X14" s="142"/>
      <c r="Y14" s="142"/>
      <c r="Z14" s="142"/>
      <c r="AA14" s="142"/>
      <c r="AB14" s="142"/>
      <c r="AC14" s="142"/>
      <c r="AD14" s="142"/>
      <c r="AE14" s="142" t="s">
        <v>111</v>
      </c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ht="22.5" outlineLevel="1" x14ac:dyDescent="0.2">
      <c r="A15" s="143">
        <v>5</v>
      </c>
      <c r="B15" s="143" t="s">
        <v>120</v>
      </c>
      <c r="C15" s="183" t="s">
        <v>121</v>
      </c>
      <c r="D15" s="149" t="s">
        <v>110</v>
      </c>
      <c r="E15" s="157">
        <v>548.46455000000003</v>
      </c>
      <c r="F15" s="161"/>
      <c r="G15" s="162">
        <f>ROUND(E15*F15,2)</f>
        <v>0</v>
      </c>
      <c r="H15" s="162"/>
      <c r="I15" s="162">
        <f>ROUND(E15*H15,2)</f>
        <v>0</v>
      </c>
      <c r="J15" s="162"/>
      <c r="K15" s="162">
        <f>ROUND(E15*J15,2)</f>
        <v>0</v>
      </c>
      <c r="L15" s="162">
        <v>12</v>
      </c>
      <c r="M15" s="162">
        <f>G15*(1+L15/100)</f>
        <v>0</v>
      </c>
      <c r="N15" s="150">
        <v>1.2999999999999999E-4</v>
      </c>
      <c r="O15" s="150">
        <f>ROUND(E15*N15,5)</f>
        <v>7.1300000000000002E-2</v>
      </c>
      <c r="P15" s="150">
        <v>0</v>
      </c>
      <c r="Q15" s="150">
        <f>ROUND(E15*P15,5)</f>
        <v>0</v>
      </c>
      <c r="R15" s="150"/>
      <c r="S15" s="150"/>
      <c r="T15" s="151">
        <v>0.12</v>
      </c>
      <c r="U15" s="150">
        <f>ROUND(E15*T15,2)</f>
        <v>65.819999999999993</v>
      </c>
      <c r="V15" s="142"/>
      <c r="W15" s="142"/>
      <c r="X15" s="142"/>
      <c r="Y15" s="142"/>
      <c r="Z15" s="142"/>
      <c r="AA15" s="142"/>
      <c r="AB15" s="142"/>
      <c r="AC15" s="142"/>
      <c r="AD15" s="142"/>
      <c r="AE15" s="142" t="s">
        <v>111</v>
      </c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</row>
    <row r="16" spans="1:60" outlineLevel="1" x14ac:dyDescent="0.2">
      <c r="A16" s="143"/>
      <c r="B16" s="143"/>
      <c r="C16" s="185" t="s">
        <v>122</v>
      </c>
      <c r="D16" s="155"/>
      <c r="E16" s="159">
        <v>548.46455000000003</v>
      </c>
      <c r="F16" s="162"/>
      <c r="G16" s="162"/>
      <c r="H16" s="162"/>
      <c r="I16" s="162"/>
      <c r="J16" s="162"/>
      <c r="K16" s="162"/>
      <c r="L16" s="162"/>
      <c r="M16" s="162"/>
      <c r="N16" s="150"/>
      <c r="O16" s="150"/>
      <c r="P16" s="150"/>
      <c r="Q16" s="150"/>
      <c r="R16" s="150"/>
      <c r="S16" s="150"/>
      <c r="T16" s="151"/>
      <c r="U16" s="150"/>
      <c r="V16" s="142"/>
      <c r="W16" s="142"/>
      <c r="X16" s="142"/>
      <c r="Y16" s="142"/>
      <c r="Z16" s="142"/>
      <c r="AA16" s="142"/>
      <c r="AB16" s="142"/>
      <c r="AC16" s="142"/>
      <c r="AD16" s="142"/>
      <c r="AE16" s="142" t="s">
        <v>115</v>
      </c>
      <c r="AF16" s="142">
        <v>0</v>
      </c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</row>
    <row r="17" spans="1:60" x14ac:dyDescent="0.2">
      <c r="A17" s="144" t="s">
        <v>106</v>
      </c>
      <c r="B17" s="144" t="s">
        <v>55</v>
      </c>
      <c r="C17" s="184" t="s">
        <v>56</v>
      </c>
      <c r="D17" s="152"/>
      <c r="E17" s="158"/>
      <c r="F17" s="163"/>
      <c r="G17" s="163">
        <f>SUMIF(AE18:AE88,"&lt;&gt;NOR",G18:G88)</f>
        <v>0</v>
      </c>
      <c r="H17" s="163"/>
      <c r="I17" s="163">
        <f>SUM(I18:I88)</f>
        <v>0</v>
      </c>
      <c r="J17" s="163"/>
      <c r="K17" s="163">
        <f>SUM(K18:K88)</f>
        <v>0</v>
      </c>
      <c r="L17" s="163"/>
      <c r="M17" s="163">
        <f>SUM(M18:M88)</f>
        <v>0</v>
      </c>
      <c r="N17" s="153"/>
      <c r="O17" s="153">
        <f>SUM(O18:O88)</f>
        <v>19.070989999999998</v>
      </c>
      <c r="P17" s="153"/>
      <c r="Q17" s="153">
        <f>SUM(Q18:Q88)</f>
        <v>0</v>
      </c>
      <c r="R17" s="153"/>
      <c r="S17" s="153"/>
      <c r="T17" s="154"/>
      <c r="U17" s="153">
        <f>SUM(U18:U88)</f>
        <v>1034.03</v>
      </c>
      <c r="AE17" t="s">
        <v>107</v>
      </c>
    </row>
    <row r="18" spans="1:60" ht="22.5" outlineLevel="1" x14ac:dyDescent="0.2">
      <c r="A18" s="143">
        <v>6</v>
      </c>
      <c r="B18" s="143" t="s">
        <v>123</v>
      </c>
      <c r="C18" s="183" t="s">
        <v>124</v>
      </c>
      <c r="D18" s="149" t="s">
        <v>110</v>
      </c>
      <c r="E18" s="157">
        <v>519.80200000000002</v>
      </c>
      <c r="F18" s="161"/>
      <c r="G18" s="162">
        <f>ROUND(E18*F18,2)</f>
        <v>0</v>
      </c>
      <c r="H18" s="162"/>
      <c r="I18" s="162">
        <f>ROUND(E18*H18,2)</f>
        <v>0</v>
      </c>
      <c r="J18" s="162"/>
      <c r="K18" s="162">
        <f>ROUND(E18*J18,2)</f>
        <v>0</v>
      </c>
      <c r="L18" s="162">
        <v>12</v>
      </c>
      <c r="M18" s="162">
        <f>G18*(1+L18/100)</f>
        <v>0</v>
      </c>
      <c r="N18" s="150">
        <v>3.0859999999999999E-2</v>
      </c>
      <c r="O18" s="150">
        <f>ROUND(E18*N18,5)</f>
        <v>16.041090000000001</v>
      </c>
      <c r="P18" s="150">
        <v>0</v>
      </c>
      <c r="Q18" s="150">
        <f>ROUND(E18*P18,5)</f>
        <v>0</v>
      </c>
      <c r="R18" s="150"/>
      <c r="S18" s="150"/>
      <c r="T18" s="151">
        <v>1.2758</v>
      </c>
      <c r="U18" s="150">
        <f>ROUND(E18*T18,2)</f>
        <v>663.16</v>
      </c>
      <c r="V18" s="142"/>
      <c r="W18" s="142"/>
      <c r="X18" s="142"/>
      <c r="Y18" s="142"/>
      <c r="Z18" s="142"/>
      <c r="AA18" s="142"/>
      <c r="AB18" s="142"/>
      <c r="AC18" s="142"/>
      <c r="AD18" s="142"/>
      <c r="AE18" s="142" t="s">
        <v>111</v>
      </c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</row>
    <row r="19" spans="1:60" outlineLevel="1" x14ac:dyDescent="0.2">
      <c r="A19" s="143"/>
      <c r="B19" s="143"/>
      <c r="C19" s="185" t="s">
        <v>125</v>
      </c>
      <c r="D19" s="155"/>
      <c r="E19" s="159">
        <v>112.602</v>
      </c>
      <c r="F19" s="162"/>
      <c r="G19" s="162"/>
      <c r="H19" s="162"/>
      <c r="I19" s="162"/>
      <c r="J19" s="162"/>
      <c r="K19" s="162"/>
      <c r="L19" s="162"/>
      <c r="M19" s="162"/>
      <c r="N19" s="150"/>
      <c r="O19" s="150"/>
      <c r="P19" s="150"/>
      <c r="Q19" s="150"/>
      <c r="R19" s="150"/>
      <c r="S19" s="150"/>
      <c r="T19" s="151"/>
      <c r="U19" s="150"/>
      <c r="V19" s="142"/>
      <c r="W19" s="142"/>
      <c r="X19" s="142"/>
      <c r="Y19" s="142"/>
      <c r="Z19" s="142"/>
      <c r="AA19" s="142"/>
      <c r="AB19" s="142"/>
      <c r="AC19" s="142"/>
      <c r="AD19" s="142"/>
      <c r="AE19" s="142" t="s">
        <v>115</v>
      </c>
      <c r="AF19" s="142">
        <v>0</v>
      </c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outlineLevel="1" x14ac:dyDescent="0.2">
      <c r="A20" s="143"/>
      <c r="B20" s="143"/>
      <c r="C20" s="185" t="s">
        <v>126</v>
      </c>
      <c r="D20" s="155"/>
      <c r="E20" s="159">
        <v>139.83000000000001</v>
      </c>
      <c r="F20" s="162"/>
      <c r="G20" s="162"/>
      <c r="H20" s="162"/>
      <c r="I20" s="162"/>
      <c r="J20" s="162"/>
      <c r="K20" s="162"/>
      <c r="L20" s="162"/>
      <c r="M20" s="162"/>
      <c r="N20" s="150"/>
      <c r="O20" s="150"/>
      <c r="P20" s="150"/>
      <c r="Q20" s="150"/>
      <c r="R20" s="150"/>
      <c r="S20" s="150"/>
      <c r="T20" s="151"/>
      <c r="U20" s="150"/>
      <c r="V20" s="142"/>
      <c r="W20" s="142"/>
      <c r="X20" s="142"/>
      <c r="Y20" s="142"/>
      <c r="Z20" s="142"/>
      <c r="AA20" s="142"/>
      <c r="AB20" s="142"/>
      <c r="AC20" s="142"/>
      <c r="AD20" s="142"/>
      <c r="AE20" s="142" t="s">
        <v>115</v>
      </c>
      <c r="AF20" s="142">
        <v>0</v>
      </c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</row>
    <row r="21" spans="1:60" outlineLevel="1" x14ac:dyDescent="0.2">
      <c r="A21" s="143"/>
      <c r="B21" s="143"/>
      <c r="C21" s="185" t="s">
        <v>127</v>
      </c>
      <c r="D21" s="155"/>
      <c r="E21" s="159">
        <v>122.3</v>
      </c>
      <c r="F21" s="162"/>
      <c r="G21" s="162"/>
      <c r="H21" s="162"/>
      <c r="I21" s="162"/>
      <c r="J21" s="162"/>
      <c r="K21" s="162"/>
      <c r="L21" s="162"/>
      <c r="M21" s="162"/>
      <c r="N21" s="150"/>
      <c r="O21" s="150"/>
      <c r="P21" s="150"/>
      <c r="Q21" s="150"/>
      <c r="R21" s="150"/>
      <c r="S21" s="150"/>
      <c r="T21" s="151"/>
      <c r="U21" s="150"/>
      <c r="V21" s="142"/>
      <c r="W21" s="142"/>
      <c r="X21" s="142"/>
      <c r="Y21" s="142"/>
      <c r="Z21" s="142"/>
      <c r="AA21" s="142"/>
      <c r="AB21" s="142"/>
      <c r="AC21" s="142"/>
      <c r="AD21" s="142"/>
      <c r="AE21" s="142" t="s">
        <v>115</v>
      </c>
      <c r="AF21" s="142">
        <v>0</v>
      </c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</row>
    <row r="22" spans="1:60" outlineLevel="1" x14ac:dyDescent="0.2">
      <c r="A22" s="143"/>
      <c r="B22" s="143"/>
      <c r="C22" s="185" t="s">
        <v>128</v>
      </c>
      <c r="D22" s="155"/>
      <c r="E22" s="159">
        <v>145.07</v>
      </c>
      <c r="F22" s="162"/>
      <c r="G22" s="162"/>
      <c r="H22" s="162"/>
      <c r="I22" s="162"/>
      <c r="J22" s="162"/>
      <c r="K22" s="162"/>
      <c r="L22" s="162"/>
      <c r="M22" s="162"/>
      <c r="N22" s="150"/>
      <c r="O22" s="150"/>
      <c r="P22" s="150"/>
      <c r="Q22" s="150"/>
      <c r="R22" s="150"/>
      <c r="S22" s="150"/>
      <c r="T22" s="151"/>
      <c r="U22" s="150"/>
      <c r="V22" s="142"/>
      <c r="W22" s="142"/>
      <c r="X22" s="142"/>
      <c r="Y22" s="142"/>
      <c r="Z22" s="142"/>
      <c r="AA22" s="142"/>
      <c r="AB22" s="142"/>
      <c r="AC22" s="142"/>
      <c r="AD22" s="142"/>
      <c r="AE22" s="142" t="s">
        <v>115</v>
      </c>
      <c r="AF22" s="142">
        <v>0</v>
      </c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</row>
    <row r="23" spans="1:60" ht="22.5" outlineLevel="1" x14ac:dyDescent="0.2">
      <c r="A23" s="143">
        <v>7</v>
      </c>
      <c r="B23" s="143" t="s">
        <v>129</v>
      </c>
      <c r="C23" s="183" t="s">
        <v>130</v>
      </c>
      <c r="D23" s="149" t="s">
        <v>110</v>
      </c>
      <c r="E23" s="157">
        <v>76.596800000000002</v>
      </c>
      <c r="F23" s="161"/>
      <c r="G23" s="162">
        <f>ROUND(E23*F23,2)</f>
        <v>0</v>
      </c>
      <c r="H23" s="162"/>
      <c r="I23" s="162">
        <f>ROUND(E23*H23,2)</f>
        <v>0</v>
      </c>
      <c r="J23" s="162"/>
      <c r="K23" s="162">
        <f>ROUND(E23*J23,2)</f>
        <v>0</v>
      </c>
      <c r="L23" s="162">
        <v>12</v>
      </c>
      <c r="M23" s="162">
        <f>G23*(1+L23/100)</f>
        <v>0</v>
      </c>
      <c r="N23" s="150">
        <v>1.745E-2</v>
      </c>
      <c r="O23" s="150">
        <f>ROUND(E23*N23,5)</f>
        <v>1.3366100000000001</v>
      </c>
      <c r="P23" s="150">
        <v>0</v>
      </c>
      <c r="Q23" s="150">
        <f>ROUND(E23*P23,5)</f>
        <v>0</v>
      </c>
      <c r="R23" s="150"/>
      <c r="S23" s="150"/>
      <c r="T23" s="151">
        <v>1.2558</v>
      </c>
      <c r="U23" s="150">
        <f>ROUND(E23*T23,2)</f>
        <v>96.19</v>
      </c>
      <c r="V23" s="142"/>
      <c r="W23" s="142"/>
      <c r="X23" s="142"/>
      <c r="Y23" s="142"/>
      <c r="Z23" s="142"/>
      <c r="AA23" s="142"/>
      <c r="AB23" s="142"/>
      <c r="AC23" s="142"/>
      <c r="AD23" s="142"/>
      <c r="AE23" s="142" t="s">
        <v>111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</row>
    <row r="24" spans="1:60" outlineLevel="1" x14ac:dyDescent="0.2">
      <c r="A24" s="143"/>
      <c r="B24" s="143"/>
      <c r="C24" s="185" t="s">
        <v>131</v>
      </c>
      <c r="D24" s="155"/>
      <c r="E24" s="159">
        <v>19.346800000000002</v>
      </c>
      <c r="F24" s="162"/>
      <c r="G24" s="162"/>
      <c r="H24" s="162"/>
      <c r="I24" s="162"/>
      <c r="J24" s="162"/>
      <c r="K24" s="162"/>
      <c r="L24" s="162"/>
      <c r="M24" s="162"/>
      <c r="N24" s="150"/>
      <c r="O24" s="150"/>
      <c r="P24" s="150"/>
      <c r="Q24" s="150"/>
      <c r="R24" s="150"/>
      <c r="S24" s="150"/>
      <c r="T24" s="151"/>
      <c r="U24" s="150"/>
      <c r="V24" s="142"/>
      <c r="W24" s="142"/>
      <c r="X24" s="142"/>
      <c r="Y24" s="142"/>
      <c r="Z24" s="142"/>
      <c r="AA24" s="142"/>
      <c r="AB24" s="142"/>
      <c r="AC24" s="142"/>
      <c r="AD24" s="142"/>
      <c r="AE24" s="142" t="s">
        <v>115</v>
      </c>
      <c r="AF24" s="142">
        <v>0</v>
      </c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</row>
    <row r="25" spans="1:60" outlineLevel="1" x14ac:dyDescent="0.2">
      <c r="A25" s="143"/>
      <c r="B25" s="143"/>
      <c r="C25" s="185" t="s">
        <v>132</v>
      </c>
      <c r="D25" s="155"/>
      <c r="E25" s="159">
        <v>19.75</v>
      </c>
      <c r="F25" s="162"/>
      <c r="G25" s="162"/>
      <c r="H25" s="162"/>
      <c r="I25" s="162"/>
      <c r="J25" s="162"/>
      <c r="K25" s="162"/>
      <c r="L25" s="162"/>
      <c r="M25" s="162"/>
      <c r="N25" s="150"/>
      <c r="O25" s="150"/>
      <c r="P25" s="150"/>
      <c r="Q25" s="150"/>
      <c r="R25" s="150"/>
      <c r="S25" s="150"/>
      <c r="T25" s="151"/>
      <c r="U25" s="150"/>
      <c r="V25" s="142"/>
      <c r="W25" s="142"/>
      <c r="X25" s="142"/>
      <c r="Y25" s="142"/>
      <c r="Z25" s="142"/>
      <c r="AA25" s="142"/>
      <c r="AB25" s="142"/>
      <c r="AC25" s="142"/>
      <c r="AD25" s="142"/>
      <c r="AE25" s="142" t="s">
        <v>115</v>
      </c>
      <c r="AF25" s="142">
        <v>0</v>
      </c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</row>
    <row r="26" spans="1:60" outlineLevel="1" x14ac:dyDescent="0.2">
      <c r="A26" s="143"/>
      <c r="B26" s="143"/>
      <c r="C26" s="185" t="s">
        <v>133</v>
      </c>
      <c r="D26" s="155"/>
      <c r="E26" s="159">
        <v>15.62</v>
      </c>
      <c r="F26" s="162"/>
      <c r="G26" s="162"/>
      <c r="H26" s="162"/>
      <c r="I26" s="162"/>
      <c r="J26" s="162"/>
      <c r="K26" s="162"/>
      <c r="L26" s="162"/>
      <c r="M26" s="162"/>
      <c r="N26" s="150"/>
      <c r="O26" s="150"/>
      <c r="P26" s="150"/>
      <c r="Q26" s="150"/>
      <c r="R26" s="150"/>
      <c r="S26" s="150"/>
      <c r="T26" s="151"/>
      <c r="U26" s="150"/>
      <c r="V26" s="142"/>
      <c r="W26" s="142"/>
      <c r="X26" s="142"/>
      <c r="Y26" s="142"/>
      <c r="Z26" s="142"/>
      <c r="AA26" s="142"/>
      <c r="AB26" s="142"/>
      <c r="AC26" s="142"/>
      <c r="AD26" s="142"/>
      <c r="AE26" s="142" t="s">
        <v>115</v>
      </c>
      <c r="AF26" s="142">
        <v>0</v>
      </c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</row>
    <row r="27" spans="1:60" ht="22.5" outlineLevel="1" x14ac:dyDescent="0.2">
      <c r="A27" s="143"/>
      <c r="B27" s="143"/>
      <c r="C27" s="185" t="s">
        <v>134</v>
      </c>
      <c r="D27" s="155"/>
      <c r="E27" s="159">
        <v>21.88</v>
      </c>
      <c r="F27" s="162"/>
      <c r="G27" s="162"/>
      <c r="H27" s="162"/>
      <c r="I27" s="162"/>
      <c r="J27" s="162"/>
      <c r="K27" s="162"/>
      <c r="L27" s="162"/>
      <c r="M27" s="162"/>
      <c r="N27" s="150"/>
      <c r="O27" s="150"/>
      <c r="P27" s="150"/>
      <c r="Q27" s="150"/>
      <c r="R27" s="150"/>
      <c r="S27" s="150"/>
      <c r="T27" s="151"/>
      <c r="U27" s="150"/>
      <c r="V27" s="142"/>
      <c r="W27" s="142"/>
      <c r="X27" s="142"/>
      <c r="Y27" s="142"/>
      <c r="Z27" s="142"/>
      <c r="AA27" s="142"/>
      <c r="AB27" s="142"/>
      <c r="AC27" s="142"/>
      <c r="AD27" s="142"/>
      <c r="AE27" s="142" t="s">
        <v>115</v>
      </c>
      <c r="AF27" s="142">
        <v>0</v>
      </c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</row>
    <row r="28" spans="1:60" ht="22.5" outlineLevel="1" x14ac:dyDescent="0.2">
      <c r="A28" s="143">
        <v>8</v>
      </c>
      <c r="B28" s="143" t="s">
        <v>135</v>
      </c>
      <c r="C28" s="183" t="s">
        <v>136</v>
      </c>
      <c r="D28" s="149" t="s">
        <v>110</v>
      </c>
      <c r="E28" s="157">
        <v>5.46</v>
      </c>
      <c r="F28" s="161"/>
      <c r="G28" s="162">
        <f>ROUND(E28*F28,2)</f>
        <v>0</v>
      </c>
      <c r="H28" s="162"/>
      <c r="I28" s="162">
        <f>ROUND(E28*H28,2)</f>
        <v>0</v>
      </c>
      <c r="J28" s="162"/>
      <c r="K28" s="162">
        <f>ROUND(E28*J28,2)</f>
        <v>0</v>
      </c>
      <c r="L28" s="162">
        <v>12</v>
      </c>
      <c r="M28" s="162">
        <f>G28*(1+L28/100)</f>
        <v>0</v>
      </c>
      <c r="N28" s="150">
        <v>2.317E-2</v>
      </c>
      <c r="O28" s="150">
        <f>ROUND(E28*N28,5)</f>
        <v>0.12651000000000001</v>
      </c>
      <c r="P28" s="150">
        <v>0</v>
      </c>
      <c r="Q28" s="150">
        <f>ROUND(E28*P28,5)</f>
        <v>0</v>
      </c>
      <c r="R28" s="150"/>
      <c r="S28" s="150"/>
      <c r="T28" s="151">
        <v>1.2558</v>
      </c>
      <c r="U28" s="150">
        <f>ROUND(E28*T28,2)</f>
        <v>6.86</v>
      </c>
      <c r="V28" s="142"/>
      <c r="W28" s="142"/>
      <c r="X28" s="142"/>
      <c r="Y28" s="142"/>
      <c r="Z28" s="142"/>
      <c r="AA28" s="142"/>
      <c r="AB28" s="142"/>
      <c r="AC28" s="142"/>
      <c r="AD28" s="142"/>
      <c r="AE28" s="142" t="s">
        <v>111</v>
      </c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</row>
    <row r="29" spans="1:60" ht="22.5" outlineLevel="1" x14ac:dyDescent="0.2">
      <c r="A29" s="143">
        <v>9</v>
      </c>
      <c r="B29" s="143" t="s">
        <v>137</v>
      </c>
      <c r="C29" s="183" t="s">
        <v>138</v>
      </c>
      <c r="D29" s="149" t="s">
        <v>110</v>
      </c>
      <c r="E29" s="157">
        <v>23.202549999999999</v>
      </c>
      <c r="F29" s="161"/>
      <c r="G29" s="162">
        <f>ROUND(E29*F29,2)</f>
        <v>0</v>
      </c>
      <c r="H29" s="162"/>
      <c r="I29" s="162">
        <f>ROUND(E29*H29,2)</f>
        <v>0</v>
      </c>
      <c r="J29" s="162"/>
      <c r="K29" s="162">
        <f>ROUND(E29*J29,2)</f>
        <v>0</v>
      </c>
      <c r="L29" s="162">
        <v>12</v>
      </c>
      <c r="M29" s="162">
        <f>G29*(1+L29/100)</f>
        <v>0</v>
      </c>
      <c r="N29" s="150">
        <v>2.0480000000000002E-2</v>
      </c>
      <c r="O29" s="150">
        <f>ROUND(E29*N29,5)</f>
        <v>0.47519</v>
      </c>
      <c r="P29" s="150">
        <v>0</v>
      </c>
      <c r="Q29" s="150">
        <f>ROUND(E29*P29,5)</f>
        <v>0</v>
      </c>
      <c r="R29" s="150"/>
      <c r="S29" s="150"/>
      <c r="T29" s="151">
        <v>2.9020000000000001</v>
      </c>
      <c r="U29" s="150">
        <f>ROUND(E29*T29,2)</f>
        <v>67.33</v>
      </c>
      <c r="V29" s="142"/>
      <c r="W29" s="142"/>
      <c r="X29" s="142"/>
      <c r="Y29" s="142"/>
      <c r="Z29" s="142"/>
      <c r="AA29" s="142"/>
      <c r="AB29" s="142"/>
      <c r="AC29" s="142"/>
      <c r="AD29" s="142"/>
      <c r="AE29" s="142" t="s">
        <v>111</v>
      </c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</row>
    <row r="30" spans="1:60" outlineLevel="1" x14ac:dyDescent="0.2">
      <c r="A30" s="143"/>
      <c r="B30" s="143"/>
      <c r="C30" s="185" t="s">
        <v>139</v>
      </c>
      <c r="D30" s="155"/>
      <c r="E30" s="159">
        <v>0.79420000000000002</v>
      </c>
      <c r="F30" s="162"/>
      <c r="G30" s="162"/>
      <c r="H30" s="162"/>
      <c r="I30" s="162"/>
      <c r="J30" s="162"/>
      <c r="K30" s="162"/>
      <c r="L30" s="162"/>
      <c r="M30" s="162"/>
      <c r="N30" s="150"/>
      <c r="O30" s="150"/>
      <c r="P30" s="150"/>
      <c r="Q30" s="150"/>
      <c r="R30" s="150"/>
      <c r="S30" s="150"/>
      <c r="T30" s="151"/>
      <c r="U30" s="150"/>
      <c r="V30" s="142"/>
      <c r="W30" s="142"/>
      <c r="X30" s="142"/>
      <c r="Y30" s="142"/>
      <c r="Z30" s="142"/>
      <c r="AA30" s="142"/>
      <c r="AB30" s="142"/>
      <c r="AC30" s="142"/>
      <c r="AD30" s="142"/>
      <c r="AE30" s="142" t="s">
        <v>115</v>
      </c>
      <c r="AF30" s="142">
        <v>0</v>
      </c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</row>
    <row r="31" spans="1:60" outlineLevel="1" x14ac:dyDescent="0.2">
      <c r="A31" s="143"/>
      <c r="B31" s="143"/>
      <c r="C31" s="185" t="s">
        <v>140</v>
      </c>
      <c r="D31" s="155"/>
      <c r="E31" s="159">
        <v>1.0263</v>
      </c>
      <c r="F31" s="162"/>
      <c r="G31" s="162"/>
      <c r="H31" s="162"/>
      <c r="I31" s="162"/>
      <c r="J31" s="162"/>
      <c r="K31" s="162"/>
      <c r="L31" s="162"/>
      <c r="M31" s="162"/>
      <c r="N31" s="150"/>
      <c r="O31" s="150"/>
      <c r="P31" s="150"/>
      <c r="Q31" s="150"/>
      <c r="R31" s="150"/>
      <c r="S31" s="150"/>
      <c r="T31" s="151"/>
      <c r="U31" s="150"/>
      <c r="V31" s="142"/>
      <c r="W31" s="142"/>
      <c r="X31" s="142"/>
      <c r="Y31" s="142"/>
      <c r="Z31" s="142"/>
      <c r="AA31" s="142"/>
      <c r="AB31" s="142"/>
      <c r="AC31" s="142"/>
      <c r="AD31" s="142"/>
      <c r="AE31" s="142" t="s">
        <v>115</v>
      </c>
      <c r="AF31" s="142">
        <v>0</v>
      </c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</row>
    <row r="32" spans="1:60" outlineLevel="1" x14ac:dyDescent="0.2">
      <c r="A32" s="143"/>
      <c r="B32" s="143"/>
      <c r="C32" s="185" t="s">
        <v>141</v>
      </c>
      <c r="D32" s="155"/>
      <c r="E32" s="159">
        <v>0.48509999999999998</v>
      </c>
      <c r="F32" s="162"/>
      <c r="G32" s="162"/>
      <c r="H32" s="162"/>
      <c r="I32" s="162"/>
      <c r="J32" s="162"/>
      <c r="K32" s="162"/>
      <c r="L32" s="162"/>
      <c r="M32" s="162"/>
      <c r="N32" s="150"/>
      <c r="O32" s="150"/>
      <c r="P32" s="150"/>
      <c r="Q32" s="150"/>
      <c r="R32" s="150"/>
      <c r="S32" s="150"/>
      <c r="T32" s="151"/>
      <c r="U32" s="150"/>
      <c r="V32" s="142"/>
      <c r="W32" s="142"/>
      <c r="X32" s="142"/>
      <c r="Y32" s="142"/>
      <c r="Z32" s="142"/>
      <c r="AA32" s="142"/>
      <c r="AB32" s="142"/>
      <c r="AC32" s="142"/>
      <c r="AD32" s="142"/>
      <c r="AE32" s="142" t="s">
        <v>115</v>
      </c>
      <c r="AF32" s="142">
        <v>0</v>
      </c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</row>
    <row r="33" spans="1:60" outlineLevel="1" x14ac:dyDescent="0.2">
      <c r="A33" s="143"/>
      <c r="B33" s="143"/>
      <c r="C33" s="185" t="s">
        <v>142</v>
      </c>
      <c r="D33" s="155"/>
      <c r="E33" s="159">
        <v>1.1901999999999999</v>
      </c>
      <c r="F33" s="162"/>
      <c r="G33" s="162"/>
      <c r="H33" s="162"/>
      <c r="I33" s="162"/>
      <c r="J33" s="162"/>
      <c r="K33" s="162"/>
      <c r="L33" s="162"/>
      <c r="M33" s="162"/>
      <c r="N33" s="150"/>
      <c r="O33" s="150"/>
      <c r="P33" s="150"/>
      <c r="Q33" s="150"/>
      <c r="R33" s="150"/>
      <c r="S33" s="150"/>
      <c r="T33" s="151"/>
      <c r="U33" s="150"/>
      <c r="V33" s="142"/>
      <c r="W33" s="142"/>
      <c r="X33" s="142"/>
      <c r="Y33" s="142"/>
      <c r="Z33" s="142"/>
      <c r="AA33" s="142"/>
      <c r="AB33" s="142"/>
      <c r="AC33" s="142"/>
      <c r="AD33" s="142"/>
      <c r="AE33" s="142" t="s">
        <v>115</v>
      </c>
      <c r="AF33" s="142">
        <v>0</v>
      </c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</row>
    <row r="34" spans="1:60" outlineLevel="1" x14ac:dyDescent="0.2">
      <c r="A34" s="143"/>
      <c r="B34" s="143"/>
      <c r="C34" s="186" t="s">
        <v>143</v>
      </c>
      <c r="D34" s="156"/>
      <c r="E34" s="160">
        <v>3.4958</v>
      </c>
      <c r="F34" s="162"/>
      <c r="G34" s="162"/>
      <c r="H34" s="162"/>
      <c r="I34" s="162"/>
      <c r="J34" s="162"/>
      <c r="K34" s="162"/>
      <c r="L34" s="162"/>
      <c r="M34" s="162"/>
      <c r="N34" s="150"/>
      <c r="O34" s="150"/>
      <c r="P34" s="150"/>
      <c r="Q34" s="150"/>
      <c r="R34" s="150"/>
      <c r="S34" s="150"/>
      <c r="T34" s="151"/>
      <c r="U34" s="150"/>
      <c r="V34" s="142"/>
      <c r="W34" s="142"/>
      <c r="X34" s="142"/>
      <c r="Y34" s="142"/>
      <c r="Z34" s="142"/>
      <c r="AA34" s="142"/>
      <c r="AB34" s="142"/>
      <c r="AC34" s="142"/>
      <c r="AD34" s="142"/>
      <c r="AE34" s="142" t="s">
        <v>115</v>
      </c>
      <c r="AF34" s="142">
        <v>1</v>
      </c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</row>
    <row r="35" spans="1:60" outlineLevel="1" x14ac:dyDescent="0.2">
      <c r="A35" s="143"/>
      <c r="B35" s="143"/>
      <c r="C35" s="185" t="s">
        <v>144</v>
      </c>
      <c r="D35" s="155"/>
      <c r="E35" s="159">
        <v>4.8906000000000001</v>
      </c>
      <c r="F35" s="162"/>
      <c r="G35" s="162"/>
      <c r="H35" s="162"/>
      <c r="I35" s="162"/>
      <c r="J35" s="162"/>
      <c r="K35" s="162"/>
      <c r="L35" s="162"/>
      <c r="M35" s="162"/>
      <c r="N35" s="150"/>
      <c r="O35" s="150"/>
      <c r="P35" s="150"/>
      <c r="Q35" s="150"/>
      <c r="R35" s="150"/>
      <c r="S35" s="150"/>
      <c r="T35" s="151"/>
      <c r="U35" s="150"/>
      <c r="V35" s="142"/>
      <c r="W35" s="142"/>
      <c r="X35" s="142"/>
      <c r="Y35" s="142"/>
      <c r="Z35" s="142"/>
      <c r="AA35" s="142"/>
      <c r="AB35" s="142"/>
      <c r="AC35" s="142"/>
      <c r="AD35" s="142"/>
      <c r="AE35" s="142" t="s">
        <v>115</v>
      </c>
      <c r="AF35" s="142">
        <v>0</v>
      </c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</row>
    <row r="36" spans="1:60" ht="33.75" outlineLevel="1" x14ac:dyDescent="0.2">
      <c r="A36" s="143"/>
      <c r="B36" s="143"/>
      <c r="C36" s="185" t="s">
        <v>145</v>
      </c>
      <c r="D36" s="155"/>
      <c r="E36" s="159">
        <v>5.4925499999999996</v>
      </c>
      <c r="F36" s="162"/>
      <c r="G36" s="162"/>
      <c r="H36" s="162"/>
      <c r="I36" s="162"/>
      <c r="J36" s="162"/>
      <c r="K36" s="162"/>
      <c r="L36" s="162"/>
      <c r="M36" s="162"/>
      <c r="N36" s="150"/>
      <c r="O36" s="150"/>
      <c r="P36" s="150"/>
      <c r="Q36" s="150"/>
      <c r="R36" s="150"/>
      <c r="S36" s="150"/>
      <c r="T36" s="151"/>
      <c r="U36" s="150"/>
      <c r="V36" s="142"/>
      <c r="W36" s="142"/>
      <c r="X36" s="142"/>
      <c r="Y36" s="142"/>
      <c r="Z36" s="142"/>
      <c r="AA36" s="142"/>
      <c r="AB36" s="142"/>
      <c r="AC36" s="142"/>
      <c r="AD36" s="142"/>
      <c r="AE36" s="142" t="s">
        <v>115</v>
      </c>
      <c r="AF36" s="142">
        <v>0</v>
      </c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</row>
    <row r="37" spans="1:60" ht="22.5" outlineLevel="1" x14ac:dyDescent="0.2">
      <c r="A37" s="143"/>
      <c r="B37" s="143"/>
      <c r="C37" s="185" t="s">
        <v>146</v>
      </c>
      <c r="D37" s="155"/>
      <c r="E37" s="159">
        <v>2.8325</v>
      </c>
      <c r="F37" s="162"/>
      <c r="G37" s="162"/>
      <c r="H37" s="162"/>
      <c r="I37" s="162"/>
      <c r="J37" s="162"/>
      <c r="K37" s="162"/>
      <c r="L37" s="162"/>
      <c r="M37" s="162"/>
      <c r="N37" s="150"/>
      <c r="O37" s="150"/>
      <c r="P37" s="150"/>
      <c r="Q37" s="150"/>
      <c r="R37" s="150"/>
      <c r="S37" s="150"/>
      <c r="T37" s="151"/>
      <c r="U37" s="150"/>
      <c r="V37" s="142"/>
      <c r="W37" s="142"/>
      <c r="X37" s="142"/>
      <c r="Y37" s="142"/>
      <c r="Z37" s="142"/>
      <c r="AA37" s="142"/>
      <c r="AB37" s="142"/>
      <c r="AC37" s="142"/>
      <c r="AD37" s="142"/>
      <c r="AE37" s="142" t="s">
        <v>115</v>
      </c>
      <c r="AF37" s="142">
        <v>0</v>
      </c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</row>
    <row r="38" spans="1:60" ht="33.75" outlineLevel="1" x14ac:dyDescent="0.2">
      <c r="A38" s="143"/>
      <c r="B38" s="143"/>
      <c r="C38" s="185" t="s">
        <v>147</v>
      </c>
      <c r="D38" s="155"/>
      <c r="E38" s="159">
        <v>6.4911000000000003</v>
      </c>
      <c r="F38" s="162"/>
      <c r="G38" s="162"/>
      <c r="H38" s="162"/>
      <c r="I38" s="162"/>
      <c r="J38" s="162"/>
      <c r="K38" s="162"/>
      <c r="L38" s="162"/>
      <c r="M38" s="162"/>
      <c r="N38" s="150"/>
      <c r="O38" s="150"/>
      <c r="P38" s="150"/>
      <c r="Q38" s="150"/>
      <c r="R38" s="150"/>
      <c r="S38" s="150"/>
      <c r="T38" s="151"/>
      <c r="U38" s="150"/>
      <c r="V38" s="142"/>
      <c r="W38" s="142"/>
      <c r="X38" s="142"/>
      <c r="Y38" s="142"/>
      <c r="Z38" s="142"/>
      <c r="AA38" s="142"/>
      <c r="AB38" s="142"/>
      <c r="AC38" s="142"/>
      <c r="AD38" s="142"/>
      <c r="AE38" s="142" t="s">
        <v>115</v>
      </c>
      <c r="AF38" s="142">
        <v>0</v>
      </c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</row>
    <row r="39" spans="1:60" outlineLevel="1" x14ac:dyDescent="0.2">
      <c r="A39" s="143"/>
      <c r="B39" s="143"/>
      <c r="C39" s="186" t="s">
        <v>143</v>
      </c>
      <c r="D39" s="156"/>
      <c r="E39" s="160">
        <v>19.70675</v>
      </c>
      <c r="F39" s="162"/>
      <c r="G39" s="162"/>
      <c r="H39" s="162"/>
      <c r="I39" s="162"/>
      <c r="J39" s="162"/>
      <c r="K39" s="162"/>
      <c r="L39" s="162"/>
      <c r="M39" s="162"/>
      <c r="N39" s="150"/>
      <c r="O39" s="150"/>
      <c r="P39" s="150"/>
      <c r="Q39" s="150"/>
      <c r="R39" s="150"/>
      <c r="S39" s="150"/>
      <c r="T39" s="151"/>
      <c r="U39" s="150"/>
      <c r="V39" s="142"/>
      <c r="W39" s="142"/>
      <c r="X39" s="142"/>
      <c r="Y39" s="142"/>
      <c r="Z39" s="142"/>
      <c r="AA39" s="142"/>
      <c r="AB39" s="142"/>
      <c r="AC39" s="142"/>
      <c r="AD39" s="142"/>
      <c r="AE39" s="142" t="s">
        <v>115</v>
      </c>
      <c r="AF39" s="142">
        <v>1</v>
      </c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</row>
    <row r="40" spans="1:60" outlineLevel="1" x14ac:dyDescent="0.2">
      <c r="A40" s="143">
        <v>10</v>
      </c>
      <c r="B40" s="143" t="s">
        <v>148</v>
      </c>
      <c r="C40" s="183" t="s">
        <v>149</v>
      </c>
      <c r="D40" s="149" t="s">
        <v>110</v>
      </c>
      <c r="E40" s="157">
        <v>107.8</v>
      </c>
      <c r="F40" s="161"/>
      <c r="G40" s="162">
        <f>ROUND(E40*F40,2)</f>
        <v>0</v>
      </c>
      <c r="H40" s="162"/>
      <c r="I40" s="162">
        <f>ROUND(E40*H40,2)</f>
        <v>0</v>
      </c>
      <c r="J40" s="162"/>
      <c r="K40" s="162">
        <f>ROUND(E40*J40,2)</f>
        <v>0</v>
      </c>
      <c r="L40" s="162">
        <v>12</v>
      </c>
      <c r="M40" s="162">
        <f>G40*(1+L40/100)</f>
        <v>0</v>
      </c>
      <c r="N40" s="150">
        <v>4.0000000000000003E-5</v>
      </c>
      <c r="O40" s="150">
        <f>ROUND(E40*N40,5)</f>
        <v>4.3099999999999996E-3</v>
      </c>
      <c r="P40" s="150">
        <v>0</v>
      </c>
      <c r="Q40" s="150">
        <f>ROUND(E40*P40,5)</f>
        <v>0</v>
      </c>
      <c r="R40" s="150"/>
      <c r="S40" s="150"/>
      <c r="T40" s="151">
        <v>7.8E-2</v>
      </c>
      <c r="U40" s="150">
        <f>ROUND(E40*T40,2)</f>
        <v>8.41</v>
      </c>
      <c r="V40" s="142"/>
      <c r="W40" s="142"/>
      <c r="X40" s="142"/>
      <c r="Y40" s="142"/>
      <c r="Z40" s="142"/>
      <c r="AA40" s="142"/>
      <c r="AB40" s="142"/>
      <c r="AC40" s="142"/>
      <c r="AD40" s="142"/>
      <c r="AE40" s="142" t="s">
        <v>111</v>
      </c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</row>
    <row r="41" spans="1:60" outlineLevel="1" x14ac:dyDescent="0.2">
      <c r="A41" s="143"/>
      <c r="B41" s="143"/>
      <c r="C41" s="185" t="s">
        <v>150</v>
      </c>
      <c r="D41" s="155"/>
      <c r="E41" s="159">
        <v>1.58</v>
      </c>
      <c r="F41" s="162"/>
      <c r="G41" s="162"/>
      <c r="H41" s="162"/>
      <c r="I41" s="162"/>
      <c r="J41" s="162"/>
      <c r="K41" s="162"/>
      <c r="L41" s="162"/>
      <c r="M41" s="162"/>
      <c r="N41" s="150"/>
      <c r="O41" s="150"/>
      <c r="P41" s="150"/>
      <c r="Q41" s="150"/>
      <c r="R41" s="150"/>
      <c r="S41" s="150"/>
      <c r="T41" s="151"/>
      <c r="U41" s="150"/>
      <c r="V41" s="142"/>
      <c r="W41" s="142"/>
      <c r="X41" s="142"/>
      <c r="Y41" s="142"/>
      <c r="Z41" s="142"/>
      <c r="AA41" s="142"/>
      <c r="AB41" s="142"/>
      <c r="AC41" s="142"/>
      <c r="AD41" s="142"/>
      <c r="AE41" s="142" t="s">
        <v>115</v>
      </c>
      <c r="AF41" s="142">
        <v>0</v>
      </c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</row>
    <row r="42" spans="1:60" outlineLevel="1" x14ac:dyDescent="0.2">
      <c r="A42" s="143"/>
      <c r="B42" s="143"/>
      <c r="C42" s="185" t="s">
        <v>151</v>
      </c>
      <c r="D42" s="155"/>
      <c r="E42" s="159">
        <v>2.6</v>
      </c>
      <c r="F42" s="162"/>
      <c r="G42" s="162"/>
      <c r="H42" s="162"/>
      <c r="I42" s="162"/>
      <c r="J42" s="162"/>
      <c r="K42" s="162"/>
      <c r="L42" s="162"/>
      <c r="M42" s="162"/>
      <c r="N42" s="150"/>
      <c r="O42" s="150"/>
      <c r="P42" s="150"/>
      <c r="Q42" s="150"/>
      <c r="R42" s="150"/>
      <c r="S42" s="150"/>
      <c r="T42" s="151"/>
      <c r="U42" s="150"/>
      <c r="V42" s="142"/>
      <c r="W42" s="142"/>
      <c r="X42" s="142"/>
      <c r="Y42" s="142"/>
      <c r="Z42" s="142"/>
      <c r="AA42" s="142"/>
      <c r="AB42" s="142"/>
      <c r="AC42" s="142"/>
      <c r="AD42" s="142"/>
      <c r="AE42" s="142" t="s">
        <v>115</v>
      </c>
      <c r="AF42" s="142">
        <v>0</v>
      </c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</row>
    <row r="43" spans="1:60" outlineLevel="1" x14ac:dyDescent="0.2">
      <c r="A43" s="143"/>
      <c r="B43" s="143"/>
      <c r="C43" s="185" t="s">
        <v>152</v>
      </c>
      <c r="D43" s="155"/>
      <c r="E43" s="159">
        <v>1.21</v>
      </c>
      <c r="F43" s="162"/>
      <c r="G43" s="162"/>
      <c r="H43" s="162"/>
      <c r="I43" s="162"/>
      <c r="J43" s="162"/>
      <c r="K43" s="162"/>
      <c r="L43" s="162"/>
      <c r="M43" s="162"/>
      <c r="N43" s="150"/>
      <c r="O43" s="150"/>
      <c r="P43" s="150"/>
      <c r="Q43" s="150"/>
      <c r="R43" s="150"/>
      <c r="S43" s="150"/>
      <c r="T43" s="151"/>
      <c r="U43" s="150"/>
      <c r="V43" s="142"/>
      <c r="W43" s="142"/>
      <c r="X43" s="142"/>
      <c r="Y43" s="142"/>
      <c r="Z43" s="142"/>
      <c r="AA43" s="142"/>
      <c r="AB43" s="142"/>
      <c r="AC43" s="142"/>
      <c r="AD43" s="142"/>
      <c r="AE43" s="142" t="s">
        <v>115</v>
      </c>
      <c r="AF43" s="142">
        <v>0</v>
      </c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</row>
    <row r="44" spans="1:60" outlineLevel="1" x14ac:dyDescent="0.2">
      <c r="A44" s="143"/>
      <c r="B44" s="143"/>
      <c r="C44" s="185" t="s">
        <v>153</v>
      </c>
      <c r="D44" s="155"/>
      <c r="E44" s="159">
        <v>3.47</v>
      </c>
      <c r="F44" s="162"/>
      <c r="G44" s="162"/>
      <c r="H44" s="162"/>
      <c r="I44" s="162"/>
      <c r="J44" s="162"/>
      <c r="K44" s="162"/>
      <c r="L44" s="162"/>
      <c r="M44" s="162"/>
      <c r="N44" s="150"/>
      <c r="O44" s="150"/>
      <c r="P44" s="150"/>
      <c r="Q44" s="150"/>
      <c r="R44" s="150"/>
      <c r="S44" s="150"/>
      <c r="T44" s="151"/>
      <c r="U44" s="150"/>
      <c r="V44" s="142"/>
      <c r="W44" s="142"/>
      <c r="X44" s="142"/>
      <c r="Y44" s="142"/>
      <c r="Z44" s="142"/>
      <c r="AA44" s="142"/>
      <c r="AB44" s="142"/>
      <c r="AC44" s="142"/>
      <c r="AD44" s="142"/>
      <c r="AE44" s="142" t="s">
        <v>115</v>
      </c>
      <c r="AF44" s="142">
        <v>0</v>
      </c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</row>
    <row r="45" spans="1:60" outlineLevel="1" x14ac:dyDescent="0.2">
      <c r="A45" s="143"/>
      <c r="B45" s="143"/>
      <c r="C45" s="186" t="s">
        <v>143</v>
      </c>
      <c r="D45" s="156"/>
      <c r="E45" s="160">
        <v>8.86</v>
      </c>
      <c r="F45" s="162"/>
      <c r="G45" s="162"/>
      <c r="H45" s="162"/>
      <c r="I45" s="162"/>
      <c r="J45" s="162"/>
      <c r="K45" s="162"/>
      <c r="L45" s="162"/>
      <c r="M45" s="162"/>
      <c r="N45" s="150"/>
      <c r="O45" s="150"/>
      <c r="P45" s="150"/>
      <c r="Q45" s="150"/>
      <c r="R45" s="150"/>
      <c r="S45" s="150"/>
      <c r="T45" s="151"/>
      <c r="U45" s="150"/>
      <c r="V45" s="142"/>
      <c r="W45" s="142"/>
      <c r="X45" s="142"/>
      <c r="Y45" s="142"/>
      <c r="Z45" s="142"/>
      <c r="AA45" s="142"/>
      <c r="AB45" s="142"/>
      <c r="AC45" s="142"/>
      <c r="AD45" s="142"/>
      <c r="AE45" s="142" t="s">
        <v>115</v>
      </c>
      <c r="AF45" s="142">
        <v>1</v>
      </c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</row>
    <row r="46" spans="1:60" outlineLevel="1" x14ac:dyDescent="0.2">
      <c r="A46" s="143"/>
      <c r="B46" s="143"/>
      <c r="C46" s="185" t="s">
        <v>154</v>
      </c>
      <c r="D46" s="155"/>
      <c r="E46" s="159">
        <v>26.81</v>
      </c>
      <c r="F46" s="162"/>
      <c r="G46" s="162"/>
      <c r="H46" s="162"/>
      <c r="I46" s="162"/>
      <c r="J46" s="162"/>
      <c r="K46" s="162"/>
      <c r="L46" s="162"/>
      <c r="M46" s="162"/>
      <c r="N46" s="150"/>
      <c r="O46" s="150"/>
      <c r="P46" s="150"/>
      <c r="Q46" s="150"/>
      <c r="R46" s="150"/>
      <c r="S46" s="150"/>
      <c r="T46" s="151"/>
      <c r="U46" s="150"/>
      <c r="V46" s="142"/>
      <c r="W46" s="142"/>
      <c r="X46" s="142"/>
      <c r="Y46" s="142"/>
      <c r="Z46" s="142"/>
      <c r="AA46" s="142"/>
      <c r="AB46" s="142"/>
      <c r="AC46" s="142"/>
      <c r="AD46" s="142"/>
      <c r="AE46" s="142" t="s">
        <v>115</v>
      </c>
      <c r="AF46" s="142">
        <v>0</v>
      </c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</row>
    <row r="47" spans="1:60" ht="22.5" outlineLevel="1" x14ac:dyDescent="0.2">
      <c r="A47" s="143"/>
      <c r="B47" s="143"/>
      <c r="C47" s="185" t="s">
        <v>155</v>
      </c>
      <c r="D47" s="155"/>
      <c r="E47" s="159">
        <v>28.87</v>
      </c>
      <c r="F47" s="162"/>
      <c r="G47" s="162"/>
      <c r="H47" s="162"/>
      <c r="I47" s="162"/>
      <c r="J47" s="162"/>
      <c r="K47" s="162"/>
      <c r="L47" s="162"/>
      <c r="M47" s="162"/>
      <c r="N47" s="150"/>
      <c r="O47" s="150"/>
      <c r="P47" s="150"/>
      <c r="Q47" s="150"/>
      <c r="R47" s="150"/>
      <c r="S47" s="150"/>
      <c r="T47" s="151"/>
      <c r="U47" s="150"/>
      <c r="V47" s="142"/>
      <c r="W47" s="142"/>
      <c r="X47" s="142"/>
      <c r="Y47" s="142"/>
      <c r="Z47" s="142"/>
      <c r="AA47" s="142"/>
      <c r="AB47" s="142"/>
      <c r="AC47" s="142"/>
      <c r="AD47" s="142"/>
      <c r="AE47" s="142" t="s">
        <v>115</v>
      </c>
      <c r="AF47" s="142">
        <v>0</v>
      </c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</row>
    <row r="48" spans="1:60" outlineLevel="1" x14ac:dyDescent="0.2">
      <c r="A48" s="143"/>
      <c r="B48" s="143"/>
      <c r="C48" s="185" t="s">
        <v>156</v>
      </c>
      <c r="D48" s="155"/>
      <c r="E48" s="159">
        <v>10.36</v>
      </c>
      <c r="F48" s="162"/>
      <c r="G48" s="162"/>
      <c r="H48" s="162"/>
      <c r="I48" s="162"/>
      <c r="J48" s="162"/>
      <c r="K48" s="162"/>
      <c r="L48" s="162"/>
      <c r="M48" s="162"/>
      <c r="N48" s="150"/>
      <c r="O48" s="150"/>
      <c r="P48" s="150"/>
      <c r="Q48" s="150"/>
      <c r="R48" s="150"/>
      <c r="S48" s="150"/>
      <c r="T48" s="151"/>
      <c r="U48" s="150"/>
      <c r="V48" s="142"/>
      <c r="W48" s="142"/>
      <c r="X48" s="142"/>
      <c r="Y48" s="142"/>
      <c r="Z48" s="142"/>
      <c r="AA48" s="142"/>
      <c r="AB48" s="142"/>
      <c r="AC48" s="142"/>
      <c r="AD48" s="142"/>
      <c r="AE48" s="142" t="s">
        <v>115</v>
      </c>
      <c r="AF48" s="142">
        <v>0</v>
      </c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</row>
    <row r="49" spans="1:60" ht="33.75" outlineLevel="1" x14ac:dyDescent="0.2">
      <c r="A49" s="143"/>
      <c r="B49" s="143"/>
      <c r="C49" s="185" t="s">
        <v>157</v>
      </c>
      <c r="D49" s="155"/>
      <c r="E49" s="159">
        <v>32.9</v>
      </c>
      <c r="F49" s="162"/>
      <c r="G49" s="162"/>
      <c r="H49" s="162"/>
      <c r="I49" s="162"/>
      <c r="J49" s="162"/>
      <c r="K49" s="162"/>
      <c r="L49" s="162"/>
      <c r="M49" s="162"/>
      <c r="N49" s="150"/>
      <c r="O49" s="150"/>
      <c r="P49" s="150"/>
      <c r="Q49" s="150"/>
      <c r="R49" s="150"/>
      <c r="S49" s="150"/>
      <c r="T49" s="151"/>
      <c r="U49" s="150"/>
      <c r="V49" s="142"/>
      <c r="W49" s="142"/>
      <c r="X49" s="142"/>
      <c r="Y49" s="142"/>
      <c r="Z49" s="142"/>
      <c r="AA49" s="142"/>
      <c r="AB49" s="142"/>
      <c r="AC49" s="142"/>
      <c r="AD49" s="142"/>
      <c r="AE49" s="142" t="s">
        <v>115</v>
      </c>
      <c r="AF49" s="142">
        <v>0</v>
      </c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</row>
    <row r="50" spans="1:60" outlineLevel="1" x14ac:dyDescent="0.2">
      <c r="A50" s="143"/>
      <c r="B50" s="143"/>
      <c r="C50" s="186" t="s">
        <v>143</v>
      </c>
      <c r="D50" s="156"/>
      <c r="E50" s="160">
        <v>98.94</v>
      </c>
      <c r="F50" s="162"/>
      <c r="G50" s="162"/>
      <c r="H50" s="162"/>
      <c r="I50" s="162"/>
      <c r="J50" s="162"/>
      <c r="K50" s="162"/>
      <c r="L50" s="162"/>
      <c r="M50" s="162"/>
      <c r="N50" s="150"/>
      <c r="O50" s="150"/>
      <c r="P50" s="150"/>
      <c r="Q50" s="150"/>
      <c r="R50" s="150"/>
      <c r="S50" s="150"/>
      <c r="T50" s="151"/>
      <c r="U50" s="150"/>
      <c r="V50" s="142"/>
      <c r="W50" s="142"/>
      <c r="X50" s="142"/>
      <c r="Y50" s="142"/>
      <c r="Z50" s="142"/>
      <c r="AA50" s="142"/>
      <c r="AB50" s="142"/>
      <c r="AC50" s="142"/>
      <c r="AD50" s="142"/>
      <c r="AE50" s="142" t="s">
        <v>115</v>
      </c>
      <c r="AF50" s="142">
        <v>1</v>
      </c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</row>
    <row r="51" spans="1:60" outlineLevel="1" x14ac:dyDescent="0.2">
      <c r="A51" s="143">
        <v>11</v>
      </c>
      <c r="B51" s="143" t="s">
        <v>158</v>
      </c>
      <c r="C51" s="183" t="s">
        <v>159</v>
      </c>
      <c r="D51" s="149" t="s">
        <v>110</v>
      </c>
      <c r="E51" s="157">
        <v>6</v>
      </c>
      <c r="F51" s="161"/>
      <c r="G51" s="162">
        <f>ROUND(E51*F51,2)</f>
        <v>0</v>
      </c>
      <c r="H51" s="162"/>
      <c r="I51" s="162">
        <f>ROUND(E51*H51,2)</f>
        <v>0</v>
      </c>
      <c r="J51" s="162"/>
      <c r="K51" s="162">
        <f>ROUND(E51*J51,2)</f>
        <v>0</v>
      </c>
      <c r="L51" s="162">
        <v>12</v>
      </c>
      <c r="M51" s="162">
        <f>G51*(1+L51/100)</f>
        <v>0</v>
      </c>
      <c r="N51" s="150">
        <v>0</v>
      </c>
      <c r="O51" s="150">
        <f>ROUND(E51*N51,5)</f>
        <v>0</v>
      </c>
      <c r="P51" s="150">
        <v>0</v>
      </c>
      <c r="Q51" s="150">
        <f>ROUND(E51*P51,5)</f>
        <v>0</v>
      </c>
      <c r="R51" s="150"/>
      <c r="S51" s="150"/>
      <c r="T51" s="151">
        <v>0</v>
      </c>
      <c r="U51" s="150">
        <f>ROUND(E51*T51,2)</f>
        <v>0</v>
      </c>
      <c r="V51" s="142"/>
      <c r="W51" s="142"/>
      <c r="X51" s="142"/>
      <c r="Y51" s="142"/>
      <c r="Z51" s="142"/>
      <c r="AA51" s="142"/>
      <c r="AB51" s="142"/>
      <c r="AC51" s="142"/>
      <c r="AD51" s="142"/>
      <c r="AE51" s="142" t="s">
        <v>111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</row>
    <row r="52" spans="1:60" ht="22.5" outlineLevel="1" x14ac:dyDescent="0.2">
      <c r="A52" s="143">
        <v>12</v>
      </c>
      <c r="B52" s="143" t="s">
        <v>160</v>
      </c>
      <c r="C52" s="183" t="s">
        <v>161</v>
      </c>
      <c r="D52" s="149" t="s">
        <v>110</v>
      </c>
      <c r="E52" s="157">
        <v>12.358000000000001</v>
      </c>
      <c r="F52" s="161"/>
      <c r="G52" s="162">
        <f>ROUND(E52*F52,2)</f>
        <v>0</v>
      </c>
      <c r="H52" s="162"/>
      <c r="I52" s="162">
        <f>ROUND(E52*H52,2)</f>
        <v>0</v>
      </c>
      <c r="J52" s="162"/>
      <c r="K52" s="162">
        <f>ROUND(E52*J52,2)</f>
        <v>0</v>
      </c>
      <c r="L52" s="162">
        <v>12</v>
      </c>
      <c r="M52" s="162">
        <f>G52*(1+L52/100)</f>
        <v>0</v>
      </c>
      <c r="N52" s="150">
        <v>1.1270000000000001E-2</v>
      </c>
      <c r="O52" s="150">
        <f>ROUND(E52*N52,5)</f>
        <v>0.13927</v>
      </c>
      <c r="P52" s="150">
        <v>0</v>
      </c>
      <c r="Q52" s="150">
        <f>ROUND(E52*P52,5)</f>
        <v>0</v>
      </c>
      <c r="R52" s="150"/>
      <c r="S52" s="150"/>
      <c r="T52" s="151">
        <v>0.77693999999999996</v>
      </c>
      <c r="U52" s="150">
        <f>ROUND(E52*T52,2)</f>
        <v>9.6</v>
      </c>
      <c r="V52" s="142"/>
      <c r="W52" s="142"/>
      <c r="X52" s="142"/>
      <c r="Y52" s="142"/>
      <c r="Z52" s="142"/>
      <c r="AA52" s="142"/>
      <c r="AB52" s="142"/>
      <c r="AC52" s="142"/>
      <c r="AD52" s="142"/>
      <c r="AE52" s="142" t="s">
        <v>162</v>
      </c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</row>
    <row r="53" spans="1:60" outlineLevel="1" x14ac:dyDescent="0.2">
      <c r="A53" s="143"/>
      <c r="B53" s="143"/>
      <c r="C53" s="185" t="s">
        <v>163</v>
      </c>
      <c r="D53" s="155"/>
      <c r="E53" s="159">
        <v>3.1779999999999999</v>
      </c>
      <c r="F53" s="162"/>
      <c r="G53" s="162"/>
      <c r="H53" s="162"/>
      <c r="I53" s="162"/>
      <c r="J53" s="162"/>
      <c r="K53" s="162"/>
      <c r="L53" s="162"/>
      <c r="M53" s="162"/>
      <c r="N53" s="150"/>
      <c r="O53" s="150"/>
      <c r="P53" s="150"/>
      <c r="Q53" s="150"/>
      <c r="R53" s="150"/>
      <c r="S53" s="150"/>
      <c r="T53" s="151"/>
      <c r="U53" s="150"/>
      <c r="V53" s="142"/>
      <c r="W53" s="142"/>
      <c r="X53" s="142"/>
      <c r="Y53" s="142"/>
      <c r="Z53" s="142"/>
      <c r="AA53" s="142"/>
      <c r="AB53" s="142"/>
      <c r="AC53" s="142"/>
      <c r="AD53" s="142"/>
      <c r="AE53" s="142" t="s">
        <v>115</v>
      </c>
      <c r="AF53" s="142">
        <v>0</v>
      </c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</row>
    <row r="54" spans="1:60" outlineLevel="1" x14ac:dyDescent="0.2">
      <c r="A54" s="143"/>
      <c r="B54" s="143"/>
      <c r="C54" s="185" t="s">
        <v>164</v>
      </c>
      <c r="D54" s="155"/>
      <c r="E54" s="159">
        <v>6.33</v>
      </c>
      <c r="F54" s="162"/>
      <c r="G54" s="162"/>
      <c r="H54" s="162"/>
      <c r="I54" s="162"/>
      <c r="J54" s="162"/>
      <c r="K54" s="162"/>
      <c r="L54" s="162"/>
      <c r="M54" s="162"/>
      <c r="N54" s="150"/>
      <c r="O54" s="150"/>
      <c r="P54" s="150"/>
      <c r="Q54" s="150"/>
      <c r="R54" s="150"/>
      <c r="S54" s="150"/>
      <c r="T54" s="151"/>
      <c r="U54" s="150"/>
      <c r="V54" s="142"/>
      <c r="W54" s="142"/>
      <c r="X54" s="142"/>
      <c r="Y54" s="142"/>
      <c r="Z54" s="142"/>
      <c r="AA54" s="142"/>
      <c r="AB54" s="142"/>
      <c r="AC54" s="142"/>
      <c r="AD54" s="142"/>
      <c r="AE54" s="142" t="s">
        <v>115</v>
      </c>
      <c r="AF54" s="142">
        <v>0</v>
      </c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</row>
    <row r="55" spans="1:60" outlineLevel="1" x14ac:dyDescent="0.2">
      <c r="A55" s="143"/>
      <c r="B55" s="143"/>
      <c r="C55" s="185" t="s">
        <v>165</v>
      </c>
      <c r="D55" s="155"/>
      <c r="E55" s="159">
        <v>2.85</v>
      </c>
      <c r="F55" s="162"/>
      <c r="G55" s="162"/>
      <c r="H55" s="162"/>
      <c r="I55" s="162"/>
      <c r="J55" s="162"/>
      <c r="K55" s="162"/>
      <c r="L55" s="162"/>
      <c r="M55" s="162"/>
      <c r="N55" s="150"/>
      <c r="O55" s="150"/>
      <c r="P55" s="150"/>
      <c r="Q55" s="150"/>
      <c r="R55" s="150"/>
      <c r="S55" s="150"/>
      <c r="T55" s="151"/>
      <c r="U55" s="150"/>
      <c r="V55" s="142"/>
      <c r="W55" s="142"/>
      <c r="X55" s="142"/>
      <c r="Y55" s="142"/>
      <c r="Z55" s="142"/>
      <c r="AA55" s="142"/>
      <c r="AB55" s="142"/>
      <c r="AC55" s="142"/>
      <c r="AD55" s="142"/>
      <c r="AE55" s="142" t="s">
        <v>115</v>
      </c>
      <c r="AF55" s="142">
        <v>0</v>
      </c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</row>
    <row r="56" spans="1:60" ht="22.5" outlineLevel="1" x14ac:dyDescent="0.2">
      <c r="A56" s="143">
        <v>13</v>
      </c>
      <c r="B56" s="143" t="s">
        <v>166</v>
      </c>
      <c r="C56" s="183" t="s">
        <v>167</v>
      </c>
      <c r="D56" s="149" t="s">
        <v>110</v>
      </c>
      <c r="E56" s="157">
        <v>81.710400000000007</v>
      </c>
      <c r="F56" s="161"/>
      <c r="G56" s="162">
        <f>ROUND(E56*F56,2)</f>
        <v>0</v>
      </c>
      <c r="H56" s="162"/>
      <c r="I56" s="162">
        <f>ROUND(E56*H56,2)</f>
        <v>0</v>
      </c>
      <c r="J56" s="162"/>
      <c r="K56" s="162">
        <f>ROUND(E56*J56,2)</f>
        <v>0</v>
      </c>
      <c r="L56" s="162">
        <v>12</v>
      </c>
      <c r="M56" s="162">
        <f>G56*(1+L56/100)</f>
        <v>0</v>
      </c>
      <c r="N56" s="150">
        <v>8.5900000000000004E-3</v>
      </c>
      <c r="O56" s="150">
        <f>ROUND(E56*N56,5)</f>
        <v>0.70189000000000001</v>
      </c>
      <c r="P56" s="150">
        <v>0</v>
      </c>
      <c r="Q56" s="150">
        <f>ROUND(E56*P56,5)</f>
        <v>0</v>
      </c>
      <c r="R56" s="150"/>
      <c r="S56" s="150"/>
      <c r="T56" s="151">
        <v>0.71965999999999997</v>
      </c>
      <c r="U56" s="150">
        <f>ROUND(E56*T56,2)</f>
        <v>58.8</v>
      </c>
      <c r="V56" s="142"/>
      <c r="W56" s="142"/>
      <c r="X56" s="142"/>
      <c r="Y56" s="142"/>
      <c r="Z56" s="142"/>
      <c r="AA56" s="142"/>
      <c r="AB56" s="142"/>
      <c r="AC56" s="142"/>
      <c r="AD56" s="142"/>
      <c r="AE56" s="142" t="s">
        <v>162</v>
      </c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</row>
    <row r="57" spans="1:60" outlineLevel="1" x14ac:dyDescent="0.2">
      <c r="A57" s="143"/>
      <c r="B57" s="143"/>
      <c r="C57" s="185" t="s">
        <v>168</v>
      </c>
      <c r="D57" s="155"/>
      <c r="E57" s="159">
        <v>27.5504</v>
      </c>
      <c r="F57" s="162"/>
      <c r="G57" s="162"/>
      <c r="H57" s="162"/>
      <c r="I57" s="162"/>
      <c r="J57" s="162"/>
      <c r="K57" s="162"/>
      <c r="L57" s="162"/>
      <c r="M57" s="162"/>
      <c r="N57" s="150"/>
      <c r="O57" s="150"/>
      <c r="P57" s="150"/>
      <c r="Q57" s="150"/>
      <c r="R57" s="150"/>
      <c r="S57" s="150"/>
      <c r="T57" s="151"/>
      <c r="U57" s="150"/>
      <c r="V57" s="142"/>
      <c r="W57" s="142"/>
      <c r="X57" s="142"/>
      <c r="Y57" s="142"/>
      <c r="Z57" s="142"/>
      <c r="AA57" s="142"/>
      <c r="AB57" s="142"/>
      <c r="AC57" s="142"/>
      <c r="AD57" s="142"/>
      <c r="AE57" s="142" t="s">
        <v>115</v>
      </c>
      <c r="AF57" s="142">
        <v>0</v>
      </c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</row>
    <row r="58" spans="1:60" outlineLevel="1" x14ac:dyDescent="0.2">
      <c r="A58" s="143"/>
      <c r="B58" s="143"/>
      <c r="C58" s="185" t="s">
        <v>169</v>
      </c>
      <c r="D58" s="155"/>
      <c r="E58" s="159">
        <v>2.39</v>
      </c>
      <c r="F58" s="162"/>
      <c r="G58" s="162"/>
      <c r="H58" s="162"/>
      <c r="I58" s="162"/>
      <c r="J58" s="162"/>
      <c r="K58" s="162"/>
      <c r="L58" s="162"/>
      <c r="M58" s="162"/>
      <c r="N58" s="150"/>
      <c r="O58" s="150"/>
      <c r="P58" s="150"/>
      <c r="Q58" s="150"/>
      <c r="R58" s="150"/>
      <c r="S58" s="150"/>
      <c r="T58" s="151"/>
      <c r="U58" s="150"/>
      <c r="V58" s="142"/>
      <c r="W58" s="142"/>
      <c r="X58" s="142"/>
      <c r="Y58" s="142"/>
      <c r="Z58" s="142"/>
      <c r="AA58" s="142"/>
      <c r="AB58" s="142"/>
      <c r="AC58" s="142"/>
      <c r="AD58" s="142"/>
      <c r="AE58" s="142" t="s">
        <v>115</v>
      </c>
      <c r="AF58" s="142">
        <v>0</v>
      </c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</row>
    <row r="59" spans="1:60" outlineLevel="1" x14ac:dyDescent="0.2">
      <c r="A59" s="143"/>
      <c r="B59" s="143"/>
      <c r="C59" s="185" t="s">
        <v>170</v>
      </c>
      <c r="D59" s="155"/>
      <c r="E59" s="159">
        <v>51.77</v>
      </c>
      <c r="F59" s="162"/>
      <c r="G59" s="162"/>
      <c r="H59" s="162"/>
      <c r="I59" s="162"/>
      <c r="J59" s="162"/>
      <c r="K59" s="162"/>
      <c r="L59" s="162"/>
      <c r="M59" s="162"/>
      <c r="N59" s="150"/>
      <c r="O59" s="150"/>
      <c r="P59" s="150"/>
      <c r="Q59" s="150"/>
      <c r="R59" s="150"/>
      <c r="S59" s="150"/>
      <c r="T59" s="151"/>
      <c r="U59" s="150"/>
      <c r="V59" s="142"/>
      <c r="W59" s="142"/>
      <c r="X59" s="142"/>
      <c r="Y59" s="142"/>
      <c r="Z59" s="142"/>
      <c r="AA59" s="142"/>
      <c r="AB59" s="142"/>
      <c r="AC59" s="142"/>
      <c r="AD59" s="142"/>
      <c r="AE59" s="142" t="s">
        <v>115</v>
      </c>
      <c r="AF59" s="142">
        <v>0</v>
      </c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</row>
    <row r="60" spans="1:60" outlineLevel="1" x14ac:dyDescent="0.2">
      <c r="A60" s="143">
        <v>14</v>
      </c>
      <c r="B60" s="143" t="s">
        <v>171</v>
      </c>
      <c r="C60" s="183" t="s">
        <v>172</v>
      </c>
      <c r="D60" s="149" t="s">
        <v>110</v>
      </c>
      <c r="E60" s="157">
        <v>601.85199999999998</v>
      </c>
      <c r="F60" s="161"/>
      <c r="G60" s="162">
        <f>ROUND(E60*F60,2)</f>
        <v>0</v>
      </c>
      <c r="H60" s="162"/>
      <c r="I60" s="162">
        <f>ROUND(E60*H60,2)</f>
        <v>0</v>
      </c>
      <c r="J60" s="162"/>
      <c r="K60" s="162">
        <f>ROUND(E60*J60,2)</f>
        <v>0</v>
      </c>
      <c r="L60" s="162">
        <v>12</v>
      </c>
      <c r="M60" s="162">
        <f>G60*(1+L60/100)</f>
        <v>0</v>
      </c>
      <c r="N60" s="150">
        <v>1E-4</v>
      </c>
      <c r="O60" s="150">
        <f>ROUND(E60*N60,5)</f>
        <v>6.019E-2</v>
      </c>
      <c r="P60" s="150">
        <v>0</v>
      </c>
      <c r="Q60" s="150">
        <f>ROUND(E60*P60,5)</f>
        <v>0</v>
      </c>
      <c r="R60" s="150"/>
      <c r="S60" s="150"/>
      <c r="T60" s="151">
        <v>0.01</v>
      </c>
      <c r="U60" s="150">
        <f>ROUND(E60*T60,2)</f>
        <v>6.02</v>
      </c>
      <c r="V60" s="142"/>
      <c r="W60" s="142"/>
      <c r="X60" s="142"/>
      <c r="Y60" s="142"/>
      <c r="Z60" s="142"/>
      <c r="AA60" s="142"/>
      <c r="AB60" s="142"/>
      <c r="AC60" s="142"/>
      <c r="AD60" s="142"/>
      <c r="AE60" s="142" t="s">
        <v>111</v>
      </c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</row>
    <row r="61" spans="1:60" outlineLevel="1" x14ac:dyDescent="0.2">
      <c r="A61" s="143"/>
      <c r="B61" s="143"/>
      <c r="C61" s="185" t="s">
        <v>173</v>
      </c>
      <c r="D61" s="155"/>
      <c r="E61" s="159">
        <v>601.85199999999998</v>
      </c>
      <c r="F61" s="162"/>
      <c r="G61" s="162"/>
      <c r="H61" s="162"/>
      <c r="I61" s="162"/>
      <c r="J61" s="162"/>
      <c r="K61" s="162"/>
      <c r="L61" s="162"/>
      <c r="M61" s="162"/>
      <c r="N61" s="150"/>
      <c r="O61" s="150"/>
      <c r="P61" s="150"/>
      <c r="Q61" s="150"/>
      <c r="R61" s="150"/>
      <c r="S61" s="150"/>
      <c r="T61" s="151"/>
      <c r="U61" s="150"/>
      <c r="V61" s="142"/>
      <c r="W61" s="142"/>
      <c r="X61" s="142"/>
      <c r="Y61" s="142"/>
      <c r="Z61" s="142"/>
      <c r="AA61" s="142"/>
      <c r="AB61" s="142"/>
      <c r="AC61" s="142"/>
      <c r="AD61" s="142"/>
      <c r="AE61" s="142" t="s">
        <v>115</v>
      </c>
      <c r="AF61" s="142">
        <v>0</v>
      </c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</row>
    <row r="62" spans="1:60" ht="22.5" outlineLevel="1" x14ac:dyDescent="0.2">
      <c r="A62" s="143">
        <v>15</v>
      </c>
      <c r="B62" s="143" t="s">
        <v>174</v>
      </c>
      <c r="C62" s="183" t="s">
        <v>175</v>
      </c>
      <c r="D62" s="149" t="s">
        <v>176</v>
      </c>
      <c r="E62" s="157">
        <v>74.5</v>
      </c>
      <c r="F62" s="161"/>
      <c r="G62" s="162">
        <f>ROUND(E62*F62,2)</f>
        <v>0</v>
      </c>
      <c r="H62" s="162"/>
      <c r="I62" s="162">
        <f>ROUND(E62*H62,2)</f>
        <v>0</v>
      </c>
      <c r="J62" s="162"/>
      <c r="K62" s="162">
        <f>ROUND(E62*J62,2)</f>
        <v>0</v>
      </c>
      <c r="L62" s="162">
        <v>12</v>
      </c>
      <c r="M62" s="162">
        <f>G62*(1+L62/100)</f>
        <v>0</v>
      </c>
      <c r="N62" s="150">
        <v>9.3999999999999997E-4</v>
      </c>
      <c r="O62" s="150">
        <f>ROUND(E62*N62,5)</f>
        <v>7.0029999999999995E-2</v>
      </c>
      <c r="P62" s="150">
        <v>0</v>
      </c>
      <c r="Q62" s="150">
        <f>ROUND(E62*P62,5)</f>
        <v>0</v>
      </c>
      <c r="R62" s="150"/>
      <c r="S62" s="150"/>
      <c r="T62" s="151">
        <v>0.32</v>
      </c>
      <c r="U62" s="150">
        <f>ROUND(E62*T62,2)</f>
        <v>23.84</v>
      </c>
      <c r="V62" s="142"/>
      <c r="W62" s="142"/>
      <c r="X62" s="142"/>
      <c r="Y62" s="142"/>
      <c r="Z62" s="142"/>
      <c r="AA62" s="142"/>
      <c r="AB62" s="142"/>
      <c r="AC62" s="142"/>
      <c r="AD62" s="142"/>
      <c r="AE62" s="142" t="s">
        <v>111</v>
      </c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</row>
    <row r="63" spans="1:60" outlineLevel="1" x14ac:dyDescent="0.2">
      <c r="A63" s="143"/>
      <c r="B63" s="143"/>
      <c r="C63" s="185" t="s">
        <v>177</v>
      </c>
      <c r="D63" s="155"/>
      <c r="E63" s="159">
        <v>74.5</v>
      </c>
      <c r="F63" s="162"/>
      <c r="G63" s="162"/>
      <c r="H63" s="162"/>
      <c r="I63" s="162"/>
      <c r="J63" s="162"/>
      <c r="K63" s="162"/>
      <c r="L63" s="162"/>
      <c r="M63" s="162"/>
      <c r="N63" s="150"/>
      <c r="O63" s="150"/>
      <c r="P63" s="150"/>
      <c r="Q63" s="150"/>
      <c r="R63" s="150"/>
      <c r="S63" s="150"/>
      <c r="T63" s="151"/>
      <c r="U63" s="150"/>
      <c r="V63" s="142"/>
      <c r="W63" s="142"/>
      <c r="X63" s="142"/>
      <c r="Y63" s="142"/>
      <c r="Z63" s="142"/>
      <c r="AA63" s="142"/>
      <c r="AB63" s="142"/>
      <c r="AC63" s="142"/>
      <c r="AD63" s="142"/>
      <c r="AE63" s="142" t="s">
        <v>115</v>
      </c>
      <c r="AF63" s="142">
        <v>0</v>
      </c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</row>
    <row r="64" spans="1:60" outlineLevel="1" x14ac:dyDescent="0.2">
      <c r="A64" s="143">
        <v>16</v>
      </c>
      <c r="B64" s="143" t="s">
        <v>178</v>
      </c>
      <c r="C64" s="183" t="s">
        <v>179</v>
      </c>
      <c r="D64" s="149" t="s">
        <v>110</v>
      </c>
      <c r="E64" s="157">
        <v>719.11800000000005</v>
      </c>
      <c r="F64" s="161"/>
      <c r="G64" s="162">
        <f>ROUND(E64*F64,2)</f>
        <v>0</v>
      </c>
      <c r="H64" s="162"/>
      <c r="I64" s="162">
        <f>ROUND(E64*H64,2)</f>
        <v>0</v>
      </c>
      <c r="J64" s="162"/>
      <c r="K64" s="162">
        <f>ROUND(E64*J64,2)</f>
        <v>0</v>
      </c>
      <c r="L64" s="162">
        <v>12</v>
      </c>
      <c r="M64" s="162">
        <f>G64*(1+L64/100)</f>
        <v>0</v>
      </c>
      <c r="N64" s="150">
        <v>2.0000000000000002E-5</v>
      </c>
      <c r="O64" s="150">
        <f>ROUND(E64*N64,5)</f>
        <v>1.438E-2</v>
      </c>
      <c r="P64" s="150">
        <v>0</v>
      </c>
      <c r="Q64" s="150">
        <f>ROUND(E64*P64,5)</f>
        <v>0</v>
      </c>
      <c r="R64" s="150"/>
      <c r="S64" s="150"/>
      <c r="T64" s="151">
        <v>0.11</v>
      </c>
      <c r="U64" s="150">
        <f>ROUND(E64*T64,2)</f>
        <v>79.099999999999994</v>
      </c>
      <c r="V64" s="142"/>
      <c r="W64" s="142"/>
      <c r="X64" s="142"/>
      <c r="Y64" s="142"/>
      <c r="Z64" s="142"/>
      <c r="AA64" s="142"/>
      <c r="AB64" s="142"/>
      <c r="AC64" s="142"/>
      <c r="AD64" s="142"/>
      <c r="AE64" s="142" t="s">
        <v>111</v>
      </c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</row>
    <row r="65" spans="1:60" outlineLevel="1" x14ac:dyDescent="0.2">
      <c r="A65" s="143"/>
      <c r="B65" s="143"/>
      <c r="C65" s="185" t="s">
        <v>180</v>
      </c>
      <c r="D65" s="155"/>
      <c r="E65" s="159">
        <v>719.11800000000005</v>
      </c>
      <c r="F65" s="162"/>
      <c r="G65" s="162"/>
      <c r="H65" s="162"/>
      <c r="I65" s="162"/>
      <c r="J65" s="162"/>
      <c r="K65" s="162"/>
      <c r="L65" s="162"/>
      <c r="M65" s="162"/>
      <c r="N65" s="150"/>
      <c r="O65" s="150"/>
      <c r="P65" s="150"/>
      <c r="Q65" s="150"/>
      <c r="R65" s="150"/>
      <c r="S65" s="150"/>
      <c r="T65" s="151"/>
      <c r="U65" s="150"/>
      <c r="V65" s="142"/>
      <c r="W65" s="142"/>
      <c r="X65" s="142"/>
      <c r="Y65" s="142"/>
      <c r="Z65" s="142"/>
      <c r="AA65" s="142"/>
      <c r="AB65" s="142"/>
      <c r="AC65" s="142"/>
      <c r="AD65" s="142"/>
      <c r="AE65" s="142" t="s">
        <v>115</v>
      </c>
      <c r="AF65" s="142">
        <v>0</v>
      </c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</row>
    <row r="66" spans="1:60" ht="33.75" outlineLevel="1" x14ac:dyDescent="0.2">
      <c r="A66" s="143">
        <v>17</v>
      </c>
      <c r="B66" s="143" t="s">
        <v>181</v>
      </c>
      <c r="C66" s="183" t="s">
        <v>182</v>
      </c>
      <c r="D66" s="149" t="s">
        <v>110</v>
      </c>
      <c r="E66" s="157">
        <v>9.4240499999999994</v>
      </c>
      <c r="F66" s="161"/>
      <c r="G66" s="162">
        <f>ROUND(E66*F66,2)</f>
        <v>0</v>
      </c>
      <c r="H66" s="162"/>
      <c r="I66" s="162">
        <f>ROUND(E66*H66,2)</f>
        <v>0</v>
      </c>
      <c r="J66" s="162"/>
      <c r="K66" s="162">
        <f>ROUND(E66*J66,2)</f>
        <v>0</v>
      </c>
      <c r="L66" s="162">
        <v>12</v>
      </c>
      <c r="M66" s="162">
        <f>G66*(1+L66/100)</f>
        <v>0</v>
      </c>
      <c r="N66" s="150">
        <v>9.1500000000000001E-3</v>
      </c>
      <c r="O66" s="150">
        <f>ROUND(E66*N66,5)</f>
        <v>8.6230000000000001E-2</v>
      </c>
      <c r="P66" s="150">
        <v>0</v>
      </c>
      <c r="Q66" s="150">
        <f>ROUND(E66*P66,5)</f>
        <v>0</v>
      </c>
      <c r="R66" s="150"/>
      <c r="S66" s="150"/>
      <c r="T66" s="151">
        <v>1.5620000000000001</v>
      </c>
      <c r="U66" s="150">
        <f>ROUND(E66*T66,2)</f>
        <v>14.72</v>
      </c>
      <c r="V66" s="142"/>
      <c r="W66" s="142"/>
      <c r="X66" s="142"/>
      <c r="Y66" s="142"/>
      <c r="Z66" s="142"/>
      <c r="AA66" s="142"/>
      <c r="AB66" s="142"/>
      <c r="AC66" s="142"/>
      <c r="AD66" s="142"/>
      <c r="AE66" s="142" t="s">
        <v>111</v>
      </c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</row>
    <row r="67" spans="1:60" outlineLevel="1" x14ac:dyDescent="0.2">
      <c r="A67" s="143"/>
      <c r="B67" s="143"/>
      <c r="C67" s="185" t="s">
        <v>183</v>
      </c>
      <c r="D67" s="155"/>
      <c r="E67" s="159">
        <v>0.441</v>
      </c>
      <c r="F67" s="162"/>
      <c r="G67" s="162"/>
      <c r="H67" s="162"/>
      <c r="I67" s="162"/>
      <c r="J67" s="162"/>
      <c r="K67" s="162"/>
      <c r="L67" s="162"/>
      <c r="M67" s="162"/>
      <c r="N67" s="150"/>
      <c r="O67" s="150"/>
      <c r="P67" s="150"/>
      <c r="Q67" s="150"/>
      <c r="R67" s="150"/>
      <c r="S67" s="150"/>
      <c r="T67" s="151"/>
      <c r="U67" s="150"/>
      <c r="V67" s="142"/>
      <c r="W67" s="142"/>
      <c r="X67" s="142"/>
      <c r="Y67" s="142"/>
      <c r="Z67" s="142"/>
      <c r="AA67" s="142"/>
      <c r="AB67" s="142"/>
      <c r="AC67" s="142"/>
      <c r="AD67" s="142"/>
      <c r="AE67" s="142" t="s">
        <v>115</v>
      </c>
      <c r="AF67" s="142">
        <v>0</v>
      </c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</row>
    <row r="68" spans="1:60" outlineLevel="1" x14ac:dyDescent="0.2">
      <c r="A68" s="143"/>
      <c r="B68" s="143"/>
      <c r="C68" s="185" t="s">
        <v>184</v>
      </c>
      <c r="D68" s="155"/>
      <c r="E68" s="159">
        <v>0.30149999999999999</v>
      </c>
      <c r="F68" s="162"/>
      <c r="G68" s="162"/>
      <c r="H68" s="162"/>
      <c r="I68" s="162"/>
      <c r="J68" s="162"/>
      <c r="K68" s="162"/>
      <c r="L68" s="162"/>
      <c r="M68" s="162"/>
      <c r="N68" s="150"/>
      <c r="O68" s="150"/>
      <c r="P68" s="150"/>
      <c r="Q68" s="150"/>
      <c r="R68" s="150"/>
      <c r="S68" s="150"/>
      <c r="T68" s="151"/>
      <c r="U68" s="150"/>
      <c r="V68" s="142"/>
      <c r="W68" s="142"/>
      <c r="X68" s="142"/>
      <c r="Y68" s="142"/>
      <c r="Z68" s="142"/>
      <c r="AA68" s="142"/>
      <c r="AB68" s="142"/>
      <c r="AC68" s="142"/>
      <c r="AD68" s="142"/>
      <c r="AE68" s="142" t="s">
        <v>115</v>
      </c>
      <c r="AF68" s="142">
        <v>0</v>
      </c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</row>
    <row r="69" spans="1:60" outlineLevel="1" x14ac:dyDescent="0.2">
      <c r="A69" s="143"/>
      <c r="B69" s="143"/>
      <c r="C69" s="185" t="s">
        <v>185</v>
      </c>
      <c r="D69" s="155"/>
      <c r="E69" s="159">
        <v>0.3105</v>
      </c>
      <c r="F69" s="162"/>
      <c r="G69" s="162"/>
      <c r="H69" s="162"/>
      <c r="I69" s="162"/>
      <c r="J69" s="162"/>
      <c r="K69" s="162"/>
      <c r="L69" s="162"/>
      <c r="M69" s="162"/>
      <c r="N69" s="150"/>
      <c r="O69" s="150"/>
      <c r="P69" s="150"/>
      <c r="Q69" s="150"/>
      <c r="R69" s="150"/>
      <c r="S69" s="150"/>
      <c r="T69" s="151"/>
      <c r="U69" s="150"/>
      <c r="V69" s="142"/>
      <c r="W69" s="142"/>
      <c r="X69" s="142"/>
      <c r="Y69" s="142"/>
      <c r="Z69" s="142"/>
      <c r="AA69" s="142"/>
      <c r="AB69" s="142"/>
      <c r="AC69" s="142"/>
      <c r="AD69" s="142"/>
      <c r="AE69" s="142" t="s">
        <v>115</v>
      </c>
      <c r="AF69" s="142">
        <v>0</v>
      </c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</row>
    <row r="70" spans="1:60" outlineLevel="1" x14ac:dyDescent="0.2">
      <c r="A70" s="143"/>
      <c r="B70" s="143"/>
      <c r="C70" s="185" t="s">
        <v>186</v>
      </c>
      <c r="D70" s="155"/>
      <c r="E70" s="159">
        <v>0.30704999999999999</v>
      </c>
      <c r="F70" s="162"/>
      <c r="G70" s="162"/>
      <c r="H70" s="162"/>
      <c r="I70" s="162"/>
      <c r="J70" s="162"/>
      <c r="K70" s="162"/>
      <c r="L70" s="162"/>
      <c r="M70" s="162"/>
      <c r="N70" s="150"/>
      <c r="O70" s="150"/>
      <c r="P70" s="150"/>
      <c r="Q70" s="150"/>
      <c r="R70" s="150"/>
      <c r="S70" s="150"/>
      <c r="T70" s="151"/>
      <c r="U70" s="150"/>
      <c r="V70" s="142"/>
      <c r="W70" s="142"/>
      <c r="X70" s="142"/>
      <c r="Y70" s="142"/>
      <c r="Z70" s="142"/>
      <c r="AA70" s="142"/>
      <c r="AB70" s="142"/>
      <c r="AC70" s="142"/>
      <c r="AD70" s="142"/>
      <c r="AE70" s="142" t="s">
        <v>115</v>
      </c>
      <c r="AF70" s="142">
        <v>0</v>
      </c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</row>
    <row r="71" spans="1:60" outlineLevel="1" x14ac:dyDescent="0.2">
      <c r="A71" s="143"/>
      <c r="B71" s="143"/>
      <c r="C71" s="186" t="s">
        <v>143</v>
      </c>
      <c r="D71" s="156"/>
      <c r="E71" s="160">
        <v>1.36005</v>
      </c>
      <c r="F71" s="162"/>
      <c r="G71" s="162"/>
      <c r="H71" s="162"/>
      <c r="I71" s="162"/>
      <c r="J71" s="162"/>
      <c r="K71" s="162"/>
      <c r="L71" s="162"/>
      <c r="M71" s="162"/>
      <c r="N71" s="150"/>
      <c r="O71" s="150"/>
      <c r="P71" s="150"/>
      <c r="Q71" s="150"/>
      <c r="R71" s="150"/>
      <c r="S71" s="150"/>
      <c r="T71" s="151"/>
      <c r="U71" s="150"/>
      <c r="V71" s="142"/>
      <c r="W71" s="142"/>
      <c r="X71" s="142"/>
      <c r="Y71" s="142"/>
      <c r="Z71" s="142"/>
      <c r="AA71" s="142"/>
      <c r="AB71" s="142"/>
      <c r="AC71" s="142"/>
      <c r="AD71" s="142"/>
      <c r="AE71" s="142" t="s">
        <v>115</v>
      </c>
      <c r="AF71" s="142">
        <v>1</v>
      </c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</row>
    <row r="72" spans="1:60" outlineLevel="1" x14ac:dyDescent="0.2">
      <c r="A72" s="143"/>
      <c r="B72" s="143"/>
      <c r="C72" s="185" t="s">
        <v>187</v>
      </c>
      <c r="D72" s="155"/>
      <c r="E72" s="159">
        <v>2.1</v>
      </c>
      <c r="F72" s="162"/>
      <c r="G72" s="162"/>
      <c r="H72" s="162"/>
      <c r="I72" s="162"/>
      <c r="J72" s="162"/>
      <c r="K72" s="162"/>
      <c r="L72" s="162"/>
      <c r="M72" s="162"/>
      <c r="N72" s="150"/>
      <c r="O72" s="150"/>
      <c r="P72" s="150"/>
      <c r="Q72" s="150"/>
      <c r="R72" s="150"/>
      <c r="S72" s="150"/>
      <c r="T72" s="151"/>
      <c r="U72" s="150"/>
      <c r="V72" s="142"/>
      <c r="W72" s="142"/>
      <c r="X72" s="142"/>
      <c r="Y72" s="142"/>
      <c r="Z72" s="142"/>
      <c r="AA72" s="142"/>
      <c r="AB72" s="142"/>
      <c r="AC72" s="142"/>
      <c r="AD72" s="142"/>
      <c r="AE72" s="142" t="s">
        <v>115</v>
      </c>
      <c r="AF72" s="142">
        <v>0</v>
      </c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</row>
    <row r="73" spans="1:60" outlineLevel="1" x14ac:dyDescent="0.2">
      <c r="A73" s="143"/>
      <c r="B73" s="143"/>
      <c r="C73" s="185" t="s">
        <v>188</v>
      </c>
      <c r="D73" s="155"/>
      <c r="E73" s="159">
        <v>2.613</v>
      </c>
      <c r="F73" s="162"/>
      <c r="G73" s="162"/>
      <c r="H73" s="162"/>
      <c r="I73" s="162"/>
      <c r="J73" s="162"/>
      <c r="K73" s="162"/>
      <c r="L73" s="162"/>
      <c r="M73" s="162"/>
      <c r="N73" s="150"/>
      <c r="O73" s="150"/>
      <c r="P73" s="150"/>
      <c r="Q73" s="150"/>
      <c r="R73" s="150"/>
      <c r="S73" s="150"/>
      <c r="T73" s="151"/>
      <c r="U73" s="150"/>
      <c r="V73" s="142"/>
      <c r="W73" s="142"/>
      <c r="X73" s="142"/>
      <c r="Y73" s="142"/>
      <c r="Z73" s="142"/>
      <c r="AA73" s="142"/>
      <c r="AB73" s="142"/>
      <c r="AC73" s="142"/>
      <c r="AD73" s="142"/>
      <c r="AE73" s="142" t="s">
        <v>115</v>
      </c>
      <c r="AF73" s="142">
        <v>0</v>
      </c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</row>
    <row r="74" spans="1:60" outlineLevel="1" x14ac:dyDescent="0.2">
      <c r="A74" s="143"/>
      <c r="B74" s="143"/>
      <c r="C74" s="185" t="s">
        <v>189</v>
      </c>
      <c r="D74" s="155"/>
      <c r="E74" s="159">
        <v>0.76500000000000001</v>
      </c>
      <c r="F74" s="162"/>
      <c r="G74" s="162"/>
      <c r="H74" s="162"/>
      <c r="I74" s="162"/>
      <c r="J74" s="162"/>
      <c r="K74" s="162"/>
      <c r="L74" s="162"/>
      <c r="M74" s="162"/>
      <c r="N74" s="150"/>
      <c r="O74" s="150"/>
      <c r="P74" s="150"/>
      <c r="Q74" s="150"/>
      <c r="R74" s="150"/>
      <c r="S74" s="150"/>
      <c r="T74" s="151"/>
      <c r="U74" s="150"/>
      <c r="V74" s="142"/>
      <c r="W74" s="142"/>
      <c r="X74" s="142"/>
      <c r="Y74" s="142"/>
      <c r="Z74" s="142"/>
      <c r="AA74" s="142"/>
      <c r="AB74" s="142"/>
      <c r="AC74" s="142"/>
      <c r="AD74" s="142"/>
      <c r="AE74" s="142" t="s">
        <v>115</v>
      </c>
      <c r="AF74" s="142">
        <v>0</v>
      </c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</row>
    <row r="75" spans="1:60" outlineLevel="1" x14ac:dyDescent="0.2">
      <c r="A75" s="143"/>
      <c r="B75" s="143"/>
      <c r="C75" s="185" t="s">
        <v>190</v>
      </c>
      <c r="D75" s="155"/>
      <c r="E75" s="159">
        <v>2.5859999999999999</v>
      </c>
      <c r="F75" s="162"/>
      <c r="G75" s="162"/>
      <c r="H75" s="162"/>
      <c r="I75" s="162"/>
      <c r="J75" s="162"/>
      <c r="K75" s="162"/>
      <c r="L75" s="162"/>
      <c r="M75" s="162"/>
      <c r="N75" s="150"/>
      <c r="O75" s="150"/>
      <c r="P75" s="150"/>
      <c r="Q75" s="150"/>
      <c r="R75" s="150"/>
      <c r="S75" s="150"/>
      <c r="T75" s="151"/>
      <c r="U75" s="150"/>
      <c r="V75" s="142"/>
      <c r="W75" s="142"/>
      <c r="X75" s="142"/>
      <c r="Y75" s="142"/>
      <c r="Z75" s="142"/>
      <c r="AA75" s="142"/>
      <c r="AB75" s="142"/>
      <c r="AC75" s="142"/>
      <c r="AD75" s="142"/>
      <c r="AE75" s="142" t="s">
        <v>115</v>
      </c>
      <c r="AF75" s="142">
        <v>0</v>
      </c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</row>
    <row r="76" spans="1:60" outlineLevel="1" x14ac:dyDescent="0.2">
      <c r="A76" s="143"/>
      <c r="B76" s="143"/>
      <c r="C76" s="186" t="s">
        <v>143</v>
      </c>
      <c r="D76" s="156"/>
      <c r="E76" s="160">
        <v>8.0640000000000001</v>
      </c>
      <c r="F76" s="162"/>
      <c r="G76" s="162"/>
      <c r="H76" s="162"/>
      <c r="I76" s="162"/>
      <c r="J76" s="162"/>
      <c r="K76" s="162"/>
      <c r="L76" s="162"/>
      <c r="M76" s="162"/>
      <c r="N76" s="150"/>
      <c r="O76" s="150"/>
      <c r="P76" s="150"/>
      <c r="Q76" s="150"/>
      <c r="R76" s="150"/>
      <c r="S76" s="150"/>
      <c r="T76" s="151"/>
      <c r="U76" s="150"/>
      <c r="V76" s="142"/>
      <c r="W76" s="142"/>
      <c r="X76" s="142"/>
      <c r="Y76" s="142"/>
      <c r="Z76" s="142"/>
      <c r="AA76" s="142"/>
      <c r="AB76" s="142"/>
      <c r="AC76" s="142"/>
      <c r="AD76" s="142"/>
      <c r="AE76" s="142" t="s">
        <v>115</v>
      </c>
      <c r="AF76" s="142">
        <v>1</v>
      </c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</row>
    <row r="77" spans="1:60" outlineLevel="1" x14ac:dyDescent="0.2">
      <c r="A77" s="143">
        <v>18</v>
      </c>
      <c r="B77" s="143" t="s">
        <v>191</v>
      </c>
      <c r="C77" s="183" t="s">
        <v>192</v>
      </c>
      <c r="D77" s="149" t="s">
        <v>110</v>
      </c>
      <c r="E77" s="157">
        <v>10.924049999999999</v>
      </c>
      <c r="F77" s="161"/>
      <c r="G77" s="162">
        <f>ROUND(E77*F77,2)</f>
        <v>0</v>
      </c>
      <c r="H77" s="162"/>
      <c r="I77" s="162">
        <f>ROUND(E77*H77,2)</f>
        <v>0</v>
      </c>
      <c r="J77" s="162"/>
      <c r="K77" s="162">
        <f>ROUND(E77*J77,2)</f>
        <v>0</v>
      </c>
      <c r="L77" s="162">
        <v>12</v>
      </c>
      <c r="M77" s="162">
        <f>G77*(1+L77/100)</f>
        <v>0</v>
      </c>
      <c r="N77" s="150">
        <v>1.4E-3</v>
      </c>
      <c r="O77" s="150">
        <f>ROUND(E77*N77,5)</f>
        <v>1.529E-2</v>
      </c>
      <c r="P77" s="150">
        <v>0</v>
      </c>
      <c r="Q77" s="150">
        <f>ROUND(E77*P77,5)</f>
        <v>0</v>
      </c>
      <c r="R77" s="150"/>
      <c r="S77" s="150"/>
      <c r="T77" s="151">
        <v>0</v>
      </c>
      <c r="U77" s="150">
        <f>ROUND(E77*T77,2)</f>
        <v>0</v>
      </c>
      <c r="V77" s="142"/>
      <c r="W77" s="142"/>
      <c r="X77" s="142"/>
      <c r="Y77" s="142"/>
      <c r="Z77" s="142"/>
      <c r="AA77" s="142"/>
      <c r="AB77" s="142"/>
      <c r="AC77" s="142"/>
      <c r="AD77" s="142"/>
      <c r="AE77" s="142" t="s">
        <v>193</v>
      </c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</row>
    <row r="78" spans="1:60" outlineLevel="1" x14ac:dyDescent="0.2">
      <c r="A78" s="143"/>
      <c r="B78" s="143"/>
      <c r="C78" s="185" t="s">
        <v>183</v>
      </c>
      <c r="D78" s="155"/>
      <c r="E78" s="159">
        <v>0.441</v>
      </c>
      <c r="F78" s="162"/>
      <c r="G78" s="162"/>
      <c r="H78" s="162"/>
      <c r="I78" s="162"/>
      <c r="J78" s="162"/>
      <c r="K78" s="162"/>
      <c r="L78" s="162"/>
      <c r="M78" s="162"/>
      <c r="N78" s="150"/>
      <c r="O78" s="150"/>
      <c r="P78" s="150"/>
      <c r="Q78" s="150"/>
      <c r="R78" s="150"/>
      <c r="S78" s="150"/>
      <c r="T78" s="151"/>
      <c r="U78" s="150"/>
      <c r="V78" s="142"/>
      <c r="W78" s="142"/>
      <c r="X78" s="142"/>
      <c r="Y78" s="142"/>
      <c r="Z78" s="142"/>
      <c r="AA78" s="142"/>
      <c r="AB78" s="142"/>
      <c r="AC78" s="142"/>
      <c r="AD78" s="142"/>
      <c r="AE78" s="142" t="s">
        <v>115</v>
      </c>
      <c r="AF78" s="142">
        <v>0</v>
      </c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</row>
    <row r="79" spans="1:60" outlineLevel="1" x14ac:dyDescent="0.2">
      <c r="A79" s="143"/>
      <c r="B79" s="143"/>
      <c r="C79" s="185" t="s">
        <v>184</v>
      </c>
      <c r="D79" s="155"/>
      <c r="E79" s="159">
        <v>0.30149999999999999</v>
      </c>
      <c r="F79" s="162"/>
      <c r="G79" s="162"/>
      <c r="H79" s="162"/>
      <c r="I79" s="162"/>
      <c r="J79" s="162"/>
      <c r="K79" s="162"/>
      <c r="L79" s="162"/>
      <c r="M79" s="162"/>
      <c r="N79" s="150"/>
      <c r="O79" s="150"/>
      <c r="P79" s="150"/>
      <c r="Q79" s="150"/>
      <c r="R79" s="150"/>
      <c r="S79" s="150"/>
      <c r="T79" s="151"/>
      <c r="U79" s="150"/>
      <c r="V79" s="142"/>
      <c r="W79" s="142"/>
      <c r="X79" s="142"/>
      <c r="Y79" s="142"/>
      <c r="Z79" s="142"/>
      <c r="AA79" s="142"/>
      <c r="AB79" s="142"/>
      <c r="AC79" s="142"/>
      <c r="AD79" s="142"/>
      <c r="AE79" s="142" t="s">
        <v>115</v>
      </c>
      <c r="AF79" s="142">
        <v>0</v>
      </c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</row>
    <row r="80" spans="1:60" outlineLevel="1" x14ac:dyDescent="0.2">
      <c r="A80" s="143"/>
      <c r="B80" s="143"/>
      <c r="C80" s="185" t="s">
        <v>185</v>
      </c>
      <c r="D80" s="155"/>
      <c r="E80" s="159">
        <v>0.3105</v>
      </c>
      <c r="F80" s="162"/>
      <c r="G80" s="162"/>
      <c r="H80" s="162"/>
      <c r="I80" s="162"/>
      <c r="J80" s="162"/>
      <c r="K80" s="162"/>
      <c r="L80" s="162"/>
      <c r="M80" s="162"/>
      <c r="N80" s="150"/>
      <c r="O80" s="150"/>
      <c r="P80" s="150"/>
      <c r="Q80" s="150"/>
      <c r="R80" s="150"/>
      <c r="S80" s="150"/>
      <c r="T80" s="151"/>
      <c r="U80" s="150"/>
      <c r="V80" s="142"/>
      <c r="W80" s="142"/>
      <c r="X80" s="142"/>
      <c r="Y80" s="142"/>
      <c r="Z80" s="142"/>
      <c r="AA80" s="142"/>
      <c r="AB80" s="142"/>
      <c r="AC80" s="142"/>
      <c r="AD80" s="142"/>
      <c r="AE80" s="142" t="s">
        <v>115</v>
      </c>
      <c r="AF80" s="142">
        <v>0</v>
      </c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</row>
    <row r="81" spans="1:60" outlineLevel="1" x14ac:dyDescent="0.2">
      <c r="A81" s="143"/>
      <c r="B81" s="143"/>
      <c r="C81" s="185" t="s">
        <v>186</v>
      </c>
      <c r="D81" s="155"/>
      <c r="E81" s="159">
        <v>0.30704999999999999</v>
      </c>
      <c r="F81" s="162"/>
      <c r="G81" s="162"/>
      <c r="H81" s="162"/>
      <c r="I81" s="162"/>
      <c r="J81" s="162"/>
      <c r="K81" s="162"/>
      <c r="L81" s="162"/>
      <c r="M81" s="162"/>
      <c r="N81" s="150"/>
      <c r="O81" s="150"/>
      <c r="P81" s="150"/>
      <c r="Q81" s="150"/>
      <c r="R81" s="150"/>
      <c r="S81" s="150"/>
      <c r="T81" s="151"/>
      <c r="U81" s="150"/>
      <c r="V81" s="142"/>
      <c r="W81" s="142"/>
      <c r="X81" s="142"/>
      <c r="Y81" s="142"/>
      <c r="Z81" s="142"/>
      <c r="AA81" s="142"/>
      <c r="AB81" s="142"/>
      <c r="AC81" s="142"/>
      <c r="AD81" s="142"/>
      <c r="AE81" s="142" t="s">
        <v>115</v>
      </c>
      <c r="AF81" s="142">
        <v>0</v>
      </c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</row>
    <row r="82" spans="1:60" outlineLevel="1" x14ac:dyDescent="0.2">
      <c r="A82" s="143"/>
      <c r="B82" s="143"/>
      <c r="C82" s="186" t="s">
        <v>143</v>
      </c>
      <c r="D82" s="156"/>
      <c r="E82" s="160">
        <v>1.36005</v>
      </c>
      <c r="F82" s="162"/>
      <c r="G82" s="162"/>
      <c r="H82" s="162"/>
      <c r="I82" s="162"/>
      <c r="J82" s="162"/>
      <c r="K82" s="162"/>
      <c r="L82" s="162"/>
      <c r="M82" s="162"/>
      <c r="N82" s="150"/>
      <c r="O82" s="150"/>
      <c r="P82" s="150"/>
      <c r="Q82" s="150"/>
      <c r="R82" s="150"/>
      <c r="S82" s="150"/>
      <c r="T82" s="151"/>
      <c r="U82" s="150"/>
      <c r="V82" s="142"/>
      <c r="W82" s="142"/>
      <c r="X82" s="142"/>
      <c r="Y82" s="142"/>
      <c r="Z82" s="142"/>
      <c r="AA82" s="142"/>
      <c r="AB82" s="142"/>
      <c r="AC82" s="142"/>
      <c r="AD82" s="142"/>
      <c r="AE82" s="142" t="s">
        <v>115</v>
      </c>
      <c r="AF82" s="142">
        <v>1</v>
      </c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</row>
    <row r="83" spans="1:60" outlineLevel="1" x14ac:dyDescent="0.2">
      <c r="A83" s="143"/>
      <c r="B83" s="143"/>
      <c r="C83" s="185" t="s">
        <v>187</v>
      </c>
      <c r="D83" s="155"/>
      <c r="E83" s="159">
        <v>2.1</v>
      </c>
      <c r="F83" s="162"/>
      <c r="G83" s="162"/>
      <c r="H83" s="162"/>
      <c r="I83" s="162"/>
      <c r="J83" s="162"/>
      <c r="K83" s="162"/>
      <c r="L83" s="162"/>
      <c r="M83" s="162"/>
      <c r="N83" s="150"/>
      <c r="O83" s="150"/>
      <c r="P83" s="150"/>
      <c r="Q83" s="150"/>
      <c r="R83" s="150"/>
      <c r="S83" s="150"/>
      <c r="T83" s="151"/>
      <c r="U83" s="150"/>
      <c r="V83" s="142"/>
      <c r="W83" s="142"/>
      <c r="X83" s="142"/>
      <c r="Y83" s="142"/>
      <c r="Z83" s="142"/>
      <c r="AA83" s="142"/>
      <c r="AB83" s="142"/>
      <c r="AC83" s="142"/>
      <c r="AD83" s="142"/>
      <c r="AE83" s="142" t="s">
        <v>115</v>
      </c>
      <c r="AF83" s="142">
        <v>0</v>
      </c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</row>
    <row r="84" spans="1:60" outlineLevel="1" x14ac:dyDescent="0.2">
      <c r="A84" s="143"/>
      <c r="B84" s="143"/>
      <c r="C84" s="185" t="s">
        <v>188</v>
      </c>
      <c r="D84" s="155"/>
      <c r="E84" s="159">
        <v>2.613</v>
      </c>
      <c r="F84" s="162"/>
      <c r="G84" s="162"/>
      <c r="H84" s="162"/>
      <c r="I84" s="162"/>
      <c r="J84" s="162"/>
      <c r="K84" s="162"/>
      <c r="L84" s="162"/>
      <c r="M84" s="162"/>
      <c r="N84" s="150"/>
      <c r="O84" s="150"/>
      <c r="P84" s="150"/>
      <c r="Q84" s="150"/>
      <c r="R84" s="150"/>
      <c r="S84" s="150"/>
      <c r="T84" s="151"/>
      <c r="U84" s="150"/>
      <c r="V84" s="142"/>
      <c r="W84" s="142"/>
      <c r="X84" s="142"/>
      <c r="Y84" s="142"/>
      <c r="Z84" s="142"/>
      <c r="AA84" s="142"/>
      <c r="AB84" s="142"/>
      <c r="AC84" s="142"/>
      <c r="AD84" s="142"/>
      <c r="AE84" s="142" t="s">
        <v>115</v>
      </c>
      <c r="AF84" s="142">
        <v>0</v>
      </c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</row>
    <row r="85" spans="1:60" outlineLevel="1" x14ac:dyDescent="0.2">
      <c r="A85" s="143"/>
      <c r="B85" s="143"/>
      <c r="C85" s="185" t="s">
        <v>189</v>
      </c>
      <c r="D85" s="155"/>
      <c r="E85" s="159">
        <v>0.76500000000000001</v>
      </c>
      <c r="F85" s="162"/>
      <c r="G85" s="162"/>
      <c r="H85" s="162"/>
      <c r="I85" s="162"/>
      <c r="J85" s="162"/>
      <c r="K85" s="162"/>
      <c r="L85" s="162"/>
      <c r="M85" s="162"/>
      <c r="N85" s="150"/>
      <c r="O85" s="150"/>
      <c r="P85" s="150"/>
      <c r="Q85" s="150"/>
      <c r="R85" s="150"/>
      <c r="S85" s="150"/>
      <c r="T85" s="151"/>
      <c r="U85" s="150"/>
      <c r="V85" s="142"/>
      <c r="W85" s="142"/>
      <c r="X85" s="142"/>
      <c r="Y85" s="142"/>
      <c r="Z85" s="142"/>
      <c r="AA85" s="142"/>
      <c r="AB85" s="142"/>
      <c r="AC85" s="142"/>
      <c r="AD85" s="142"/>
      <c r="AE85" s="142" t="s">
        <v>115</v>
      </c>
      <c r="AF85" s="142">
        <v>0</v>
      </c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</row>
    <row r="86" spans="1:60" outlineLevel="1" x14ac:dyDescent="0.2">
      <c r="A86" s="143"/>
      <c r="B86" s="143"/>
      <c r="C86" s="185" t="s">
        <v>190</v>
      </c>
      <c r="D86" s="155"/>
      <c r="E86" s="159">
        <v>2.5859999999999999</v>
      </c>
      <c r="F86" s="162"/>
      <c r="G86" s="162"/>
      <c r="H86" s="162"/>
      <c r="I86" s="162"/>
      <c r="J86" s="162"/>
      <c r="K86" s="162"/>
      <c r="L86" s="162"/>
      <c r="M86" s="162"/>
      <c r="N86" s="150"/>
      <c r="O86" s="150"/>
      <c r="P86" s="150"/>
      <c r="Q86" s="150"/>
      <c r="R86" s="150"/>
      <c r="S86" s="150"/>
      <c r="T86" s="151"/>
      <c r="U86" s="150"/>
      <c r="V86" s="142"/>
      <c r="W86" s="142"/>
      <c r="X86" s="142"/>
      <c r="Y86" s="142"/>
      <c r="Z86" s="142"/>
      <c r="AA86" s="142"/>
      <c r="AB86" s="142"/>
      <c r="AC86" s="142"/>
      <c r="AD86" s="142"/>
      <c r="AE86" s="142" t="s">
        <v>115</v>
      </c>
      <c r="AF86" s="142">
        <v>0</v>
      </c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</row>
    <row r="87" spans="1:60" outlineLevel="1" x14ac:dyDescent="0.2">
      <c r="A87" s="143"/>
      <c r="B87" s="143"/>
      <c r="C87" s="186" t="s">
        <v>143</v>
      </c>
      <c r="D87" s="156"/>
      <c r="E87" s="160">
        <v>8.0640000000000001</v>
      </c>
      <c r="F87" s="162"/>
      <c r="G87" s="162"/>
      <c r="H87" s="162"/>
      <c r="I87" s="162"/>
      <c r="J87" s="162"/>
      <c r="K87" s="162"/>
      <c r="L87" s="162"/>
      <c r="M87" s="162"/>
      <c r="N87" s="150"/>
      <c r="O87" s="150"/>
      <c r="P87" s="150"/>
      <c r="Q87" s="150"/>
      <c r="R87" s="150"/>
      <c r="S87" s="150"/>
      <c r="T87" s="151"/>
      <c r="U87" s="150"/>
      <c r="V87" s="142"/>
      <c r="W87" s="142"/>
      <c r="X87" s="142"/>
      <c r="Y87" s="142"/>
      <c r="Z87" s="142"/>
      <c r="AA87" s="142"/>
      <c r="AB87" s="142"/>
      <c r="AC87" s="142"/>
      <c r="AD87" s="142"/>
      <c r="AE87" s="142" t="s">
        <v>115</v>
      </c>
      <c r="AF87" s="142">
        <v>1</v>
      </c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</row>
    <row r="88" spans="1:60" outlineLevel="1" x14ac:dyDescent="0.2">
      <c r="A88" s="143"/>
      <c r="B88" s="143"/>
      <c r="C88" s="185" t="s">
        <v>194</v>
      </c>
      <c r="D88" s="155"/>
      <c r="E88" s="159">
        <v>1.5</v>
      </c>
      <c r="F88" s="162"/>
      <c r="G88" s="162"/>
      <c r="H88" s="162"/>
      <c r="I88" s="162"/>
      <c r="J88" s="162"/>
      <c r="K88" s="162"/>
      <c r="L88" s="162"/>
      <c r="M88" s="162"/>
      <c r="N88" s="150"/>
      <c r="O88" s="150"/>
      <c r="P88" s="150"/>
      <c r="Q88" s="150"/>
      <c r="R88" s="150"/>
      <c r="S88" s="150"/>
      <c r="T88" s="151"/>
      <c r="U88" s="150"/>
      <c r="V88" s="142"/>
      <c r="W88" s="142"/>
      <c r="X88" s="142"/>
      <c r="Y88" s="142"/>
      <c r="Z88" s="142"/>
      <c r="AA88" s="142"/>
      <c r="AB88" s="142"/>
      <c r="AC88" s="142"/>
      <c r="AD88" s="142"/>
      <c r="AE88" s="142" t="s">
        <v>115</v>
      </c>
      <c r="AF88" s="142">
        <v>0</v>
      </c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</row>
    <row r="89" spans="1:60" x14ac:dyDescent="0.2">
      <c r="A89" s="144" t="s">
        <v>106</v>
      </c>
      <c r="B89" s="144" t="s">
        <v>57</v>
      </c>
      <c r="C89" s="184" t="s">
        <v>58</v>
      </c>
      <c r="D89" s="152"/>
      <c r="E89" s="158"/>
      <c r="F89" s="163"/>
      <c r="G89" s="163">
        <f>SUMIF(AE90:AE92,"&lt;&gt;NOR",G90:G92)</f>
        <v>0</v>
      </c>
      <c r="H89" s="163"/>
      <c r="I89" s="163">
        <f>SUM(I90:I92)</f>
        <v>0</v>
      </c>
      <c r="J89" s="163"/>
      <c r="K89" s="163">
        <f>SUM(K90:K92)</f>
        <v>0</v>
      </c>
      <c r="L89" s="163"/>
      <c r="M89" s="163">
        <f>SUM(M90:M92)</f>
        <v>0</v>
      </c>
      <c r="N89" s="153"/>
      <c r="O89" s="153">
        <f>SUM(O90:O92)</f>
        <v>0.70268000000000008</v>
      </c>
      <c r="P89" s="153"/>
      <c r="Q89" s="153">
        <f>SUM(Q90:Q92)</f>
        <v>0</v>
      </c>
      <c r="R89" s="153"/>
      <c r="S89" s="153"/>
      <c r="T89" s="154"/>
      <c r="U89" s="153">
        <f>SUM(U90:U92)</f>
        <v>8.17</v>
      </c>
      <c r="AE89" t="s">
        <v>107</v>
      </c>
    </row>
    <row r="90" spans="1:60" outlineLevel="1" x14ac:dyDescent="0.2">
      <c r="A90" s="143">
        <v>19</v>
      </c>
      <c r="B90" s="143" t="s">
        <v>195</v>
      </c>
      <c r="C90" s="183" t="s">
        <v>196</v>
      </c>
      <c r="D90" s="149" t="s">
        <v>110</v>
      </c>
      <c r="E90" s="157">
        <v>11.07</v>
      </c>
      <c r="F90" s="161"/>
      <c r="G90" s="162">
        <f>ROUND(E90*F90,2)</f>
        <v>0</v>
      </c>
      <c r="H90" s="162"/>
      <c r="I90" s="162">
        <f>ROUND(E90*H90,2)</f>
        <v>0</v>
      </c>
      <c r="J90" s="162"/>
      <c r="K90" s="162">
        <f>ROUND(E90*J90,2)</f>
        <v>0</v>
      </c>
      <c r="L90" s="162">
        <v>12</v>
      </c>
      <c r="M90" s="162">
        <f>G90*(1+L90/100)</f>
        <v>0</v>
      </c>
      <c r="N90" s="150">
        <v>7.0000000000000001E-3</v>
      </c>
      <c r="O90" s="150">
        <f>ROUND(E90*N90,5)</f>
        <v>7.7490000000000003E-2</v>
      </c>
      <c r="P90" s="150">
        <v>0</v>
      </c>
      <c r="Q90" s="150">
        <f>ROUND(E90*P90,5)</f>
        <v>0</v>
      </c>
      <c r="R90" s="150"/>
      <c r="S90" s="150"/>
      <c r="T90" s="151">
        <v>0.254</v>
      </c>
      <c r="U90" s="150">
        <f>ROUND(E90*T90,2)</f>
        <v>2.81</v>
      </c>
      <c r="V90" s="142"/>
      <c r="W90" s="142"/>
      <c r="X90" s="142"/>
      <c r="Y90" s="142"/>
      <c r="Z90" s="142"/>
      <c r="AA90" s="142"/>
      <c r="AB90" s="142"/>
      <c r="AC90" s="142"/>
      <c r="AD90" s="142"/>
      <c r="AE90" s="142" t="s">
        <v>111</v>
      </c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</row>
    <row r="91" spans="1:60" ht="22.5" outlineLevel="1" x14ac:dyDescent="0.2">
      <c r="A91" s="143">
        <v>20</v>
      </c>
      <c r="B91" s="143" t="s">
        <v>197</v>
      </c>
      <c r="C91" s="183" t="s">
        <v>198</v>
      </c>
      <c r="D91" s="149" t="s">
        <v>110</v>
      </c>
      <c r="E91" s="157">
        <v>11.07</v>
      </c>
      <c r="F91" s="161"/>
      <c r="G91" s="162">
        <f>ROUND(E91*F91,2)</f>
        <v>0</v>
      </c>
      <c r="H91" s="162"/>
      <c r="I91" s="162">
        <f>ROUND(E91*H91,2)</f>
        <v>0</v>
      </c>
      <c r="J91" s="162"/>
      <c r="K91" s="162">
        <f>ROUND(E91*J91,2)</f>
        <v>0</v>
      </c>
      <c r="L91" s="162">
        <v>12</v>
      </c>
      <c r="M91" s="162">
        <f>G91*(1+L91/100)</f>
        <v>0</v>
      </c>
      <c r="N91" s="150">
        <v>2.33E-3</v>
      </c>
      <c r="O91" s="150">
        <f>ROUND(E91*N91,5)</f>
        <v>2.579E-2</v>
      </c>
      <c r="P91" s="150">
        <v>0</v>
      </c>
      <c r="Q91" s="150">
        <f>ROUND(E91*P91,5)</f>
        <v>0</v>
      </c>
      <c r="R91" s="150"/>
      <c r="S91" s="150"/>
      <c r="T91" s="151">
        <v>0.48452000000000001</v>
      </c>
      <c r="U91" s="150">
        <f>ROUND(E91*T91,2)</f>
        <v>5.36</v>
      </c>
      <c r="V91" s="142"/>
      <c r="W91" s="142"/>
      <c r="X91" s="142"/>
      <c r="Y91" s="142"/>
      <c r="Z91" s="142"/>
      <c r="AA91" s="142"/>
      <c r="AB91" s="142"/>
      <c r="AC91" s="142"/>
      <c r="AD91" s="142"/>
      <c r="AE91" s="142" t="s">
        <v>111</v>
      </c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</row>
    <row r="92" spans="1:60" outlineLevel="1" x14ac:dyDescent="0.2">
      <c r="A92" s="143">
        <v>21</v>
      </c>
      <c r="B92" s="143" t="s">
        <v>199</v>
      </c>
      <c r="C92" s="183" t="s">
        <v>200</v>
      </c>
      <c r="D92" s="149" t="s">
        <v>110</v>
      </c>
      <c r="E92" s="157">
        <v>13.5</v>
      </c>
      <c r="F92" s="161"/>
      <c r="G92" s="162">
        <f>ROUND(E92*F92,2)</f>
        <v>0</v>
      </c>
      <c r="H92" s="162"/>
      <c r="I92" s="162">
        <f>ROUND(E92*H92,2)</f>
        <v>0</v>
      </c>
      <c r="J92" s="162"/>
      <c r="K92" s="162">
        <f>ROUND(E92*J92,2)</f>
        <v>0</v>
      </c>
      <c r="L92" s="162">
        <v>12</v>
      </c>
      <c r="M92" s="162">
        <f>G92*(1+L92/100)</f>
        <v>0</v>
      </c>
      <c r="N92" s="150">
        <v>4.4400000000000002E-2</v>
      </c>
      <c r="O92" s="150">
        <f>ROUND(E92*N92,5)</f>
        <v>0.59940000000000004</v>
      </c>
      <c r="P92" s="150">
        <v>0</v>
      </c>
      <c r="Q92" s="150">
        <f>ROUND(E92*P92,5)</f>
        <v>0</v>
      </c>
      <c r="R92" s="150"/>
      <c r="S92" s="150"/>
      <c r="T92" s="151">
        <v>0</v>
      </c>
      <c r="U92" s="150">
        <f>ROUND(E92*T92,2)</f>
        <v>0</v>
      </c>
      <c r="V92" s="142"/>
      <c r="W92" s="142"/>
      <c r="X92" s="142"/>
      <c r="Y92" s="142"/>
      <c r="Z92" s="142"/>
      <c r="AA92" s="142"/>
      <c r="AB92" s="142"/>
      <c r="AC92" s="142"/>
      <c r="AD92" s="142"/>
      <c r="AE92" s="142" t="s">
        <v>193</v>
      </c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</row>
    <row r="93" spans="1:60" x14ac:dyDescent="0.2">
      <c r="A93" s="144" t="s">
        <v>106</v>
      </c>
      <c r="B93" s="144" t="s">
        <v>59</v>
      </c>
      <c r="C93" s="184" t="s">
        <v>60</v>
      </c>
      <c r="D93" s="152"/>
      <c r="E93" s="158"/>
      <c r="F93" s="163"/>
      <c r="G93" s="163">
        <f>SUMIF(AE94:AE99,"&lt;&gt;NOR",G94:G99)</f>
        <v>0</v>
      </c>
      <c r="H93" s="163"/>
      <c r="I93" s="163">
        <f>SUM(I94:I99)</f>
        <v>0</v>
      </c>
      <c r="J93" s="163"/>
      <c r="K93" s="163">
        <f>SUM(K94:K99)</f>
        <v>0</v>
      </c>
      <c r="L93" s="163"/>
      <c r="M93" s="163">
        <f>SUM(M94:M99)</f>
        <v>0</v>
      </c>
      <c r="N93" s="153"/>
      <c r="O93" s="153">
        <f>SUM(O94:O99)</f>
        <v>11.71321</v>
      </c>
      <c r="P93" s="153"/>
      <c r="Q93" s="153">
        <f>SUM(Q94:Q99)</f>
        <v>0</v>
      </c>
      <c r="R93" s="153"/>
      <c r="S93" s="153"/>
      <c r="T93" s="154"/>
      <c r="U93" s="153">
        <f>SUM(U94:U99)</f>
        <v>108.34</v>
      </c>
      <c r="AE93" t="s">
        <v>107</v>
      </c>
    </row>
    <row r="94" spans="1:60" ht="22.5" outlineLevel="1" x14ac:dyDescent="0.2">
      <c r="A94" s="143">
        <v>22</v>
      </c>
      <c r="B94" s="143" t="s">
        <v>201</v>
      </c>
      <c r="C94" s="183" t="s">
        <v>202</v>
      </c>
      <c r="D94" s="149" t="s">
        <v>110</v>
      </c>
      <c r="E94" s="157">
        <v>637.28</v>
      </c>
      <c r="F94" s="161"/>
      <c r="G94" s="162">
        <f>ROUND(E94*F94,2)</f>
        <v>0</v>
      </c>
      <c r="H94" s="162"/>
      <c r="I94" s="162">
        <f>ROUND(E94*H94,2)</f>
        <v>0</v>
      </c>
      <c r="J94" s="162"/>
      <c r="K94" s="162">
        <f>ROUND(E94*J94,2)</f>
        <v>0</v>
      </c>
      <c r="L94" s="162">
        <v>12</v>
      </c>
      <c r="M94" s="162">
        <f>G94*(1+L94/100)</f>
        <v>0</v>
      </c>
      <c r="N94" s="150">
        <v>1.8380000000000001E-2</v>
      </c>
      <c r="O94" s="150">
        <f>ROUND(E94*N94,5)</f>
        <v>11.71321</v>
      </c>
      <c r="P94" s="150">
        <v>0</v>
      </c>
      <c r="Q94" s="150">
        <f>ROUND(E94*P94,5)</f>
        <v>0</v>
      </c>
      <c r="R94" s="150"/>
      <c r="S94" s="150"/>
      <c r="T94" s="151">
        <v>0.104</v>
      </c>
      <c r="U94" s="150">
        <f>ROUND(E94*T94,2)</f>
        <v>66.28</v>
      </c>
      <c r="V94" s="142"/>
      <c r="W94" s="142"/>
      <c r="X94" s="142"/>
      <c r="Y94" s="142"/>
      <c r="Z94" s="142"/>
      <c r="AA94" s="142"/>
      <c r="AB94" s="142"/>
      <c r="AC94" s="142"/>
      <c r="AD94" s="142"/>
      <c r="AE94" s="142" t="s">
        <v>111</v>
      </c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</row>
    <row r="95" spans="1:60" outlineLevel="1" x14ac:dyDescent="0.2">
      <c r="A95" s="143"/>
      <c r="B95" s="143"/>
      <c r="C95" s="185" t="s">
        <v>203</v>
      </c>
      <c r="D95" s="155"/>
      <c r="E95" s="159">
        <v>637.28</v>
      </c>
      <c r="F95" s="162"/>
      <c r="G95" s="162"/>
      <c r="H95" s="162"/>
      <c r="I95" s="162"/>
      <c r="J95" s="162"/>
      <c r="K95" s="162"/>
      <c r="L95" s="162"/>
      <c r="M95" s="162"/>
      <c r="N95" s="150"/>
      <c r="O95" s="150"/>
      <c r="P95" s="150"/>
      <c r="Q95" s="150"/>
      <c r="R95" s="150"/>
      <c r="S95" s="150"/>
      <c r="T95" s="151"/>
      <c r="U95" s="150"/>
      <c r="V95" s="142"/>
      <c r="W95" s="142"/>
      <c r="X95" s="142"/>
      <c r="Y95" s="142"/>
      <c r="Z95" s="142"/>
      <c r="AA95" s="142"/>
      <c r="AB95" s="142"/>
      <c r="AC95" s="142"/>
      <c r="AD95" s="142"/>
      <c r="AE95" s="142" t="s">
        <v>115</v>
      </c>
      <c r="AF95" s="142">
        <v>0</v>
      </c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</row>
    <row r="96" spans="1:60" ht="22.5" outlineLevel="1" x14ac:dyDescent="0.2">
      <c r="A96" s="143">
        <v>23</v>
      </c>
      <c r="B96" s="143" t="s">
        <v>204</v>
      </c>
      <c r="C96" s="183" t="s">
        <v>205</v>
      </c>
      <c r="D96" s="149" t="s">
        <v>110</v>
      </c>
      <c r="E96" s="157">
        <v>637.28</v>
      </c>
      <c r="F96" s="161"/>
      <c r="G96" s="162">
        <f>ROUND(E96*F96,2)</f>
        <v>0</v>
      </c>
      <c r="H96" s="162"/>
      <c r="I96" s="162">
        <f>ROUND(E96*H96,2)</f>
        <v>0</v>
      </c>
      <c r="J96" s="162"/>
      <c r="K96" s="162">
        <f>ROUND(E96*J96,2)</f>
        <v>0</v>
      </c>
      <c r="L96" s="162">
        <v>12</v>
      </c>
      <c r="M96" s="162">
        <f>G96*(1+L96/100)</f>
        <v>0</v>
      </c>
      <c r="N96" s="150">
        <v>0</v>
      </c>
      <c r="O96" s="150">
        <f>ROUND(E96*N96,5)</f>
        <v>0</v>
      </c>
      <c r="P96" s="150">
        <v>0</v>
      </c>
      <c r="Q96" s="150">
        <f>ROUND(E96*P96,5)</f>
        <v>0</v>
      </c>
      <c r="R96" s="150"/>
      <c r="S96" s="150"/>
      <c r="T96" s="151">
        <v>6.6000000000000003E-2</v>
      </c>
      <c r="U96" s="150">
        <f>ROUND(E96*T96,2)</f>
        <v>42.06</v>
      </c>
      <c r="V96" s="142"/>
      <c r="W96" s="142"/>
      <c r="X96" s="142"/>
      <c r="Y96" s="142"/>
      <c r="Z96" s="142"/>
      <c r="AA96" s="142"/>
      <c r="AB96" s="142"/>
      <c r="AC96" s="142"/>
      <c r="AD96" s="142"/>
      <c r="AE96" s="142" t="s">
        <v>111</v>
      </c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</row>
    <row r="97" spans="1:60" outlineLevel="1" x14ac:dyDescent="0.2">
      <c r="A97" s="143"/>
      <c r="B97" s="143"/>
      <c r="C97" s="185" t="s">
        <v>203</v>
      </c>
      <c r="D97" s="155"/>
      <c r="E97" s="159">
        <v>637.28</v>
      </c>
      <c r="F97" s="162"/>
      <c r="G97" s="162"/>
      <c r="H97" s="162"/>
      <c r="I97" s="162"/>
      <c r="J97" s="162"/>
      <c r="K97" s="162"/>
      <c r="L97" s="162"/>
      <c r="M97" s="162"/>
      <c r="N97" s="150"/>
      <c r="O97" s="150"/>
      <c r="P97" s="150"/>
      <c r="Q97" s="150"/>
      <c r="R97" s="150"/>
      <c r="S97" s="150"/>
      <c r="T97" s="151"/>
      <c r="U97" s="150"/>
      <c r="V97" s="142"/>
      <c r="W97" s="142"/>
      <c r="X97" s="142"/>
      <c r="Y97" s="142"/>
      <c r="Z97" s="142"/>
      <c r="AA97" s="142"/>
      <c r="AB97" s="142"/>
      <c r="AC97" s="142"/>
      <c r="AD97" s="142"/>
      <c r="AE97" s="142" t="s">
        <v>115</v>
      </c>
      <c r="AF97" s="142">
        <v>0</v>
      </c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</row>
    <row r="98" spans="1:60" outlineLevel="1" x14ac:dyDescent="0.2">
      <c r="A98" s="143">
        <v>24</v>
      </c>
      <c r="B98" s="143" t="s">
        <v>206</v>
      </c>
      <c r="C98" s="183" t="s">
        <v>207</v>
      </c>
      <c r="D98" s="149" t="s">
        <v>110</v>
      </c>
      <c r="E98" s="157">
        <v>57355.199999999997</v>
      </c>
      <c r="F98" s="161"/>
      <c r="G98" s="162">
        <f>ROUND(E98*F98,2)</f>
        <v>0</v>
      </c>
      <c r="H98" s="162"/>
      <c r="I98" s="162">
        <f>ROUND(E98*H98,2)</f>
        <v>0</v>
      </c>
      <c r="J98" s="162"/>
      <c r="K98" s="162">
        <f>ROUND(E98*J98,2)</f>
        <v>0</v>
      </c>
      <c r="L98" s="162">
        <v>12</v>
      </c>
      <c r="M98" s="162">
        <f>G98*(1+L98/100)</f>
        <v>0</v>
      </c>
      <c r="N98" s="150">
        <v>0</v>
      </c>
      <c r="O98" s="150">
        <f>ROUND(E98*N98,5)</f>
        <v>0</v>
      </c>
      <c r="P98" s="150">
        <v>0</v>
      </c>
      <c r="Q98" s="150">
        <f>ROUND(E98*P98,5)</f>
        <v>0</v>
      </c>
      <c r="R98" s="150"/>
      <c r="S98" s="150"/>
      <c r="T98" s="151">
        <v>0</v>
      </c>
      <c r="U98" s="150">
        <f>ROUND(E98*T98,2)</f>
        <v>0</v>
      </c>
      <c r="V98" s="142"/>
      <c r="W98" s="142"/>
      <c r="X98" s="142"/>
      <c r="Y98" s="142"/>
      <c r="Z98" s="142"/>
      <c r="AA98" s="142"/>
      <c r="AB98" s="142"/>
      <c r="AC98" s="142"/>
      <c r="AD98" s="142"/>
      <c r="AE98" s="142" t="s">
        <v>111</v>
      </c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</row>
    <row r="99" spans="1:60" outlineLevel="1" x14ac:dyDescent="0.2">
      <c r="A99" s="143"/>
      <c r="B99" s="143"/>
      <c r="C99" s="185" t="s">
        <v>208</v>
      </c>
      <c r="D99" s="155"/>
      <c r="E99" s="159">
        <v>57355.199999999997</v>
      </c>
      <c r="F99" s="162"/>
      <c r="G99" s="162"/>
      <c r="H99" s="162"/>
      <c r="I99" s="162"/>
      <c r="J99" s="162"/>
      <c r="K99" s="162"/>
      <c r="L99" s="162"/>
      <c r="M99" s="162"/>
      <c r="N99" s="150"/>
      <c r="O99" s="150"/>
      <c r="P99" s="150"/>
      <c r="Q99" s="150"/>
      <c r="R99" s="150"/>
      <c r="S99" s="150"/>
      <c r="T99" s="151"/>
      <c r="U99" s="150"/>
      <c r="V99" s="142"/>
      <c r="W99" s="142"/>
      <c r="X99" s="142"/>
      <c r="Y99" s="142"/>
      <c r="Z99" s="142"/>
      <c r="AA99" s="142"/>
      <c r="AB99" s="142"/>
      <c r="AC99" s="142"/>
      <c r="AD99" s="142"/>
      <c r="AE99" s="142" t="s">
        <v>115</v>
      </c>
      <c r="AF99" s="142">
        <v>0</v>
      </c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</row>
    <row r="100" spans="1:60" x14ac:dyDescent="0.2">
      <c r="A100" s="144" t="s">
        <v>106</v>
      </c>
      <c r="B100" s="144" t="s">
        <v>61</v>
      </c>
      <c r="C100" s="184" t="s">
        <v>62</v>
      </c>
      <c r="D100" s="152"/>
      <c r="E100" s="158"/>
      <c r="F100" s="163"/>
      <c r="G100" s="163">
        <f>SUMIF(AE101:AE108,"&lt;&gt;NOR",G101:G108)</f>
        <v>0</v>
      </c>
      <c r="H100" s="163"/>
      <c r="I100" s="163">
        <f>SUM(I101:I108)</f>
        <v>0</v>
      </c>
      <c r="J100" s="163"/>
      <c r="K100" s="163">
        <f>SUM(K101:K108)</f>
        <v>0</v>
      </c>
      <c r="L100" s="163"/>
      <c r="M100" s="163">
        <f>SUM(M101:M108)</f>
        <v>0</v>
      </c>
      <c r="N100" s="153"/>
      <c r="O100" s="153">
        <f>SUM(O101:O108)</f>
        <v>0</v>
      </c>
      <c r="P100" s="153"/>
      <c r="Q100" s="153">
        <f>SUM(Q101:Q108)</f>
        <v>6.6484900000000007</v>
      </c>
      <c r="R100" s="153"/>
      <c r="S100" s="153"/>
      <c r="T100" s="154"/>
      <c r="U100" s="153">
        <f>SUM(U101:U108)</f>
        <v>46.769999999999996</v>
      </c>
      <c r="AE100" t="s">
        <v>107</v>
      </c>
    </row>
    <row r="101" spans="1:60" outlineLevel="1" x14ac:dyDescent="0.2">
      <c r="A101" s="143">
        <v>25</v>
      </c>
      <c r="B101" s="143" t="s">
        <v>209</v>
      </c>
      <c r="C101" s="183" t="s">
        <v>210</v>
      </c>
      <c r="D101" s="149" t="s">
        <v>110</v>
      </c>
      <c r="E101" s="157">
        <v>597.44000000000005</v>
      </c>
      <c r="F101" s="161"/>
      <c r="G101" s="162">
        <f>ROUND(E101*F101,2)</f>
        <v>0</v>
      </c>
      <c r="H101" s="162"/>
      <c r="I101" s="162">
        <f>ROUND(E101*H101,2)</f>
        <v>0</v>
      </c>
      <c r="J101" s="162"/>
      <c r="K101" s="162">
        <f>ROUND(E101*J101,2)</f>
        <v>0</v>
      </c>
      <c r="L101" s="162">
        <v>12</v>
      </c>
      <c r="M101" s="162">
        <f>G101*(1+L101/100)</f>
        <v>0</v>
      </c>
      <c r="N101" s="150">
        <v>0</v>
      </c>
      <c r="O101" s="150">
        <f>ROUND(E101*N101,5)</f>
        <v>0</v>
      </c>
      <c r="P101" s="150">
        <v>5.0000000000000001E-4</v>
      </c>
      <c r="Q101" s="150">
        <f>ROUND(E101*P101,5)</f>
        <v>0.29871999999999999</v>
      </c>
      <c r="R101" s="150"/>
      <c r="S101" s="150"/>
      <c r="T101" s="151">
        <v>0.02</v>
      </c>
      <c r="U101" s="150">
        <f>ROUND(E101*T101,2)</f>
        <v>11.95</v>
      </c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 t="s">
        <v>111</v>
      </c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</row>
    <row r="102" spans="1:60" outlineLevel="1" x14ac:dyDescent="0.2">
      <c r="A102" s="143">
        <v>26</v>
      </c>
      <c r="B102" s="143" t="s">
        <v>211</v>
      </c>
      <c r="C102" s="183" t="s">
        <v>212</v>
      </c>
      <c r="D102" s="149" t="s">
        <v>110</v>
      </c>
      <c r="E102" s="157">
        <v>11.07</v>
      </c>
      <c r="F102" s="161"/>
      <c r="G102" s="162">
        <f>ROUND(E102*F102,2)</f>
        <v>0</v>
      </c>
      <c r="H102" s="162"/>
      <c r="I102" s="162">
        <f>ROUND(E102*H102,2)</f>
        <v>0</v>
      </c>
      <c r="J102" s="162"/>
      <c r="K102" s="162">
        <f>ROUND(E102*J102,2)</f>
        <v>0</v>
      </c>
      <c r="L102" s="162">
        <v>12</v>
      </c>
      <c r="M102" s="162">
        <f>G102*(1+L102/100)</f>
        <v>0</v>
      </c>
      <c r="N102" s="150">
        <v>0</v>
      </c>
      <c r="O102" s="150">
        <f>ROUND(E102*N102,5)</f>
        <v>0</v>
      </c>
      <c r="P102" s="150">
        <v>0.02</v>
      </c>
      <c r="Q102" s="150">
        <f>ROUND(E102*P102,5)</f>
        <v>0.22140000000000001</v>
      </c>
      <c r="R102" s="150"/>
      <c r="S102" s="150"/>
      <c r="T102" s="151">
        <v>0.14699999999999999</v>
      </c>
      <c r="U102" s="150">
        <f>ROUND(E102*T102,2)</f>
        <v>1.63</v>
      </c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 t="s">
        <v>111</v>
      </c>
      <c r="AF102" s="142"/>
      <c r="AG102" s="142"/>
      <c r="AH102" s="142"/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42"/>
    </row>
    <row r="103" spans="1:60" outlineLevel="1" x14ac:dyDescent="0.2">
      <c r="A103" s="143"/>
      <c r="B103" s="143"/>
      <c r="C103" s="185" t="s">
        <v>213</v>
      </c>
      <c r="D103" s="155"/>
      <c r="E103" s="159">
        <v>11.07</v>
      </c>
      <c r="F103" s="162"/>
      <c r="G103" s="162"/>
      <c r="H103" s="162"/>
      <c r="I103" s="162"/>
      <c r="J103" s="162"/>
      <c r="K103" s="162"/>
      <c r="L103" s="162"/>
      <c r="M103" s="162"/>
      <c r="N103" s="150"/>
      <c r="O103" s="150"/>
      <c r="P103" s="150"/>
      <c r="Q103" s="150"/>
      <c r="R103" s="150"/>
      <c r="S103" s="150"/>
      <c r="T103" s="151"/>
      <c r="U103" s="150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 t="s">
        <v>115</v>
      </c>
      <c r="AF103" s="142">
        <v>0</v>
      </c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</row>
    <row r="104" spans="1:60" ht="22.5" outlineLevel="1" x14ac:dyDescent="0.2">
      <c r="A104" s="143">
        <v>27</v>
      </c>
      <c r="B104" s="143" t="s">
        <v>214</v>
      </c>
      <c r="C104" s="183" t="s">
        <v>215</v>
      </c>
      <c r="D104" s="149" t="s">
        <v>216</v>
      </c>
      <c r="E104" s="157">
        <v>50</v>
      </c>
      <c r="F104" s="161"/>
      <c r="G104" s="162">
        <f>ROUND(E104*F104,2)</f>
        <v>0</v>
      </c>
      <c r="H104" s="162"/>
      <c r="I104" s="162">
        <f>ROUND(E104*H104,2)</f>
        <v>0</v>
      </c>
      <c r="J104" s="162"/>
      <c r="K104" s="162">
        <f>ROUND(E104*J104,2)</f>
        <v>0</v>
      </c>
      <c r="L104" s="162">
        <v>12</v>
      </c>
      <c r="M104" s="162">
        <f>G104*(1+L104/100)</f>
        <v>0</v>
      </c>
      <c r="N104" s="150">
        <v>0</v>
      </c>
      <c r="O104" s="150">
        <f>ROUND(E104*N104,5)</f>
        <v>0</v>
      </c>
      <c r="P104" s="150">
        <v>0</v>
      </c>
      <c r="Q104" s="150">
        <f>ROUND(E104*P104,5)</f>
        <v>0</v>
      </c>
      <c r="R104" s="150"/>
      <c r="S104" s="150"/>
      <c r="T104" s="151">
        <v>0</v>
      </c>
      <c r="U104" s="150">
        <f>ROUND(E104*T104,2)</f>
        <v>0</v>
      </c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 t="s">
        <v>111</v>
      </c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</row>
    <row r="105" spans="1:60" outlineLevel="1" x14ac:dyDescent="0.2">
      <c r="A105" s="143">
        <v>28</v>
      </c>
      <c r="B105" s="143" t="s">
        <v>217</v>
      </c>
      <c r="C105" s="183" t="s">
        <v>218</v>
      </c>
      <c r="D105" s="149" t="s">
        <v>219</v>
      </c>
      <c r="E105" s="157">
        <v>1</v>
      </c>
      <c r="F105" s="161"/>
      <c r="G105" s="162">
        <f>ROUND(E105*F105,2)</f>
        <v>0</v>
      </c>
      <c r="H105" s="162"/>
      <c r="I105" s="162">
        <f>ROUND(E105*H105,2)</f>
        <v>0</v>
      </c>
      <c r="J105" s="162"/>
      <c r="K105" s="162">
        <f>ROUND(E105*J105,2)</f>
        <v>0</v>
      </c>
      <c r="L105" s="162">
        <v>12</v>
      </c>
      <c r="M105" s="162">
        <f>G105*(1+L105/100)</f>
        <v>0</v>
      </c>
      <c r="N105" s="150">
        <v>0</v>
      </c>
      <c r="O105" s="150">
        <f>ROUND(E105*N105,5)</f>
        <v>0</v>
      </c>
      <c r="P105" s="150">
        <v>0</v>
      </c>
      <c r="Q105" s="150">
        <f>ROUND(E105*P105,5)</f>
        <v>0</v>
      </c>
      <c r="R105" s="150"/>
      <c r="S105" s="150"/>
      <c r="T105" s="151">
        <v>0</v>
      </c>
      <c r="U105" s="150">
        <f>ROUND(E105*T105,2)</f>
        <v>0</v>
      </c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 t="s">
        <v>111</v>
      </c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</row>
    <row r="106" spans="1:60" outlineLevel="1" x14ac:dyDescent="0.2">
      <c r="A106" s="143">
        <v>29</v>
      </c>
      <c r="B106" s="143" t="s">
        <v>220</v>
      </c>
      <c r="C106" s="183" t="s">
        <v>221</v>
      </c>
      <c r="D106" s="149" t="s">
        <v>176</v>
      </c>
      <c r="E106" s="157">
        <v>74.5</v>
      </c>
      <c r="F106" s="161"/>
      <c r="G106" s="162">
        <f>ROUND(E106*F106,2)</f>
        <v>0</v>
      </c>
      <c r="H106" s="162"/>
      <c r="I106" s="162">
        <f>ROUND(E106*H106,2)</f>
        <v>0</v>
      </c>
      <c r="J106" s="162"/>
      <c r="K106" s="162">
        <f>ROUND(E106*J106,2)</f>
        <v>0</v>
      </c>
      <c r="L106" s="162">
        <v>12</v>
      </c>
      <c r="M106" s="162">
        <f>G106*(1+L106/100)</f>
        <v>0</v>
      </c>
      <c r="N106" s="150">
        <v>0</v>
      </c>
      <c r="O106" s="150">
        <f>ROUND(E106*N106,5)</f>
        <v>0</v>
      </c>
      <c r="P106" s="150">
        <v>8.2000000000000003E-2</v>
      </c>
      <c r="Q106" s="150">
        <f>ROUND(E106*P106,5)</f>
        <v>6.109</v>
      </c>
      <c r="R106" s="150"/>
      <c r="S106" s="150"/>
      <c r="T106" s="151">
        <v>0.42099999999999999</v>
      </c>
      <c r="U106" s="150">
        <f>ROUND(E106*T106,2)</f>
        <v>31.36</v>
      </c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 t="s">
        <v>111</v>
      </c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</row>
    <row r="107" spans="1:60" outlineLevel="1" x14ac:dyDescent="0.2">
      <c r="A107" s="143">
        <v>30</v>
      </c>
      <c r="B107" s="143" t="s">
        <v>222</v>
      </c>
      <c r="C107" s="183" t="s">
        <v>223</v>
      </c>
      <c r="D107" s="149" t="s">
        <v>110</v>
      </c>
      <c r="E107" s="157">
        <v>11.07</v>
      </c>
      <c r="F107" s="161"/>
      <c r="G107" s="162">
        <f>ROUND(E107*F107,2)</f>
        <v>0</v>
      </c>
      <c r="H107" s="162"/>
      <c r="I107" s="162">
        <f>ROUND(E107*H107,2)</f>
        <v>0</v>
      </c>
      <c r="J107" s="162"/>
      <c r="K107" s="162">
        <f>ROUND(E107*J107,2)</f>
        <v>0</v>
      </c>
      <c r="L107" s="162">
        <v>12</v>
      </c>
      <c r="M107" s="162">
        <f>G107*(1+L107/100)</f>
        <v>0</v>
      </c>
      <c r="N107" s="150">
        <v>0</v>
      </c>
      <c r="O107" s="150">
        <f>ROUND(E107*N107,5)</f>
        <v>0</v>
      </c>
      <c r="P107" s="150">
        <v>1.75E-3</v>
      </c>
      <c r="Q107" s="150">
        <f>ROUND(E107*P107,5)</f>
        <v>1.9369999999999998E-2</v>
      </c>
      <c r="R107" s="150"/>
      <c r="S107" s="150"/>
      <c r="T107" s="151">
        <v>0.16500000000000001</v>
      </c>
      <c r="U107" s="150">
        <f>ROUND(E107*T107,2)</f>
        <v>1.83</v>
      </c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 t="s">
        <v>111</v>
      </c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</row>
    <row r="108" spans="1:60" outlineLevel="1" x14ac:dyDescent="0.2">
      <c r="A108" s="143"/>
      <c r="B108" s="143"/>
      <c r="C108" s="185" t="s">
        <v>213</v>
      </c>
      <c r="D108" s="155"/>
      <c r="E108" s="159">
        <v>11.07</v>
      </c>
      <c r="F108" s="162"/>
      <c r="G108" s="162"/>
      <c r="H108" s="162"/>
      <c r="I108" s="162"/>
      <c r="J108" s="162"/>
      <c r="K108" s="162"/>
      <c r="L108" s="162"/>
      <c r="M108" s="162"/>
      <c r="N108" s="150"/>
      <c r="O108" s="150"/>
      <c r="P108" s="150"/>
      <c r="Q108" s="150"/>
      <c r="R108" s="150"/>
      <c r="S108" s="150"/>
      <c r="T108" s="151"/>
      <c r="U108" s="150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 t="s">
        <v>115</v>
      </c>
      <c r="AF108" s="142">
        <v>0</v>
      </c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</row>
    <row r="109" spans="1:60" x14ac:dyDescent="0.2">
      <c r="A109" s="144" t="s">
        <v>106</v>
      </c>
      <c r="B109" s="144" t="s">
        <v>63</v>
      </c>
      <c r="C109" s="184" t="s">
        <v>64</v>
      </c>
      <c r="D109" s="152"/>
      <c r="E109" s="158"/>
      <c r="F109" s="163"/>
      <c r="G109" s="163">
        <f>SUMIF(AE110:AE110,"&lt;&gt;NOR",G110:G110)</f>
        <v>0</v>
      </c>
      <c r="H109" s="163"/>
      <c r="I109" s="163">
        <f>SUM(I110:I110)</f>
        <v>0</v>
      </c>
      <c r="J109" s="163"/>
      <c r="K109" s="163">
        <f>SUM(K110:K110)</f>
        <v>0</v>
      </c>
      <c r="L109" s="163"/>
      <c r="M109" s="163">
        <f>SUM(M110:M110)</f>
        <v>0</v>
      </c>
      <c r="N109" s="153"/>
      <c r="O109" s="153">
        <f>SUM(O110:O110)</f>
        <v>0</v>
      </c>
      <c r="P109" s="153"/>
      <c r="Q109" s="153">
        <f>SUM(Q110:Q110)</f>
        <v>0</v>
      </c>
      <c r="R109" s="153"/>
      <c r="S109" s="153"/>
      <c r="T109" s="154"/>
      <c r="U109" s="153">
        <f>SUM(U110:U110)</f>
        <v>7.95</v>
      </c>
      <c r="AE109" t="s">
        <v>107</v>
      </c>
    </row>
    <row r="110" spans="1:60" outlineLevel="1" x14ac:dyDescent="0.2">
      <c r="A110" s="143">
        <v>31</v>
      </c>
      <c r="B110" s="143" t="s">
        <v>224</v>
      </c>
      <c r="C110" s="183" t="s">
        <v>225</v>
      </c>
      <c r="D110" s="149" t="s">
        <v>226</v>
      </c>
      <c r="E110" s="157">
        <v>4.2</v>
      </c>
      <c r="F110" s="161"/>
      <c r="G110" s="162">
        <f>ROUND(E110*F110,2)</f>
        <v>0</v>
      </c>
      <c r="H110" s="162"/>
      <c r="I110" s="162">
        <f>ROUND(E110*H110,2)</f>
        <v>0</v>
      </c>
      <c r="J110" s="162"/>
      <c r="K110" s="162">
        <f>ROUND(E110*J110,2)</f>
        <v>0</v>
      </c>
      <c r="L110" s="162">
        <v>12</v>
      </c>
      <c r="M110" s="162">
        <f>G110*(1+L110/100)</f>
        <v>0</v>
      </c>
      <c r="N110" s="150">
        <v>0</v>
      </c>
      <c r="O110" s="150">
        <f>ROUND(E110*N110,5)</f>
        <v>0</v>
      </c>
      <c r="P110" s="150">
        <v>0</v>
      </c>
      <c r="Q110" s="150">
        <f>ROUND(E110*P110,5)</f>
        <v>0</v>
      </c>
      <c r="R110" s="150"/>
      <c r="S110" s="150"/>
      <c r="T110" s="151">
        <v>1.8919999999999999</v>
      </c>
      <c r="U110" s="150">
        <f>ROUND(E110*T110,2)</f>
        <v>7.95</v>
      </c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 t="s">
        <v>162</v>
      </c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</row>
    <row r="111" spans="1:60" x14ac:dyDescent="0.2">
      <c r="A111" s="144" t="s">
        <v>106</v>
      </c>
      <c r="B111" s="144" t="s">
        <v>65</v>
      </c>
      <c r="C111" s="184" t="s">
        <v>66</v>
      </c>
      <c r="D111" s="152"/>
      <c r="E111" s="158"/>
      <c r="F111" s="163"/>
      <c r="G111" s="163">
        <f>SUMIF(AE112:AE113,"&lt;&gt;NOR",G112:G113)</f>
        <v>0</v>
      </c>
      <c r="H111" s="163"/>
      <c r="I111" s="163">
        <f>SUM(I112:I113)</f>
        <v>0</v>
      </c>
      <c r="J111" s="163"/>
      <c r="K111" s="163">
        <f>SUM(K112:K113)</f>
        <v>0</v>
      </c>
      <c r="L111" s="163"/>
      <c r="M111" s="163">
        <f>SUM(M112:M113)</f>
        <v>0</v>
      </c>
      <c r="N111" s="153"/>
      <c r="O111" s="153">
        <f>SUM(O112:O113)</f>
        <v>0.10236000000000001</v>
      </c>
      <c r="P111" s="153"/>
      <c r="Q111" s="153">
        <f>SUM(Q112:Q113)</f>
        <v>0</v>
      </c>
      <c r="R111" s="153"/>
      <c r="S111" s="153"/>
      <c r="T111" s="154"/>
      <c r="U111" s="153">
        <f>SUM(U112:U113)</f>
        <v>6.48</v>
      </c>
      <c r="AE111" t="s">
        <v>107</v>
      </c>
    </row>
    <row r="112" spans="1:60" ht="22.5" outlineLevel="1" x14ac:dyDescent="0.2">
      <c r="A112" s="143">
        <v>32</v>
      </c>
      <c r="B112" s="143" t="s">
        <v>227</v>
      </c>
      <c r="C112" s="183" t="s">
        <v>228</v>
      </c>
      <c r="D112" s="149" t="s">
        <v>110</v>
      </c>
      <c r="E112" s="157">
        <v>12</v>
      </c>
      <c r="F112" s="161"/>
      <c r="G112" s="162">
        <f>ROUND(E112*F112,2)</f>
        <v>0</v>
      </c>
      <c r="H112" s="162"/>
      <c r="I112" s="162">
        <f>ROUND(E112*H112,2)</f>
        <v>0</v>
      </c>
      <c r="J112" s="162"/>
      <c r="K112" s="162">
        <f>ROUND(E112*J112,2)</f>
        <v>0</v>
      </c>
      <c r="L112" s="162">
        <v>12</v>
      </c>
      <c r="M112" s="162">
        <f>G112*(1+L112/100)</f>
        <v>0</v>
      </c>
      <c r="N112" s="150">
        <v>5.5900000000000004E-3</v>
      </c>
      <c r="O112" s="150">
        <f>ROUND(E112*N112,5)</f>
        <v>6.7080000000000001E-2</v>
      </c>
      <c r="P112" s="150">
        <v>0</v>
      </c>
      <c r="Q112" s="150">
        <f>ROUND(E112*P112,5)</f>
        <v>0</v>
      </c>
      <c r="R112" s="150"/>
      <c r="S112" s="150"/>
      <c r="T112" s="151">
        <v>0.22991</v>
      </c>
      <c r="U112" s="150">
        <f>ROUND(E112*T112,2)</f>
        <v>2.76</v>
      </c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 t="s">
        <v>111</v>
      </c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</row>
    <row r="113" spans="1:60" ht="22.5" outlineLevel="1" x14ac:dyDescent="0.2">
      <c r="A113" s="143">
        <v>33</v>
      </c>
      <c r="B113" s="143" t="s">
        <v>229</v>
      </c>
      <c r="C113" s="183" t="s">
        <v>230</v>
      </c>
      <c r="D113" s="149" t="s">
        <v>110</v>
      </c>
      <c r="E113" s="157">
        <v>12</v>
      </c>
      <c r="F113" s="161"/>
      <c r="G113" s="162">
        <f>ROUND(E113*F113,2)</f>
        <v>0</v>
      </c>
      <c r="H113" s="162"/>
      <c r="I113" s="162">
        <f>ROUND(E113*H113,2)</f>
        <v>0</v>
      </c>
      <c r="J113" s="162"/>
      <c r="K113" s="162">
        <f>ROUND(E113*J113,2)</f>
        <v>0</v>
      </c>
      <c r="L113" s="162">
        <v>12</v>
      </c>
      <c r="M113" s="162">
        <f>G113*(1+L113/100)</f>
        <v>0</v>
      </c>
      <c r="N113" s="150">
        <v>2.9399999999999999E-3</v>
      </c>
      <c r="O113" s="150">
        <f>ROUND(E113*N113,5)</f>
        <v>3.5279999999999999E-2</v>
      </c>
      <c r="P113" s="150">
        <v>0</v>
      </c>
      <c r="Q113" s="150">
        <f>ROUND(E113*P113,5)</f>
        <v>0</v>
      </c>
      <c r="R113" s="150"/>
      <c r="S113" s="150"/>
      <c r="T113" s="151">
        <v>0.31</v>
      </c>
      <c r="U113" s="150">
        <f>ROUND(E113*T113,2)</f>
        <v>3.72</v>
      </c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 t="s">
        <v>111</v>
      </c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</row>
    <row r="114" spans="1:60" x14ac:dyDescent="0.2">
      <c r="A114" s="144" t="s">
        <v>106</v>
      </c>
      <c r="B114" s="144" t="s">
        <v>67</v>
      </c>
      <c r="C114" s="184" t="s">
        <v>68</v>
      </c>
      <c r="D114" s="152"/>
      <c r="E114" s="158"/>
      <c r="F114" s="163"/>
      <c r="G114" s="163">
        <f>SUMIF(AE115:AE118,"&lt;&gt;NOR",G115:G118)</f>
        <v>0</v>
      </c>
      <c r="H114" s="163"/>
      <c r="I114" s="163">
        <f>SUM(I115:I118)</f>
        <v>0</v>
      </c>
      <c r="J114" s="163"/>
      <c r="K114" s="163">
        <f>SUM(K115:K118)</f>
        <v>0</v>
      </c>
      <c r="L114" s="163"/>
      <c r="M114" s="163">
        <f>SUM(M115:M118)</f>
        <v>0</v>
      </c>
      <c r="N114" s="153"/>
      <c r="O114" s="153">
        <f>SUM(O115:O118)</f>
        <v>8.7399999999999992E-2</v>
      </c>
      <c r="P114" s="153"/>
      <c r="Q114" s="153">
        <f>SUM(Q115:Q118)</f>
        <v>0</v>
      </c>
      <c r="R114" s="153"/>
      <c r="S114" s="153"/>
      <c r="T114" s="154"/>
      <c r="U114" s="153">
        <f>SUM(U115:U118)</f>
        <v>36.82</v>
      </c>
      <c r="AE114" t="s">
        <v>107</v>
      </c>
    </row>
    <row r="115" spans="1:60" ht="22.5" outlineLevel="1" x14ac:dyDescent="0.2">
      <c r="A115" s="143">
        <v>34</v>
      </c>
      <c r="B115" s="143" t="s">
        <v>231</v>
      </c>
      <c r="C115" s="183" t="s">
        <v>232</v>
      </c>
      <c r="D115" s="149" t="s">
        <v>110</v>
      </c>
      <c r="E115" s="157">
        <v>11.07</v>
      </c>
      <c r="F115" s="161"/>
      <c r="G115" s="162">
        <f>ROUND(E115*F115,2)</f>
        <v>0</v>
      </c>
      <c r="H115" s="162"/>
      <c r="I115" s="162">
        <f>ROUND(E115*H115,2)</f>
        <v>0</v>
      </c>
      <c r="J115" s="162"/>
      <c r="K115" s="162">
        <f>ROUND(E115*J115,2)</f>
        <v>0</v>
      </c>
      <c r="L115" s="162">
        <v>12</v>
      </c>
      <c r="M115" s="162">
        <f>G115*(1+L115/100)</f>
        <v>0</v>
      </c>
      <c r="N115" s="150">
        <v>3.9399999999999999E-3</v>
      </c>
      <c r="O115" s="150">
        <f>ROUND(E115*N115,5)</f>
        <v>4.3619999999999999E-2</v>
      </c>
      <c r="P115" s="150">
        <v>0</v>
      </c>
      <c r="Q115" s="150">
        <f>ROUND(E115*P115,5)</f>
        <v>0</v>
      </c>
      <c r="R115" s="150"/>
      <c r="S115" s="150"/>
      <c r="T115" s="151">
        <v>0.21</v>
      </c>
      <c r="U115" s="150">
        <f>ROUND(E115*T115,2)</f>
        <v>2.3199999999999998</v>
      </c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 t="s">
        <v>111</v>
      </c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</row>
    <row r="116" spans="1:60" outlineLevel="1" x14ac:dyDescent="0.2">
      <c r="A116" s="143">
        <v>35</v>
      </c>
      <c r="B116" s="143" t="s">
        <v>233</v>
      </c>
      <c r="C116" s="183" t="s">
        <v>234</v>
      </c>
      <c r="D116" s="149" t="s">
        <v>110</v>
      </c>
      <c r="E116" s="157">
        <v>9.1999999999999993</v>
      </c>
      <c r="F116" s="161"/>
      <c r="G116" s="162">
        <f>ROUND(E116*F116,2)</f>
        <v>0</v>
      </c>
      <c r="H116" s="162"/>
      <c r="I116" s="162">
        <f>ROUND(E116*H116,2)</f>
        <v>0</v>
      </c>
      <c r="J116" s="162"/>
      <c r="K116" s="162">
        <f>ROUND(E116*J116,2)</f>
        <v>0</v>
      </c>
      <c r="L116" s="162">
        <v>12</v>
      </c>
      <c r="M116" s="162">
        <f>G116*(1+L116/100)</f>
        <v>0</v>
      </c>
      <c r="N116" s="150">
        <v>3.8400000000000001E-3</v>
      </c>
      <c r="O116" s="150">
        <f>ROUND(E116*N116,5)</f>
        <v>3.533E-2</v>
      </c>
      <c r="P116" s="150">
        <v>0</v>
      </c>
      <c r="Q116" s="150">
        <f>ROUND(E116*P116,5)</f>
        <v>0</v>
      </c>
      <c r="R116" s="150"/>
      <c r="S116" s="150"/>
      <c r="T116" s="151">
        <v>0</v>
      </c>
      <c r="U116" s="150">
        <f>ROUND(E116*T116,2)</f>
        <v>0</v>
      </c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 t="s">
        <v>193</v>
      </c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</row>
    <row r="117" spans="1:60" outlineLevel="1" x14ac:dyDescent="0.2">
      <c r="A117" s="143">
        <v>36</v>
      </c>
      <c r="B117" s="143" t="s">
        <v>235</v>
      </c>
      <c r="C117" s="183" t="s">
        <v>236</v>
      </c>
      <c r="D117" s="149" t="s">
        <v>110</v>
      </c>
      <c r="E117" s="157">
        <v>3.3</v>
      </c>
      <c r="F117" s="161"/>
      <c r="G117" s="162">
        <f>ROUND(E117*F117,2)</f>
        <v>0</v>
      </c>
      <c r="H117" s="162"/>
      <c r="I117" s="162">
        <f>ROUND(E117*H117,2)</f>
        <v>0</v>
      </c>
      <c r="J117" s="162"/>
      <c r="K117" s="162">
        <f>ROUND(E117*J117,2)</f>
        <v>0</v>
      </c>
      <c r="L117" s="162">
        <v>12</v>
      </c>
      <c r="M117" s="162">
        <f>G117*(1+L117/100)</f>
        <v>0</v>
      </c>
      <c r="N117" s="150">
        <v>2.5600000000000002E-3</v>
      </c>
      <c r="O117" s="150">
        <f>ROUND(E117*N117,5)</f>
        <v>8.4499999999999992E-3</v>
      </c>
      <c r="P117" s="150">
        <v>0</v>
      </c>
      <c r="Q117" s="150">
        <f>ROUND(E117*P117,5)</f>
        <v>0</v>
      </c>
      <c r="R117" s="150"/>
      <c r="S117" s="150"/>
      <c r="T117" s="151">
        <v>0</v>
      </c>
      <c r="U117" s="150">
        <f>ROUND(E117*T117,2)</f>
        <v>0</v>
      </c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 t="s">
        <v>193</v>
      </c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</row>
    <row r="118" spans="1:60" outlineLevel="1" x14ac:dyDescent="0.2">
      <c r="A118" s="143">
        <v>37</v>
      </c>
      <c r="B118" s="143" t="s">
        <v>237</v>
      </c>
      <c r="C118" s="183" t="s">
        <v>238</v>
      </c>
      <c r="D118" s="149" t="s">
        <v>226</v>
      </c>
      <c r="E118" s="157">
        <v>18.84</v>
      </c>
      <c r="F118" s="161"/>
      <c r="G118" s="162">
        <f>ROUND(E118*F118,2)</f>
        <v>0</v>
      </c>
      <c r="H118" s="162"/>
      <c r="I118" s="162">
        <f>ROUND(E118*H118,2)</f>
        <v>0</v>
      </c>
      <c r="J118" s="162"/>
      <c r="K118" s="162">
        <f>ROUND(E118*J118,2)</f>
        <v>0</v>
      </c>
      <c r="L118" s="162">
        <v>12</v>
      </c>
      <c r="M118" s="162">
        <f>G118*(1+L118/100)</f>
        <v>0</v>
      </c>
      <c r="N118" s="150">
        <v>0</v>
      </c>
      <c r="O118" s="150">
        <f>ROUND(E118*N118,5)</f>
        <v>0</v>
      </c>
      <c r="P118" s="150">
        <v>0</v>
      </c>
      <c r="Q118" s="150">
        <f>ROUND(E118*P118,5)</f>
        <v>0</v>
      </c>
      <c r="R118" s="150"/>
      <c r="S118" s="150"/>
      <c r="T118" s="151">
        <v>1.831</v>
      </c>
      <c r="U118" s="150">
        <f>ROUND(E118*T118,2)</f>
        <v>34.5</v>
      </c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 t="s">
        <v>162</v>
      </c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</row>
    <row r="119" spans="1:60" x14ac:dyDescent="0.2">
      <c r="A119" s="144" t="s">
        <v>106</v>
      </c>
      <c r="B119" s="144" t="s">
        <v>69</v>
      </c>
      <c r="C119" s="184" t="s">
        <v>70</v>
      </c>
      <c r="D119" s="152"/>
      <c r="E119" s="158"/>
      <c r="F119" s="163"/>
      <c r="G119" s="163">
        <f>SUMIF(AE120:AE121,"&lt;&gt;NOR",G120:G121)</f>
        <v>0</v>
      </c>
      <c r="H119" s="163"/>
      <c r="I119" s="163">
        <f>SUM(I120:I121)</f>
        <v>0</v>
      </c>
      <c r="J119" s="163"/>
      <c r="K119" s="163">
        <f>SUM(K120:K121)</f>
        <v>0</v>
      </c>
      <c r="L119" s="163"/>
      <c r="M119" s="163">
        <f>SUM(M120:M121)</f>
        <v>0</v>
      </c>
      <c r="N119" s="153"/>
      <c r="O119" s="153">
        <f>SUM(O120:O121)</f>
        <v>8.8200000000000001E-2</v>
      </c>
      <c r="P119" s="153"/>
      <c r="Q119" s="153">
        <f>SUM(Q120:Q121)</f>
        <v>0</v>
      </c>
      <c r="R119" s="153"/>
      <c r="S119" s="153"/>
      <c r="T119" s="154"/>
      <c r="U119" s="153">
        <f>SUM(U120:U121)</f>
        <v>2.0099999999999998</v>
      </c>
      <c r="AE119" t="s">
        <v>107</v>
      </c>
    </row>
    <row r="120" spans="1:60" ht="22.5" outlineLevel="1" x14ac:dyDescent="0.2">
      <c r="A120" s="143">
        <v>38</v>
      </c>
      <c r="B120" s="143" t="s">
        <v>239</v>
      </c>
      <c r="C120" s="183" t="s">
        <v>240</v>
      </c>
      <c r="D120" s="149" t="s">
        <v>110</v>
      </c>
      <c r="E120" s="157">
        <v>6</v>
      </c>
      <c r="F120" s="161"/>
      <c r="G120" s="162">
        <f>ROUND(E120*F120,2)</f>
        <v>0</v>
      </c>
      <c r="H120" s="162"/>
      <c r="I120" s="162">
        <f>ROUND(E120*H120,2)</f>
        <v>0</v>
      </c>
      <c r="J120" s="162"/>
      <c r="K120" s="162">
        <f>ROUND(E120*J120,2)</f>
        <v>0</v>
      </c>
      <c r="L120" s="162">
        <v>12</v>
      </c>
      <c r="M120" s="162">
        <f>G120*(1+L120/100)</f>
        <v>0</v>
      </c>
      <c r="N120" s="150">
        <v>0</v>
      </c>
      <c r="O120" s="150">
        <f>ROUND(E120*N120,5)</f>
        <v>0</v>
      </c>
      <c r="P120" s="150">
        <v>0</v>
      </c>
      <c r="Q120" s="150">
        <f>ROUND(E120*P120,5)</f>
        <v>0</v>
      </c>
      <c r="R120" s="150"/>
      <c r="S120" s="150"/>
      <c r="T120" s="151">
        <v>0.33500000000000002</v>
      </c>
      <c r="U120" s="150">
        <f>ROUND(E120*T120,2)</f>
        <v>2.0099999999999998</v>
      </c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 t="s">
        <v>111</v>
      </c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2"/>
      <c r="BH120" s="142"/>
    </row>
    <row r="121" spans="1:60" outlineLevel="1" x14ac:dyDescent="0.2">
      <c r="A121" s="143">
        <v>39</v>
      </c>
      <c r="B121" s="143" t="s">
        <v>241</v>
      </c>
      <c r="C121" s="183" t="s">
        <v>242</v>
      </c>
      <c r="D121" s="149" t="s">
        <v>110</v>
      </c>
      <c r="E121" s="157">
        <v>6</v>
      </c>
      <c r="F121" s="161"/>
      <c r="G121" s="162">
        <f>ROUND(E121*F121,2)</f>
        <v>0</v>
      </c>
      <c r="H121" s="162"/>
      <c r="I121" s="162">
        <f>ROUND(E121*H121,2)</f>
        <v>0</v>
      </c>
      <c r="J121" s="162"/>
      <c r="K121" s="162">
        <f>ROUND(E121*J121,2)</f>
        <v>0</v>
      </c>
      <c r="L121" s="162">
        <v>12</v>
      </c>
      <c r="M121" s="162">
        <f>G121*(1+L121/100)</f>
        <v>0</v>
      </c>
      <c r="N121" s="150">
        <v>1.47E-2</v>
      </c>
      <c r="O121" s="150">
        <f>ROUND(E121*N121,5)</f>
        <v>8.8200000000000001E-2</v>
      </c>
      <c r="P121" s="150">
        <v>0</v>
      </c>
      <c r="Q121" s="150">
        <f>ROUND(E121*P121,5)</f>
        <v>0</v>
      </c>
      <c r="R121" s="150"/>
      <c r="S121" s="150"/>
      <c r="T121" s="151">
        <v>0</v>
      </c>
      <c r="U121" s="150">
        <f>ROUND(E121*T121,2)</f>
        <v>0</v>
      </c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 t="s">
        <v>193</v>
      </c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</row>
    <row r="122" spans="1:60" x14ac:dyDescent="0.2">
      <c r="A122" s="144" t="s">
        <v>106</v>
      </c>
      <c r="B122" s="144" t="s">
        <v>71</v>
      </c>
      <c r="C122" s="184" t="s">
        <v>72</v>
      </c>
      <c r="D122" s="152"/>
      <c r="E122" s="158"/>
      <c r="F122" s="163"/>
      <c r="G122" s="163">
        <f>SUMIF(AE123:AE161,"&lt;&gt;NOR",G123:G161)</f>
        <v>0</v>
      </c>
      <c r="H122" s="163"/>
      <c r="I122" s="163">
        <f>SUM(I123:I161)</f>
        <v>0</v>
      </c>
      <c r="J122" s="163"/>
      <c r="K122" s="163">
        <f>SUM(K123:K161)</f>
        <v>0</v>
      </c>
      <c r="L122" s="163"/>
      <c r="M122" s="163">
        <f>SUM(M123:M161)</f>
        <v>0</v>
      </c>
      <c r="N122" s="153"/>
      <c r="O122" s="153">
        <f>SUM(O123:O161)</f>
        <v>0.51468000000000003</v>
      </c>
      <c r="P122" s="153"/>
      <c r="Q122" s="153">
        <f>SUM(Q123:Q161)</f>
        <v>0.25707000000000002</v>
      </c>
      <c r="R122" s="153"/>
      <c r="S122" s="153"/>
      <c r="T122" s="154"/>
      <c r="U122" s="153">
        <f>SUM(U123:U161)</f>
        <v>124.95000000000002</v>
      </c>
      <c r="AE122" t="s">
        <v>107</v>
      </c>
    </row>
    <row r="123" spans="1:60" outlineLevel="1" x14ac:dyDescent="0.2">
      <c r="A123" s="143">
        <v>40</v>
      </c>
      <c r="B123" s="143" t="s">
        <v>243</v>
      </c>
      <c r="C123" s="183" t="s">
        <v>244</v>
      </c>
      <c r="D123" s="149" t="s">
        <v>176</v>
      </c>
      <c r="E123" s="157">
        <v>62.826999999999998</v>
      </c>
      <c r="F123" s="161"/>
      <c r="G123" s="162">
        <f>ROUND(E123*F123,2)</f>
        <v>0</v>
      </c>
      <c r="H123" s="162"/>
      <c r="I123" s="162">
        <f>ROUND(E123*H123,2)</f>
        <v>0</v>
      </c>
      <c r="J123" s="162"/>
      <c r="K123" s="162">
        <f>ROUND(E123*J123,2)</f>
        <v>0</v>
      </c>
      <c r="L123" s="162">
        <v>12</v>
      </c>
      <c r="M123" s="162">
        <f>G123*(1+L123/100)</f>
        <v>0</v>
      </c>
      <c r="N123" s="150">
        <v>3.3800000000000002E-3</v>
      </c>
      <c r="O123" s="150">
        <f>ROUND(E123*N123,5)</f>
        <v>0.21235999999999999</v>
      </c>
      <c r="P123" s="150">
        <v>0</v>
      </c>
      <c r="Q123" s="150">
        <f>ROUND(E123*P123,5)</f>
        <v>0</v>
      </c>
      <c r="R123" s="150"/>
      <c r="S123" s="150"/>
      <c r="T123" s="151">
        <v>0.87744999999999995</v>
      </c>
      <c r="U123" s="150">
        <f>ROUND(E123*T123,2)</f>
        <v>55.13</v>
      </c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 t="s">
        <v>111</v>
      </c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</row>
    <row r="124" spans="1:60" outlineLevel="1" x14ac:dyDescent="0.2">
      <c r="A124" s="143"/>
      <c r="B124" s="143"/>
      <c r="C124" s="185" t="s">
        <v>245</v>
      </c>
      <c r="D124" s="155"/>
      <c r="E124" s="159">
        <v>2.94</v>
      </c>
      <c r="F124" s="162"/>
      <c r="G124" s="162"/>
      <c r="H124" s="162"/>
      <c r="I124" s="162"/>
      <c r="J124" s="162"/>
      <c r="K124" s="162"/>
      <c r="L124" s="162"/>
      <c r="M124" s="162"/>
      <c r="N124" s="150"/>
      <c r="O124" s="150"/>
      <c r="P124" s="150"/>
      <c r="Q124" s="150"/>
      <c r="R124" s="150"/>
      <c r="S124" s="150"/>
      <c r="T124" s="151"/>
      <c r="U124" s="150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 t="s">
        <v>115</v>
      </c>
      <c r="AF124" s="142">
        <v>0</v>
      </c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</row>
    <row r="125" spans="1:60" outlineLevel="1" x14ac:dyDescent="0.2">
      <c r="A125" s="143"/>
      <c r="B125" s="143"/>
      <c r="C125" s="185" t="s">
        <v>246</v>
      </c>
      <c r="D125" s="155"/>
      <c r="E125" s="159">
        <v>2.0099999999999998</v>
      </c>
      <c r="F125" s="162"/>
      <c r="G125" s="162"/>
      <c r="H125" s="162"/>
      <c r="I125" s="162"/>
      <c r="J125" s="162"/>
      <c r="K125" s="162"/>
      <c r="L125" s="162"/>
      <c r="M125" s="162"/>
      <c r="N125" s="150"/>
      <c r="O125" s="150"/>
      <c r="P125" s="150"/>
      <c r="Q125" s="150"/>
      <c r="R125" s="150"/>
      <c r="S125" s="150"/>
      <c r="T125" s="151"/>
      <c r="U125" s="150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 t="s">
        <v>115</v>
      </c>
      <c r="AF125" s="142">
        <v>0</v>
      </c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</row>
    <row r="126" spans="1:60" outlineLevel="1" x14ac:dyDescent="0.2">
      <c r="A126" s="143"/>
      <c r="B126" s="143"/>
      <c r="C126" s="185" t="s">
        <v>247</v>
      </c>
      <c r="D126" s="155"/>
      <c r="E126" s="159">
        <v>2.0699999999999998</v>
      </c>
      <c r="F126" s="162"/>
      <c r="G126" s="162"/>
      <c r="H126" s="162"/>
      <c r="I126" s="162"/>
      <c r="J126" s="162"/>
      <c r="K126" s="162"/>
      <c r="L126" s="162"/>
      <c r="M126" s="162"/>
      <c r="N126" s="150"/>
      <c r="O126" s="150"/>
      <c r="P126" s="150"/>
      <c r="Q126" s="150"/>
      <c r="R126" s="150"/>
      <c r="S126" s="150"/>
      <c r="T126" s="151"/>
      <c r="U126" s="150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 t="s">
        <v>115</v>
      </c>
      <c r="AF126" s="142">
        <v>0</v>
      </c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</row>
    <row r="127" spans="1:60" outlineLevel="1" x14ac:dyDescent="0.2">
      <c r="A127" s="143"/>
      <c r="B127" s="143"/>
      <c r="C127" s="185" t="s">
        <v>248</v>
      </c>
      <c r="D127" s="155"/>
      <c r="E127" s="159">
        <v>2.0470000000000002</v>
      </c>
      <c r="F127" s="162"/>
      <c r="G127" s="162"/>
      <c r="H127" s="162"/>
      <c r="I127" s="162"/>
      <c r="J127" s="162"/>
      <c r="K127" s="162"/>
      <c r="L127" s="162"/>
      <c r="M127" s="162"/>
      <c r="N127" s="150"/>
      <c r="O127" s="150"/>
      <c r="P127" s="150"/>
      <c r="Q127" s="150"/>
      <c r="R127" s="150"/>
      <c r="S127" s="150"/>
      <c r="T127" s="151"/>
      <c r="U127" s="150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 t="s">
        <v>115</v>
      </c>
      <c r="AF127" s="142">
        <v>0</v>
      </c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</row>
    <row r="128" spans="1:60" outlineLevel="1" x14ac:dyDescent="0.2">
      <c r="A128" s="143"/>
      <c r="B128" s="143"/>
      <c r="C128" s="186" t="s">
        <v>143</v>
      </c>
      <c r="D128" s="156"/>
      <c r="E128" s="160">
        <v>9.0670000000000002</v>
      </c>
      <c r="F128" s="162"/>
      <c r="G128" s="162"/>
      <c r="H128" s="162"/>
      <c r="I128" s="162"/>
      <c r="J128" s="162"/>
      <c r="K128" s="162"/>
      <c r="L128" s="162"/>
      <c r="M128" s="162"/>
      <c r="N128" s="150"/>
      <c r="O128" s="150"/>
      <c r="P128" s="150"/>
      <c r="Q128" s="150"/>
      <c r="R128" s="150"/>
      <c r="S128" s="150"/>
      <c r="T128" s="151"/>
      <c r="U128" s="150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 t="s">
        <v>115</v>
      </c>
      <c r="AF128" s="142">
        <v>1</v>
      </c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</row>
    <row r="129" spans="1:60" outlineLevel="1" x14ac:dyDescent="0.2">
      <c r="A129" s="143"/>
      <c r="B129" s="143"/>
      <c r="C129" s="185" t="s">
        <v>249</v>
      </c>
      <c r="D129" s="155"/>
      <c r="E129" s="159">
        <v>14</v>
      </c>
      <c r="F129" s="162"/>
      <c r="G129" s="162"/>
      <c r="H129" s="162"/>
      <c r="I129" s="162"/>
      <c r="J129" s="162"/>
      <c r="K129" s="162"/>
      <c r="L129" s="162"/>
      <c r="M129" s="162"/>
      <c r="N129" s="150"/>
      <c r="O129" s="150"/>
      <c r="P129" s="150"/>
      <c r="Q129" s="150"/>
      <c r="R129" s="150"/>
      <c r="S129" s="150"/>
      <c r="T129" s="151"/>
      <c r="U129" s="150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 t="s">
        <v>115</v>
      </c>
      <c r="AF129" s="142">
        <v>0</v>
      </c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</row>
    <row r="130" spans="1:60" outlineLevel="1" x14ac:dyDescent="0.2">
      <c r="A130" s="143"/>
      <c r="B130" s="143"/>
      <c r="C130" s="185" t="s">
        <v>250</v>
      </c>
      <c r="D130" s="155"/>
      <c r="E130" s="159">
        <v>17.420000000000002</v>
      </c>
      <c r="F130" s="162"/>
      <c r="G130" s="162"/>
      <c r="H130" s="162"/>
      <c r="I130" s="162"/>
      <c r="J130" s="162"/>
      <c r="K130" s="162"/>
      <c r="L130" s="162"/>
      <c r="M130" s="162"/>
      <c r="N130" s="150"/>
      <c r="O130" s="150"/>
      <c r="P130" s="150"/>
      <c r="Q130" s="150"/>
      <c r="R130" s="150"/>
      <c r="S130" s="150"/>
      <c r="T130" s="151"/>
      <c r="U130" s="150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 t="s">
        <v>115</v>
      </c>
      <c r="AF130" s="142">
        <v>0</v>
      </c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142"/>
      <c r="BH130" s="142"/>
    </row>
    <row r="131" spans="1:60" outlineLevel="1" x14ac:dyDescent="0.2">
      <c r="A131" s="143"/>
      <c r="B131" s="143"/>
      <c r="C131" s="185" t="s">
        <v>251</v>
      </c>
      <c r="D131" s="155"/>
      <c r="E131" s="159">
        <v>5.0999999999999996</v>
      </c>
      <c r="F131" s="162"/>
      <c r="G131" s="162"/>
      <c r="H131" s="162"/>
      <c r="I131" s="162"/>
      <c r="J131" s="162"/>
      <c r="K131" s="162"/>
      <c r="L131" s="162"/>
      <c r="M131" s="162"/>
      <c r="N131" s="150"/>
      <c r="O131" s="150"/>
      <c r="P131" s="150"/>
      <c r="Q131" s="150"/>
      <c r="R131" s="150"/>
      <c r="S131" s="150"/>
      <c r="T131" s="151"/>
      <c r="U131" s="150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 t="s">
        <v>115</v>
      </c>
      <c r="AF131" s="142">
        <v>0</v>
      </c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</row>
    <row r="132" spans="1:60" outlineLevel="1" x14ac:dyDescent="0.2">
      <c r="A132" s="143"/>
      <c r="B132" s="143"/>
      <c r="C132" s="185" t="s">
        <v>252</v>
      </c>
      <c r="D132" s="155"/>
      <c r="E132" s="159">
        <v>17.239999999999998</v>
      </c>
      <c r="F132" s="162"/>
      <c r="G132" s="162"/>
      <c r="H132" s="162"/>
      <c r="I132" s="162"/>
      <c r="J132" s="162"/>
      <c r="K132" s="162"/>
      <c r="L132" s="162"/>
      <c r="M132" s="162"/>
      <c r="N132" s="150"/>
      <c r="O132" s="150"/>
      <c r="P132" s="150"/>
      <c r="Q132" s="150"/>
      <c r="R132" s="150"/>
      <c r="S132" s="150"/>
      <c r="T132" s="151"/>
      <c r="U132" s="150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 t="s">
        <v>115</v>
      </c>
      <c r="AF132" s="142">
        <v>0</v>
      </c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142"/>
      <c r="BH132" s="142"/>
    </row>
    <row r="133" spans="1:60" outlineLevel="1" x14ac:dyDescent="0.2">
      <c r="A133" s="143"/>
      <c r="B133" s="143"/>
      <c r="C133" s="186" t="s">
        <v>143</v>
      </c>
      <c r="D133" s="156"/>
      <c r="E133" s="160">
        <v>53.76</v>
      </c>
      <c r="F133" s="162"/>
      <c r="G133" s="162"/>
      <c r="H133" s="162"/>
      <c r="I133" s="162"/>
      <c r="J133" s="162"/>
      <c r="K133" s="162"/>
      <c r="L133" s="162"/>
      <c r="M133" s="162"/>
      <c r="N133" s="150"/>
      <c r="O133" s="150"/>
      <c r="P133" s="150"/>
      <c r="Q133" s="150"/>
      <c r="R133" s="150"/>
      <c r="S133" s="150"/>
      <c r="T133" s="151"/>
      <c r="U133" s="150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 t="s">
        <v>115</v>
      </c>
      <c r="AF133" s="142">
        <v>1</v>
      </c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</row>
    <row r="134" spans="1:60" outlineLevel="1" x14ac:dyDescent="0.2">
      <c r="A134" s="143">
        <v>41</v>
      </c>
      <c r="B134" s="143" t="s">
        <v>253</v>
      </c>
      <c r="C134" s="183" t="s">
        <v>254</v>
      </c>
      <c r="D134" s="149" t="s">
        <v>176</v>
      </c>
      <c r="E134" s="157">
        <v>3.27</v>
      </c>
      <c r="F134" s="161"/>
      <c r="G134" s="162">
        <f>ROUND(E134*F134,2)</f>
        <v>0</v>
      </c>
      <c r="H134" s="162"/>
      <c r="I134" s="162">
        <f>ROUND(E134*H134,2)</f>
        <v>0</v>
      </c>
      <c r="J134" s="162"/>
      <c r="K134" s="162">
        <f>ROUND(E134*J134,2)</f>
        <v>0</v>
      </c>
      <c r="L134" s="162">
        <v>12</v>
      </c>
      <c r="M134" s="162">
        <f>G134*(1+L134/100)</f>
        <v>0</v>
      </c>
      <c r="N134" s="150">
        <v>6.4799999999999996E-3</v>
      </c>
      <c r="O134" s="150">
        <f>ROUND(E134*N134,5)</f>
        <v>2.1190000000000001E-2</v>
      </c>
      <c r="P134" s="150">
        <v>0</v>
      </c>
      <c r="Q134" s="150">
        <f>ROUND(E134*P134,5)</f>
        <v>0</v>
      </c>
      <c r="R134" s="150"/>
      <c r="S134" s="150"/>
      <c r="T134" s="151">
        <v>0.75360000000000005</v>
      </c>
      <c r="U134" s="150">
        <f>ROUND(E134*T134,2)</f>
        <v>2.46</v>
      </c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 t="s">
        <v>111</v>
      </c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</row>
    <row r="135" spans="1:60" outlineLevel="1" x14ac:dyDescent="0.2">
      <c r="A135" s="143"/>
      <c r="B135" s="143"/>
      <c r="C135" s="185" t="s">
        <v>255</v>
      </c>
      <c r="D135" s="155"/>
      <c r="E135" s="159">
        <v>3.27</v>
      </c>
      <c r="F135" s="162"/>
      <c r="G135" s="162"/>
      <c r="H135" s="162"/>
      <c r="I135" s="162"/>
      <c r="J135" s="162"/>
      <c r="K135" s="162"/>
      <c r="L135" s="162"/>
      <c r="M135" s="162"/>
      <c r="N135" s="150"/>
      <c r="O135" s="150"/>
      <c r="P135" s="150"/>
      <c r="Q135" s="150"/>
      <c r="R135" s="150"/>
      <c r="S135" s="150"/>
      <c r="T135" s="151"/>
      <c r="U135" s="150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 t="s">
        <v>115</v>
      </c>
      <c r="AF135" s="142">
        <v>0</v>
      </c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</row>
    <row r="136" spans="1:60" outlineLevel="1" x14ac:dyDescent="0.2">
      <c r="A136" s="143">
        <v>42</v>
      </c>
      <c r="B136" s="143" t="s">
        <v>256</v>
      </c>
      <c r="C136" s="183" t="s">
        <v>257</v>
      </c>
      <c r="D136" s="149" t="s">
        <v>176</v>
      </c>
      <c r="E136" s="157">
        <v>12.75</v>
      </c>
      <c r="F136" s="161"/>
      <c r="G136" s="162">
        <f>ROUND(E136*F136,2)</f>
        <v>0</v>
      </c>
      <c r="H136" s="162"/>
      <c r="I136" s="162">
        <f>ROUND(E136*H136,2)</f>
        <v>0</v>
      </c>
      <c r="J136" s="162"/>
      <c r="K136" s="162">
        <f>ROUND(E136*J136,2)</f>
        <v>0</v>
      </c>
      <c r="L136" s="162">
        <v>12</v>
      </c>
      <c r="M136" s="162">
        <f>G136*(1+L136/100)</f>
        <v>0</v>
      </c>
      <c r="N136" s="150">
        <v>4.3499999999999997E-3</v>
      </c>
      <c r="O136" s="150">
        <f>ROUND(E136*N136,5)</f>
        <v>5.5460000000000002E-2</v>
      </c>
      <c r="P136" s="150">
        <v>0</v>
      </c>
      <c r="Q136" s="150">
        <f>ROUND(E136*P136,5)</f>
        <v>0</v>
      </c>
      <c r="R136" s="150"/>
      <c r="S136" s="150"/>
      <c r="T136" s="151">
        <v>0.85365000000000002</v>
      </c>
      <c r="U136" s="150">
        <f>ROUND(E136*T136,2)</f>
        <v>10.88</v>
      </c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 t="s">
        <v>111</v>
      </c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</row>
    <row r="137" spans="1:60" outlineLevel="1" x14ac:dyDescent="0.2">
      <c r="A137" s="143"/>
      <c r="B137" s="143"/>
      <c r="C137" s="185" t="s">
        <v>258</v>
      </c>
      <c r="D137" s="155"/>
      <c r="E137" s="159">
        <v>2.3199999999999998</v>
      </c>
      <c r="F137" s="162"/>
      <c r="G137" s="162"/>
      <c r="H137" s="162"/>
      <c r="I137" s="162"/>
      <c r="J137" s="162"/>
      <c r="K137" s="162"/>
      <c r="L137" s="162"/>
      <c r="M137" s="162"/>
      <c r="N137" s="150"/>
      <c r="O137" s="150"/>
      <c r="P137" s="150"/>
      <c r="Q137" s="150"/>
      <c r="R137" s="150"/>
      <c r="S137" s="150"/>
      <c r="T137" s="151"/>
      <c r="U137" s="150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 t="s">
        <v>115</v>
      </c>
      <c r="AF137" s="142">
        <v>0</v>
      </c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</row>
    <row r="138" spans="1:60" outlineLevel="1" x14ac:dyDescent="0.2">
      <c r="A138" s="143"/>
      <c r="B138" s="143"/>
      <c r="C138" s="185" t="s">
        <v>259</v>
      </c>
      <c r="D138" s="155"/>
      <c r="E138" s="159">
        <v>10.43</v>
      </c>
      <c r="F138" s="162"/>
      <c r="G138" s="162"/>
      <c r="H138" s="162"/>
      <c r="I138" s="162"/>
      <c r="J138" s="162"/>
      <c r="K138" s="162"/>
      <c r="L138" s="162"/>
      <c r="M138" s="162"/>
      <c r="N138" s="150"/>
      <c r="O138" s="150"/>
      <c r="P138" s="150"/>
      <c r="Q138" s="150"/>
      <c r="R138" s="150"/>
      <c r="S138" s="150"/>
      <c r="T138" s="151"/>
      <c r="U138" s="150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 t="s">
        <v>115</v>
      </c>
      <c r="AF138" s="142">
        <v>0</v>
      </c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</row>
    <row r="139" spans="1:60" outlineLevel="1" x14ac:dyDescent="0.2">
      <c r="A139" s="143">
        <v>43</v>
      </c>
      <c r="B139" s="143" t="s">
        <v>260</v>
      </c>
      <c r="C139" s="183" t="s">
        <v>261</v>
      </c>
      <c r="D139" s="149" t="s">
        <v>176</v>
      </c>
      <c r="E139" s="157">
        <v>45.6</v>
      </c>
      <c r="F139" s="161"/>
      <c r="G139" s="162">
        <f>ROUND(E139*F139,2)</f>
        <v>0</v>
      </c>
      <c r="H139" s="162"/>
      <c r="I139" s="162">
        <f>ROUND(E139*H139,2)</f>
        <v>0</v>
      </c>
      <c r="J139" s="162"/>
      <c r="K139" s="162">
        <f>ROUND(E139*J139,2)</f>
        <v>0</v>
      </c>
      <c r="L139" s="162">
        <v>12</v>
      </c>
      <c r="M139" s="162">
        <f>G139*(1+L139/100)</f>
        <v>0</v>
      </c>
      <c r="N139" s="150">
        <v>3.1099999999999999E-3</v>
      </c>
      <c r="O139" s="150">
        <f>ROUND(E139*N139,5)</f>
        <v>0.14182</v>
      </c>
      <c r="P139" s="150">
        <v>0</v>
      </c>
      <c r="Q139" s="150">
        <f>ROUND(E139*P139,5)</f>
        <v>0</v>
      </c>
      <c r="R139" s="150"/>
      <c r="S139" s="150"/>
      <c r="T139" s="151">
        <v>0.5948</v>
      </c>
      <c r="U139" s="150">
        <f>ROUND(E139*T139,2)</f>
        <v>27.12</v>
      </c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 t="s">
        <v>111</v>
      </c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</row>
    <row r="140" spans="1:60" outlineLevel="1" x14ac:dyDescent="0.2">
      <c r="A140" s="143">
        <v>44</v>
      </c>
      <c r="B140" s="143" t="s">
        <v>262</v>
      </c>
      <c r="C140" s="183" t="s">
        <v>263</v>
      </c>
      <c r="D140" s="149" t="s">
        <v>176</v>
      </c>
      <c r="E140" s="157">
        <v>12.75</v>
      </c>
      <c r="F140" s="161"/>
      <c r="G140" s="162">
        <f>ROUND(E140*F140,2)</f>
        <v>0</v>
      </c>
      <c r="H140" s="162"/>
      <c r="I140" s="162">
        <f>ROUND(E140*H140,2)</f>
        <v>0</v>
      </c>
      <c r="J140" s="162"/>
      <c r="K140" s="162">
        <f>ROUND(E140*J140,2)</f>
        <v>0</v>
      </c>
      <c r="L140" s="162">
        <v>12</v>
      </c>
      <c r="M140" s="162">
        <f>G140*(1+L140/100)</f>
        <v>0</v>
      </c>
      <c r="N140" s="150">
        <v>0</v>
      </c>
      <c r="O140" s="150">
        <f>ROUND(E140*N140,5)</f>
        <v>0</v>
      </c>
      <c r="P140" s="150">
        <v>2.3E-3</v>
      </c>
      <c r="Q140" s="150">
        <f>ROUND(E140*P140,5)</f>
        <v>2.9329999999999998E-2</v>
      </c>
      <c r="R140" s="150"/>
      <c r="S140" s="150"/>
      <c r="T140" s="151">
        <v>0.10349999999999999</v>
      </c>
      <c r="U140" s="150">
        <f>ROUND(E140*T140,2)</f>
        <v>1.32</v>
      </c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 t="s">
        <v>111</v>
      </c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</row>
    <row r="141" spans="1:60" outlineLevel="1" x14ac:dyDescent="0.2">
      <c r="A141" s="143"/>
      <c r="B141" s="143"/>
      <c r="C141" s="185" t="s">
        <v>258</v>
      </c>
      <c r="D141" s="155"/>
      <c r="E141" s="159">
        <v>2.3199999999999998</v>
      </c>
      <c r="F141" s="162"/>
      <c r="G141" s="162"/>
      <c r="H141" s="162"/>
      <c r="I141" s="162"/>
      <c r="J141" s="162"/>
      <c r="K141" s="162"/>
      <c r="L141" s="162"/>
      <c r="M141" s="162"/>
      <c r="N141" s="150"/>
      <c r="O141" s="150"/>
      <c r="P141" s="150"/>
      <c r="Q141" s="150"/>
      <c r="R141" s="150"/>
      <c r="S141" s="150"/>
      <c r="T141" s="151"/>
      <c r="U141" s="150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 t="s">
        <v>115</v>
      </c>
      <c r="AF141" s="142">
        <v>0</v>
      </c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</row>
    <row r="142" spans="1:60" outlineLevel="1" x14ac:dyDescent="0.2">
      <c r="A142" s="143"/>
      <c r="B142" s="143"/>
      <c r="C142" s="185" t="s">
        <v>259</v>
      </c>
      <c r="D142" s="155"/>
      <c r="E142" s="159">
        <v>10.43</v>
      </c>
      <c r="F142" s="162"/>
      <c r="G142" s="162"/>
      <c r="H142" s="162"/>
      <c r="I142" s="162"/>
      <c r="J142" s="162"/>
      <c r="K142" s="162"/>
      <c r="L142" s="162"/>
      <c r="M142" s="162"/>
      <c r="N142" s="150"/>
      <c r="O142" s="150"/>
      <c r="P142" s="150"/>
      <c r="Q142" s="150"/>
      <c r="R142" s="150"/>
      <c r="S142" s="150"/>
      <c r="T142" s="151"/>
      <c r="U142" s="150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 t="s">
        <v>115</v>
      </c>
      <c r="AF142" s="142">
        <v>0</v>
      </c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</row>
    <row r="143" spans="1:60" ht="22.5" outlineLevel="1" x14ac:dyDescent="0.2">
      <c r="A143" s="143">
        <v>45</v>
      </c>
      <c r="B143" s="143" t="s">
        <v>264</v>
      </c>
      <c r="C143" s="183" t="s">
        <v>265</v>
      </c>
      <c r="D143" s="149" t="s">
        <v>176</v>
      </c>
      <c r="E143" s="157">
        <v>62.826999999999998</v>
      </c>
      <c r="F143" s="161"/>
      <c r="G143" s="162">
        <f>ROUND(E143*F143,2)</f>
        <v>0</v>
      </c>
      <c r="H143" s="162"/>
      <c r="I143" s="162">
        <f>ROUND(E143*H143,2)</f>
        <v>0</v>
      </c>
      <c r="J143" s="162"/>
      <c r="K143" s="162">
        <f>ROUND(E143*J143,2)</f>
        <v>0</v>
      </c>
      <c r="L143" s="162">
        <v>12</v>
      </c>
      <c r="M143" s="162">
        <f>G143*(1+L143/100)</f>
        <v>0</v>
      </c>
      <c r="N143" s="150">
        <v>0</v>
      </c>
      <c r="O143" s="150">
        <f>ROUND(E143*N143,5)</f>
        <v>0</v>
      </c>
      <c r="P143" s="150">
        <v>1.3500000000000001E-3</v>
      </c>
      <c r="Q143" s="150">
        <f>ROUND(E143*P143,5)</f>
        <v>8.4820000000000007E-2</v>
      </c>
      <c r="R143" s="150"/>
      <c r="S143" s="150"/>
      <c r="T143" s="151">
        <v>9.1999999999999998E-2</v>
      </c>
      <c r="U143" s="150">
        <f>ROUND(E143*T143,2)</f>
        <v>5.78</v>
      </c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 t="s">
        <v>111</v>
      </c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</row>
    <row r="144" spans="1:60" outlineLevel="1" x14ac:dyDescent="0.2">
      <c r="A144" s="143"/>
      <c r="B144" s="143"/>
      <c r="C144" s="185" t="s">
        <v>245</v>
      </c>
      <c r="D144" s="155"/>
      <c r="E144" s="159">
        <v>2.94</v>
      </c>
      <c r="F144" s="162"/>
      <c r="G144" s="162"/>
      <c r="H144" s="162"/>
      <c r="I144" s="162"/>
      <c r="J144" s="162"/>
      <c r="K144" s="162"/>
      <c r="L144" s="162"/>
      <c r="M144" s="162"/>
      <c r="N144" s="150"/>
      <c r="O144" s="150"/>
      <c r="P144" s="150"/>
      <c r="Q144" s="150"/>
      <c r="R144" s="150"/>
      <c r="S144" s="150"/>
      <c r="T144" s="151"/>
      <c r="U144" s="150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 t="s">
        <v>115</v>
      </c>
      <c r="AF144" s="142">
        <v>0</v>
      </c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142"/>
      <c r="BH144" s="142"/>
    </row>
    <row r="145" spans="1:60" outlineLevel="1" x14ac:dyDescent="0.2">
      <c r="A145" s="143"/>
      <c r="B145" s="143"/>
      <c r="C145" s="185" t="s">
        <v>246</v>
      </c>
      <c r="D145" s="155"/>
      <c r="E145" s="159">
        <v>2.0099999999999998</v>
      </c>
      <c r="F145" s="162"/>
      <c r="G145" s="162"/>
      <c r="H145" s="162"/>
      <c r="I145" s="162"/>
      <c r="J145" s="162"/>
      <c r="K145" s="162"/>
      <c r="L145" s="162"/>
      <c r="M145" s="162"/>
      <c r="N145" s="150"/>
      <c r="O145" s="150"/>
      <c r="P145" s="150"/>
      <c r="Q145" s="150"/>
      <c r="R145" s="150"/>
      <c r="S145" s="150"/>
      <c r="T145" s="151"/>
      <c r="U145" s="150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 t="s">
        <v>115</v>
      </c>
      <c r="AF145" s="142">
        <v>0</v>
      </c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</row>
    <row r="146" spans="1:60" outlineLevel="1" x14ac:dyDescent="0.2">
      <c r="A146" s="143"/>
      <c r="B146" s="143"/>
      <c r="C146" s="185" t="s">
        <v>247</v>
      </c>
      <c r="D146" s="155"/>
      <c r="E146" s="159">
        <v>2.0699999999999998</v>
      </c>
      <c r="F146" s="162"/>
      <c r="G146" s="162"/>
      <c r="H146" s="162"/>
      <c r="I146" s="162"/>
      <c r="J146" s="162"/>
      <c r="K146" s="162"/>
      <c r="L146" s="162"/>
      <c r="M146" s="162"/>
      <c r="N146" s="150"/>
      <c r="O146" s="150"/>
      <c r="P146" s="150"/>
      <c r="Q146" s="150"/>
      <c r="R146" s="150"/>
      <c r="S146" s="150"/>
      <c r="T146" s="151"/>
      <c r="U146" s="150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 t="s">
        <v>115</v>
      </c>
      <c r="AF146" s="142">
        <v>0</v>
      </c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</row>
    <row r="147" spans="1:60" outlineLevel="1" x14ac:dyDescent="0.2">
      <c r="A147" s="143"/>
      <c r="B147" s="143"/>
      <c r="C147" s="185" t="s">
        <v>248</v>
      </c>
      <c r="D147" s="155"/>
      <c r="E147" s="159">
        <v>2.0470000000000002</v>
      </c>
      <c r="F147" s="162"/>
      <c r="G147" s="162"/>
      <c r="H147" s="162"/>
      <c r="I147" s="162"/>
      <c r="J147" s="162"/>
      <c r="K147" s="162"/>
      <c r="L147" s="162"/>
      <c r="M147" s="162"/>
      <c r="N147" s="150"/>
      <c r="O147" s="150"/>
      <c r="P147" s="150"/>
      <c r="Q147" s="150"/>
      <c r="R147" s="150"/>
      <c r="S147" s="150"/>
      <c r="T147" s="151"/>
      <c r="U147" s="150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 t="s">
        <v>115</v>
      </c>
      <c r="AF147" s="142">
        <v>0</v>
      </c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</row>
    <row r="148" spans="1:60" outlineLevel="1" x14ac:dyDescent="0.2">
      <c r="A148" s="143"/>
      <c r="B148" s="143"/>
      <c r="C148" s="186" t="s">
        <v>143</v>
      </c>
      <c r="D148" s="156"/>
      <c r="E148" s="160">
        <v>9.0670000000000002</v>
      </c>
      <c r="F148" s="162"/>
      <c r="G148" s="162"/>
      <c r="H148" s="162"/>
      <c r="I148" s="162"/>
      <c r="J148" s="162"/>
      <c r="K148" s="162"/>
      <c r="L148" s="162"/>
      <c r="M148" s="162"/>
      <c r="N148" s="150"/>
      <c r="O148" s="150"/>
      <c r="P148" s="150"/>
      <c r="Q148" s="150"/>
      <c r="R148" s="150"/>
      <c r="S148" s="150"/>
      <c r="T148" s="151"/>
      <c r="U148" s="150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 t="s">
        <v>115</v>
      </c>
      <c r="AF148" s="142">
        <v>1</v>
      </c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142"/>
      <c r="BA148" s="142"/>
      <c r="BB148" s="142"/>
      <c r="BC148" s="142"/>
      <c r="BD148" s="142"/>
      <c r="BE148" s="142"/>
      <c r="BF148" s="142"/>
      <c r="BG148" s="142"/>
      <c r="BH148" s="142"/>
    </row>
    <row r="149" spans="1:60" outlineLevel="1" x14ac:dyDescent="0.2">
      <c r="A149" s="143"/>
      <c r="B149" s="143"/>
      <c r="C149" s="185" t="s">
        <v>249</v>
      </c>
      <c r="D149" s="155"/>
      <c r="E149" s="159">
        <v>14</v>
      </c>
      <c r="F149" s="162"/>
      <c r="G149" s="162"/>
      <c r="H149" s="162"/>
      <c r="I149" s="162"/>
      <c r="J149" s="162"/>
      <c r="K149" s="162"/>
      <c r="L149" s="162"/>
      <c r="M149" s="162"/>
      <c r="N149" s="150"/>
      <c r="O149" s="150"/>
      <c r="P149" s="150"/>
      <c r="Q149" s="150"/>
      <c r="R149" s="150"/>
      <c r="S149" s="150"/>
      <c r="T149" s="151"/>
      <c r="U149" s="150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 t="s">
        <v>115</v>
      </c>
      <c r="AF149" s="142">
        <v>0</v>
      </c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142"/>
      <c r="BH149" s="142"/>
    </row>
    <row r="150" spans="1:60" outlineLevel="1" x14ac:dyDescent="0.2">
      <c r="A150" s="143"/>
      <c r="B150" s="143"/>
      <c r="C150" s="185" t="s">
        <v>250</v>
      </c>
      <c r="D150" s="155"/>
      <c r="E150" s="159">
        <v>17.420000000000002</v>
      </c>
      <c r="F150" s="162"/>
      <c r="G150" s="162"/>
      <c r="H150" s="162"/>
      <c r="I150" s="162"/>
      <c r="J150" s="162"/>
      <c r="K150" s="162"/>
      <c r="L150" s="162"/>
      <c r="M150" s="162"/>
      <c r="N150" s="150"/>
      <c r="O150" s="150"/>
      <c r="P150" s="150"/>
      <c r="Q150" s="150"/>
      <c r="R150" s="150"/>
      <c r="S150" s="150"/>
      <c r="T150" s="151"/>
      <c r="U150" s="150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 t="s">
        <v>115</v>
      </c>
      <c r="AF150" s="142">
        <v>0</v>
      </c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  <c r="AT150" s="142"/>
      <c r="AU150" s="142"/>
      <c r="AV150" s="142"/>
      <c r="AW150" s="142"/>
      <c r="AX150" s="142"/>
      <c r="AY150" s="142"/>
      <c r="AZ150" s="142"/>
      <c r="BA150" s="142"/>
      <c r="BB150" s="142"/>
      <c r="BC150" s="142"/>
      <c r="BD150" s="142"/>
      <c r="BE150" s="142"/>
      <c r="BF150" s="142"/>
      <c r="BG150" s="142"/>
      <c r="BH150" s="142"/>
    </row>
    <row r="151" spans="1:60" outlineLevel="1" x14ac:dyDescent="0.2">
      <c r="A151" s="143"/>
      <c r="B151" s="143"/>
      <c r="C151" s="185" t="s">
        <v>251</v>
      </c>
      <c r="D151" s="155"/>
      <c r="E151" s="159">
        <v>5.0999999999999996</v>
      </c>
      <c r="F151" s="162"/>
      <c r="G151" s="162"/>
      <c r="H151" s="162"/>
      <c r="I151" s="162"/>
      <c r="J151" s="162"/>
      <c r="K151" s="162"/>
      <c r="L151" s="162"/>
      <c r="M151" s="162"/>
      <c r="N151" s="150"/>
      <c r="O151" s="150"/>
      <c r="P151" s="150"/>
      <c r="Q151" s="150"/>
      <c r="R151" s="150"/>
      <c r="S151" s="150"/>
      <c r="T151" s="151"/>
      <c r="U151" s="150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 t="s">
        <v>115</v>
      </c>
      <c r="AF151" s="142">
        <v>0</v>
      </c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142"/>
      <c r="BH151" s="142"/>
    </row>
    <row r="152" spans="1:60" outlineLevel="1" x14ac:dyDescent="0.2">
      <c r="A152" s="143"/>
      <c r="B152" s="143"/>
      <c r="C152" s="185" t="s">
        <v>252</v>
      </c>
      <c r="D152" s="155"/>
      <c r="E152" s="159">
        <v>17.239999999999998</v>
      </c>
      <c r="F152" s="162"/>
      <c r="G152" s="162"/>
      <c r="H152" s="162"/>
      <c r="I152" s="162"/>
      <c r="J152" s="162"/>
      <c r="K152" s="162"/>
      <c r="L152" s="162"/>
      <c r="M152" s="162"/>
      <c r="N152" s="150"/>
      <c r="O152" s="150"/>
      <c r="P152" s="150"/>
      <c r="Q152" s="150"/>
      <c r="R152" s="150"/>
      <c r="S152" s="150"/>
      <c r="T152" s="151"/>
      <c r="U152" s="150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 t="s">
        <v>115</v>
      </c>
      <c r="AF152" s="142">
        <v>0</v>
      </c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142"/>
      <c r="BH152" s="142"/>
    </row>
    <row r="153" spans="1:60" outlineLevel="1" x14ac:dyDescent="0.2">
      <c r="A153" s="143"/>
      <c r="B153" s="143"/>
      <c r="C153" s="186" t="s">
        <v>143</v>
      </c>
      <c r="D153" s="156"/>
      <c r="E153" s="160">
        <v>53.76</v>
      </c>
      <c r="F153" s="162"/>
      <c r="G153" s="162"/>
      <c r="H153" s="162"/>
      <c r="I153" s="162"/>
      <c r="J153" s="162"/>
      <c r="K153" s="162"/>
      <c r="L153" s="162"/>
      <c r="M153" s="162"/>
      <c r="N153" s="150"/>
      <c r="O153" s="150"/>
      <c r="P153" s="150"/>
      <c r="Q153" s="150"/>
      <c r="R153" s="150"/>
      <c r="S153" s="150"/>
      <c r="T153" s="151"/>
      <c r="U153" s="150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 t="s">
        <v>115</v>
      </c>
      <c r="AF153" s="142">
        <v>1</v>
      </c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142"/>
      <c r="BH153" s="142"/>
    </row>
    <row r="154" spans="1:60" outlineLevel="1" x14ac:dyDescent="0.2">
      <c r="A154" s="143">
        <v>46</v>
      </c>
      <c r="B154" s="143" t="s">
        <v>266</v>
      </c>
      <c r="C154" s="183" t="s">
        <v>267</v>
      </c>
      <c r="D154" s="149" t="s">
        <v>176</v>
      </c>
      <c r="E154" s="157">
        <v>2.27</v>
      </c>
      <c r="F154" s="161"/>
      <c r="G154" s="162">
        <f t="shared" ref="G154:G161" si="0">ROUND(E154*F154,2)</f>
        <v>0</v>
      </c>
      <c r="H154" s="162"/>
      <c r="I154" s="162">
        <f t="shared" ref="I154:I161" si="1">ROUND(E154*H154,2)</f>
        <v>0</v>
      </c>
      <c r="J154" s="162"/>
      <c r="K154" s="162">
        <f t="shared" ref="K154:K161" si="2">ROUND(E154*J154,2)</f>
        <v>0</v>
      </c>
      <c r="L154" s="162">
        <v>12</v>
      </c>
      <c r="M154" s="162">
        <f t="shared" ref="M154:M161" si="3">G154*(1+L154/100)</f>
        <v>0</v>
      </c>
      <c r="N154" s="150">
        <v>0</v>
      </c>
      <c r="O154" s="150">
        <f t="shared" ref="O154:O161" si="4">ROUND(E154*N154,5)</f>
        <v>0</v>
      </c>
      <c r="P154" s="150">
        <v>5.7099999999999998E-3</v>
      </c>
      <c r="Q154" s="150">
        <f t="shared" ref="Q154:Q161" si="5">ROUND(E154*P154,5)</f>
        <v>1.2959999999999999E-2</v>
      </c>
      <c r="R154" s="150"/>
      <c r="S154" s="150"/>
      <c r="T154" s="151">
        <v>0.115</v>
      </c>
      <c r="U154" s="150">
        <f t="shared" ref="U154:U161" si="6">ROUND(E154*T154,2)</f>
        <v>0.26</v>
      </c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 t="s">
        <v>111</v>
      </c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  <c r="BF154" s="142"/>
      <c r="BG154" s="142"/>
      <c r="BH154" s="142"/>
    </row>
    <row r="155" spans="1:60" outlineLevel="1" x14ac:dyDescent="0.2">
      <c r="A155" s="143">
        <v>47</v>
      </c>
      <c r="B155" s="143" t="s">
        <v>268</v>
      </c>
      <c r="C155" s="183" t="s">
        <v>269</v>
      </c>
      <c r="D155" s="149" t="s">
        <v>176</v>
      </c>
      <c r="E155" s="157">
        <v>45.6</v>
      </c>
      <c r="F155" s="161"/>
      <c r="G155" s="162">
        <f t="shared" si="0"/>
        <v>0</v>
      </c>
      <c r="H155" s="162"/>
      <c r="I155" s="162">
        <f t="shared" si="1"/>
        <v>0</v>
      </c>
      <c r="J155" s="162"/>
      <c r="K155" s="162">
        <f t="shared" si="2"/>
        <v>0</v>
      </c>
      <c r="L155" s="162">
        <v>12</v>
      </c>
      <c r="M155" s="162">
        <f t="shared" si="3"/>
        <v>0</v>
      </c>
      <c r="N155" s="150">
        <v>0</v>
      </c>
      <c r="O155" s="150">
        <f t="shared" si="4"/>
        <v>0</v>
      </c>
      <c r="P155" s="150">
        <v>2.8500000000000001E-3</v>
      </c>
      <c r="Q155" s="150">
        <f t="shared" si="5"/>
        <v>0.12995999999999999</v>
      </c>
      <c r="R155" s="150"/>
      <c r="S155" s="150"/>
      <c r="T155" s="151">
        <v>6.9000000000000006E-2</v>
      </c>
      <c r="U155" s="150">
        <f t="shared" si="6"/>
        <v>3.15</v>
      </c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 t="s">
        <v>111</v>
      </c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</row>
    <row r="156" spans="1:60" outlineLevel="1" x14ac:dyDescent="0.2">
      <c r="A156" s="143">
        <v>48</v>
      </c>
      <c r="B156" s="143" t="s">
        <v>270</v>
      </c>
      <c r="C156" s="183" t="s">
        <v>271</v>
      </c>
      <c r="D156" s="149" t="s">
        <v>176</v>
      </c>
      <c r="E156" s="157">
        <v>10.9</v>
      </c>
      <c r="F156" s="161"/>
      <c r="G156" s="162">
        <f t="shared" si="0"/>
        <v>0</v>
      </c>
      <c r="H156" s="162"/>
      <c r="I156" s="162">
        <f t="shared" si="1"/>
        <v>0</v>
      </c>
      <c r="J156" s="162"/>
      <c r="K156" s="162">
        <f t="shared" si="2"/>
        <v>0</v>
      </c>
      <c r="L156" s="162">
        <v>12</v>
      </c>
      <c r="M156" s="162">
        <f t="shared" si="3"/>
        <v>0</v>
      </c>
      <c r="N156" s="150">
        <v>2.5100000000000001E-3</v>
      </c>
      <c r="O156" s="150">
        <f t="shared" si="4"/>
        <v>2.7359999999999999E-2</v>
      </c>
      <c r="P156" s="150">
        <v>0</v>
      </c>
      <c r="Q156" s="150">
        <f t="shared" si="5"/>
        <v>0</v>
      </c>
      <c r="R156" s="150"/>
      <c r="S156" s="150"/>
      <c r="T156" s="151">
        <v>0.59138999999999997</v>
      </c>
      <c r="U156" s="150">
        <f t="shared" si="6"/>
        <v>6.45</v>
      </c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 t="s">
        <v>111</v>
      </c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142"/>
      <c r="BH156" s="142"/>
    </row>
    <row r="157" spans="1:60" outlineLevel="1" x14ac:dyDescent="0.2">
      <c r="A157" s="143">
        <v>49</v>
      </c>
      <c r="B157" s="143" t="s">
        <v>272</v>
      </c>
      <c r="C157" s="183" t="s">
        <v>273</v>
      </c>
      <c r="D157" s="149" t="s">
        <v>176</v>
      </c>
      <c r="E157" s="157">
        <v>9</v>
      </c>
      <c r="F157" s="161"/>
      <c r="G157" s="162">
        <f t="shared" si="0"/>
        <v>0</v>
      </c>
      <c r="H157" s="162"/>
      <c r="I157" s="162">
        <f t="shared" si="1"/>
        <v>0</v>
      </c>
      <c r="J157" s="162"/>
      <c r="K157" s="162">
        <f t="shared" si="2"/>
        <v>0</v>
      </c>
      <c r="L157" s="162">
        <v>12</v>
      </c>
      <c r="M157" s="162">
        <f t="shared" si="3"/>
        <v>0</v>
      </c>
      <c r="N157" s="150">
        <v>2.6099999999999999E-3</v>
      </c>
      <c r="O157" s="150">
        <f t="shared" si="4"/>
        <v>2.349E-2</v>
      </c>
      <c r="P157" s="150">
        <v>0</v>
      </c>
      <c r="Q157" s="150">
        <f t="shared" si="5"/>
        <v>0</v>
      </c>
      <c r="R157" s="150"/>
      <c r="S157" s="150"/>
      <c r="T157" s="151">
        <v>0.65805000000000002</v>
      </c>
      <c r="U157" s="150">
        <f t="shared" si="6"/>
        <v>5.92</v>
      </c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 t="s">
        <v>111</v>
      </c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</row>
    <row r="158" spans="1:60" outlineLevel="1" x14ac:dyDescent="0.2">
      <c r="A158" s="143">
        <v>50</v>
      </c>
      <c r="B158" s="143" t="s">
        <v>274</v>
      </c>
      <c r="C158" s="183" t="s">
        <v>275</v>
      </c>
      <c r="D158" s="149" t="s">
        <v>176</v>
      </c>
      <c r="E158" s="157">
        <v>11</v>
      </c>
      <c r="F158" s="161"/>
      <c r="G158" s="162">
        <f t="shared" si="0"/>
        <v>0</v>
      </c>
      <c r="H158" s="162"/>
      <c r="I158" s="162">
        <f t="shared" si="1"/>
        <v>0</v>
      </c>
      <c r="J158" s="162"/>
      <c r="K158" s="162">
        <f t="shared" si="2"/>
        <v>0</v>
      </c>
      <c r="L158" s="162">
        <v>12</v>
      </c>
      <c r="M158" s="162">
        <f t="shared" si="3"/>
        <v>0</v>
      </c>
      <c r="N158" s="150">
        <v>0</v>
      </c>
      <c r="O158" s="150">
        <f t="shared" si="4"/>
        <v>0</v>
      </c>
      <c r="P158" s="150">
        <v>0</v>
      </c>
      <c r="Q158" s="150">
        <f t="shared" si="5"/>
        <v>0</v>
      </c>
      <c r="R158" s="150"/>
      <c r="S158" s="150"/>
      <c r="T158" s="151">
        <v>0.3634</v>
      </c>
      <c r="U158" s="150">
        <f t="shared" si="6"/>
        <v>4</v>
      </c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 t="s">
        <v>111</v>
      </c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</row>
    <row r="159" spans="1:60" outlineLevel="1" x14ac:dyDescent="0.2">
      <c r="A159" s="143">
        <v>51</v>
      </c>
      <c r="B159" s="143" t="s">
        <v>276</v>
      </c>
      <c r="C159" s="183" t="s">
        <v>277</v>
      </c>
      <c r="D159" s="149" t="s">
        <v>278</v>
      </c>
      <c r="E159" s="157">
        <v>11</v>
      </c>
      <c r="F159" s="161"/>
      <c r="G159" s="162">
        <f t="shared" si="0"/>
        <v>0</v>
      </c>
      <c r="H159" s="162"/>
      <c r="I159" s="162">
        <f t="shared" si="1"/>
        <v>0</v>
      </c>
      <c r="J159" s="162"/>
      <c r="K159" s="162">
        <f t="shared" si="2"/>
        <v>0</v>
      </c>
      <c r="L159" s="162">
        <v>12</v>
      </c>
      <c r="M159" s="162">
        <f t="shared" si="3"/>
        <v>0</v>
      </c>
      <c r="N159" s="150">
        <v>3.0000000000000001E-3</v>
      </c>
      <c r="O159" s="150">
        <f t="shared" si="4"/>
        <v>3.3000000000000002E-2</v>
      </c>
      <c r="P159" s="150">
        <v>0</v>
      </c>
      <c r="Q159" s="150">
        <f t="shared" si="5"/>
        <v>0</v>
      </c>
      <c r="R159" s="150"/>
      <c r="S159" s="150"/>
      <c r="T159" s="151">
        <v>0</v>
      </c>
      <c r="U159" s="150">
        <f t="shared" si="6"/>
        <v>0</v>
      </c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 t="s">
        <v>193</v>
      </c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</row>
    <row r="160" spans="1:60" ht="22.5" outlineLevel="1" x14ac:dyDescent="0.2">
      <c r="A160" s="143">
        <v>52</v>
      </c>
      <c r="B160" s="143" t="s">
        <v>279</v>
      </c>
      <c r="C160" s="183" t="s">
        <v>280</v>
      </c>
      <c r="D160" s="149" t="s">
        <v>219</v>
      </c>
      <c r="E160" s="157">
        <v>1</v>
      </c>
      <c r="F160" s="161"/>
      <c r="G160" s="162">
        <f t="shared" si="0"/>
        <v>0</v>
      </c>
      <c r="H160" s="162"/>
      <c r="I160" s="162">
        <f t="shared" si="1"/>
        <v>0</v>
      </c>
      <c r="J160" s="162"/>
      <c r="K160" s="162">
        <f t="shared" si="2"/>
        <v>0</v>
      </c>
      <c r="L160" s="162">
        <v>12</v>
      </c>
      <c r="M160" s="162">
        <f t="shared" si="3"/>
        <v>0</v>
      </c>
      <c r="N160" s="150">
        <v>0</v>
      </c>
      <c r="O160" s="150">
        <f t="shared" si="4"/>
        <v>0</v>
      </c>
      <c r="P160" s="150">
        <v>0</v>
      </c>
      <c r="Q160" s="150">
        <f t="shared" si="5"/>
        <v>0</v>
      </c>
      <c r="R160" s="150"/>
      <c r="S160" s="150"/>
      <c r="T160" s="151">
        <v>0</v>
      </c>
      <c r="U160" s="150">
        <f t="shared" si="6"/>
        <v>0</v>
      </c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 t="s">
        <v>111</v>
      </c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</row>
    <row r="161" spans="1:60" outlineLevel="1" x14ac:dyDescent="0.2">
      <c r="A161" s="143">
        <v>53</v>
      </c>
      <c r="B161" s="143" t="s">
        <v>281</v>
      </c>
      <c r="C161" s="183" t="s">
        <v>282</v>
      </c>
      <c r="D161" s="149" t="s">
        <v>226</v>
      </c>
      <c r="E161" s="157">
        <v>0.51466999999999996</v>
      </c>
      <c r="F161" s="161"/>
      <c r="G161" s="162">
        <f t="shared" si="0"/>
        <v>0</v>
      </c>
      <c r="H161" s="162"/>
      <c r="I161" s="162">
        <f t="shared" si="1"/>
        <v>0</v>
      </c>
      <c r="J161" s="162"/>
      <c r="K161" s="162">
        <f t="shared" si="2"/>
        <v>0</v>
      </c>
      <c r="L161" s="162">
        <v>12</v>
      </c>
      <c r="M161" s="162">
        <f t="shared" si="3"/>
        <v>0</v>
      </c>
      <c r="N161" s="150">
        <v>0</v>
      </c>
      <c r="O161" s="150">
        <f t="shared" si="4"/>
        <v>0</v>
      </c>
      <c r="P161" s="150">
        <v>0</v>
      </c>
      <c r="Q161" s="150">
        <f t="shared" si="5"/>
        <v>0</v>
      </c>
      <c r="R161" s="150"/>
      <c r="S161" s="150"/>
      <c r="T161" s="151">
        <v>4.82</v>
      </c>
      <c r="U161" s="150">
        <f t="shared" si="6"/>
        <v>2.48</v>
      </c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 t="s">
        <v>283</v>
      </c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</row>
    <row r="162" spans="1:60" x14ac:dyDescent="0.2">
      <c r="A162" s="144" t="s">
        <v>106</v>
      </c>
      <c r="B162" s="144" t="s">
        <v>73</v>
      </c>
      <c r="C162" s="184" t="s">
        <v>74</v>
      </c>
      <c r="D162" s="152"/>
      <c r="E162" s="158"/>
      <c r="F162" s="163"/>
      <c r="G162" s="163">
        <f>SUMIF(AE163:AE171,"&lt;&gt;NOR",G163:G171)</f>
        <v>0</v>
      </c>
      <c r="H162" s="163"/>
      <c r="I162" s="163">
        <f>SUM(I163:I171)</f>
        <v>0</v>
      </c>
      <c r="J162" s="163"/>
      <c r="K162" s="163">
        <f>SUM(K163:K171)</f>
        <v>0</v>
      </c>
      <c r="L162" s="163"/>
      <c r="M162" s="163">
        <f>SUM(M163:M171)</f>
        <v>0</v>
      </c>
      <c r="N162" s="153"/>
      <c r="O162" s="153">
        <f>SUM(O163:O171)</f>
        <v>8.9040000000000008E-2</v>
      </c>
      <c r="P162" s="153"/>
      <c r="Q162" s="153">
        <f>SUM(Q163:Q171)</f>
        <v>0</v>
      </c>
      <c r="R162" s="153"/>
      <c r="S162" s="153"/>
      <c r="T162" s="154"/>
      <c r="U162" s="153">
        <f>SUM(U163:U171)</f>
        <v>58.43</v>
      </c>
      <c r="AE162" t="s">
        <v>107</v>
      </c>
    </row>
    <row r="163" spans="1:60" ht="22.5" outlineLevel="1" x14ac:dyDescent="0.2">
      <c r="A163" s="143">
        <v>54</v>
      </c>
      <c r="B163" s="143" t="s">
        <v>284</v>
      </c>
      <c r="C163" s="183" t="s">
        <v>285</v>
      </c>
      <c r="D163" s="149" t="s">
        <v>216</v>
      </c>
      <c r="E163" s="157">
        <v>123</v>
      </c>
      <c r="F163" s="161"/>
      <c r="G163" s="162">
        <f>ROUND(E163*F163,2)</f>
        <v>0</v>
      </c>
      <c r="H163" s="162"/>
      <c r="I163" s="162">
        <f>ROUND(E163*H163,2)</f>
        <v>0</v>
      </c>
      <c r="J163" s="162"/>
      <c r="K163" s="162">
        <f>ROUND(E163*J163,2)</f>
        <v>0</v>
      </c>
      <c r="L163" s="162">
        <v>12</v>
      </c>
      <c r="M163" s="162">
        <f>G163*(1+L163/100)</f>
        <v>0</v>
      </c>
      <c r="N163" s="150">
        <v>4.8000000000000001E-4</v>
      </c>
      <c r="O163" s="150">
        <f>ROUND(E163*N163,5)</f>
        <v>5.9040000000000002E-2</v>
      </c>
      <c r="P163" s="150">
        <v>0</v>
      </c>
      <c r="Q163" s="150">
        <f>ROUND(E163*P163,5)</f>
        <v>0</v>
      </c>
      <c r="R163" s="150"/>
      <c r="S163" s="150"/>
      <c r="T163" s="151">
        <v>0.47499999999999998</v>
      </c>
      <c r="U163" s="150">
        <f>ROUND(E163*T163,2)</f>
        <v>58.43</v>
      </c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 t="s">
        <v>111</v>
      </c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</row>
    <row r="164" spans="1:60" outlineLevel="1" x14ac:dyDescent="0.2">
      <c r="A164" s="143"/>
      <c r="B164" s="143"/>
      <c r="C164" s="185" t="s">
        <v>286</v>
      </c>
      <c r="D164" s="155"/>
      <c r="E164" s="159">
        <v>15</v>
      </c>
      <c r="F164" s="162"/>
      <c r="G164" s="162">
        <f>ROUND(E164*F164,2)</f>
        <v>0</v>
      </c>
      <c r="H164" s="162"/>
      <c r="I164" s="162"/>
      <c r="J164" s="162"/>
      <c r="K164" s="162"/>
      <c r="L164" s="162"/>
      <c r="M164" s="162"/>
      <c r="N164" s="150"/>
      <c r="O164" s="150"/>
      <c r="P164" s="150"/>
      <c r="Q164" s="150"/>
      <c r="R164" s="150"/>
      <c r="S164" s="150"/>
      <c r="T164" s="151"/>
      <c r="U164" s="150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 t="s">
        <v>115</v>
      </c>
      <c r="AF164" s="142">
        <v>0</v>
      </c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</row>
    <row r="165" spans="1:60" outlineLevel="1" x14ac:dyDescent="0.2">
      <c r="A165" s="143"/>
      <c r="B165" s="143"/>
      <c r="C165" s="185" t="s">
        <v>287</v>
      </c>
      <c r="D165" s="155"/>
      <c r="E165" s="159">
        <v>20</v>
      </c>
      <c r="F165" s="162"/>
      <c r="G165" s="162"/>
      <c r="H165" s="162"/>
      <c r="I165" s="162"/>
      <c r="J165" s="162"/>
      <c r="K165" s="162"/>
      <c r="L165" s="162"/>
      <c r="M165" s="162"/>
      <c r="N165" s="150"/>
      <c r="O165" s="150"/>
      <c r="P165" s="150"/>
      <c r="Q165" s="150"/>
      <c r="R165" s="150"/>
      <c r="S165" s="150"/>
      <c r="T165" s="151"/>
      <c r="U165" s="150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 t="s">
        <v>115</v>
      </c>
      <c r="AF165" s="142">
        <v>0</v>
      </c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</row>
    <row r="166" spans="1:60" outlineLevel="1" x14ac:dyDescent="0.2">
      <c r="A166" s="143"/>
      <c r="B166" s="143"/>
      <c r="C166" s="185" t="s">
        <v>288</v>
      </c>
      <c r="D166" s="155"/>
      <c r="E166" s="159">
        <v>18</v>
      </c>
      <c r="F166" s="162"/>
      <c r="G166" s="162"/>
      <c r="H166" s="162"/>
      <c r="I166" s="162"/>
      <c r="J166" s="162"/>
      <c r="K166" s="162"/>
      <c r="L166" s="162"/>
      <c r="M166" s="162"/>
      <c r="N166" s="150"/>
      <c r="O166" s="150"/>
      <c r="P166" s="150"/>
      <c r="Q166" s="150"/>
      <c r="R166" s="150"/>
      <c r="S166" s="150"/>
      <c r="T166" s="151"/>
      <c r="U166" s="150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 t="s">
        <v>115</v>
      </c>
      <c r="AF166" s="142">
        <v>0</v>
      </c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2"/>
    </row>
    <row r="167" spans="1:60" outlineLevel="1" x14ac:dyDescent="0.2">
      <c r="A167" s="143"/>
      <c r="B167" s="143"/>
      <c r="C167" s="185" t="s">
        <v>289</v>
      </c>
      <c r="D167" s="155"/>
      <c r="E167" s="159">
        <v>15</v>
      </c>
      <c r="F167" s="162"/>
      <c r="G167" s="162"/>
      <c r="H167" s="162"/>
      <c r="I167" s="162"/>
      <c r="J167" s="162"/>
      <c r="K167" s="162"/>
      <c r="L167" s="162"/>
      <c r="M167" s="162"/>
      <c r="N167" s="150"/>
      <c r="O167" s="150"/>
      <c r="P167" s="150"/>
      <c r="Q167" s="150"/>
      <c r="R167" s="150"/>
      <c r="S167" s="150"/>
      <c r="T167" s="151"/>
      <c r="U167" s="150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 t="s">
        <v>115</v>
      </c>
      <c r="AF167" s="142">
        <v>0</v>
      </c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</row>
    <row r="168" spans="1:60" outlineLevel="1" x14ac:dyDescent="0.2">
      <c r="A168" s="143"/>
      <c r="B168" s="143"/>
      <c r="C168" s="185" t="s">
        <v>290</v>
      </c>
      <c r="D168" s="155"/>
      <c r="E168" s="159">
        <v>55</v>
      </c>
      <c r="F168" s="162"/>
      <c r="G168" s="162"/>
      <c r="H168" s="162"/>
      <c r="I168" s="162"/>
      <c r="J168" s="162"/>
      <c r="K168" s="162"/>
      <c r="L168" s="162"/>
      <c r="M168" s="162"/>
      <c r="N168" s="150"/>
      <c r="O168" s="150"/>
      <c r="P168" s="150"/>
      <c r="Q168" s="150"/>
      <c r="R168" s="150"/>
      <c r="S168" s="150"/>
      <c r="T168" s="151"/>
      <c r="U168" s="150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 t="s">
        <v>115</v>
      </c>
      <c r="AF168" s="142">
        <v>0</v>
      </c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</row>
    <row r="169" spans="1:60" outlineLevel="1" x14ac:dyDescent="0.2">
      <c r="A169" s="143">
        <v>55</v>
      </c>
      <c r="B169" s="143" t="s">
        <v>291</v>
      </c>
      <c r="C169" s="183" t="s">
        <v>292</v>
      </c>
      <c r="D169" s="149" t="s">
        <v>293</v>
      </c>
      <c r="E169" s="157">
        <v>10</v>
      </c>
      <c r="F169" s="161"/>
      <c r="G169" s="162">
        <f>ROUND(E169*F169,2)</f>
        <v>0</v>
      </c>
      <c r="H169" s="162"/>
      <c r="I169" s="162">
        <f>ROUND(E169*H169,2)</f>
        <v>0</v>
      </c>
      <c r="J169" s="162"/>
      <c r="K169" s="162">
        <f>ROUND(E169*J169,2)</f>
        <v>0</v>
      </c>
      <c r="L169" s="162">
        <v>12</v>
      </c>
      <c r="M169" s="162">
        <f>G169*(1+L169/100)</f>
        <v>0</v>
      </c>
      <c r="N169" s="150">
        <v>1E-3</v>
      </c>
      <c r="O169" s="150">
        <f>ROUND(E169*N169,5)</f>
        <v>0.01</v>
      </c>
      <c r="P169" s="150">
        <v>0</v>
      </c>
      <c r="Q169" s="150">
        <f>ROUND(E169*P169,5)</f>
        <v>0</v>
      </c>
      <c r="R169" s="150"/>
      <c r="S169" s="150"/>
      <c r="T169" s="151">
        <v>0</v>
      </c>
      <c r="U169" s="150">
        <f>ROUND(E169*T169,2)</f>
        <v>0</v>
      </c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 t="s">
        <v>193</v>
      </c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</row>
    <row r="170" spans="1:60" outlineLevel="1" x14ac:dyDescent="0.2">
      <c r="A170" s="143">
        <v>56</v>
      </c>
      <c r="B170" s="143" t="s">
        <v>294</v>
      </c>
      <c r="C170" s="183" t="s">
        <v>295</v>
      </c>
      <c r="D170" s="149" t="s">
        <v>293</v>
      </c>
      <c r="E170" s="157">
        <v>20</v>
      </c>
      <c r="F170" s="161"/>
      <c r="G170" s="162">
        <f>ROUND(E170*F170,2)</f>
        <v>0</v>
      </c>
      <c r="H170" s="162"/>
      <c r="I170" s="162">
        <f>ROUND(E170*H170,2)</f>
        <v>0</v>
      </c>
      <c r="J170" s="162"/>
      <c r="K170" s="162">
        <f>ROUND(E170*J170,2)</f>
        <v>0</v>
      </c>
      <c r="L170" s="162">
        <v>12</v>
      </c>
      <c r="M170" s="162">
        <f>G170*(1+L170/100)</f>
        <v>0</v>
      </c>
      <c r="N170" s="150">
        <v>1E-3</v>
      </c>
      <c r="O170" s="150">
        <f>ROUND(E170*N170,5)</f>
        <v>0.02</v>
      </c>
      <c r="P170" s="150">
        <v>0</v>
      </c>
      <c r="Q170" s="150">
        <f>ROUND(E170*P170,5)</f>
        <v>0</v>
      </c>
      <c r="R170" s="150"/>
      <c r="S170" s="150"/>
      <c r="T170" s="151">
        <v>0</v>
      </c>
      <c r="U170" s="150">
        <f>ROUND(E170*T170,2)</f>
        <v>0</v>
      </c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 t="s">
        <v>193</v>
      </c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</row>
    <row r="171" spans="1:60" ht="22.5" outlineLevel="1" x14ac:dyDescent="0.2">
      <c r="A171" s="143">
        <v>57</v>
      </c>
      <c r="B171" s="143" t="s">
        <v>296</v>
      </c>
      <c r="C171" s="183" t="s">
        <v>297</v>
      </c>
      <c r="D171" s="149" t="s">
        <v>219</v>
      </c>
      <c r="E171" s="157">
        <v>1</v>
      </c>
      <c r="F171" s="161"/>
      <c r="G171" s="162">
        <f>ROUND(E171*F171,2)</f>
        <v>0</v>
      </c>
      <c r="H171" s="162"/>
      <c r="I171" s="162">
        <f>ROUND(E171*H171,2)</f>
        <v>0</v>
      </c>
      <c r="J171" s="162"/>
      <c r="K171" s="162">
        <f>ROUND(E171*J171,2)</f>
        <v>0</v>
      </c>
      <c r="L171" s="162">
        <v>12</v>
      </c>
      <c r="M171" s="162">
        <f>G171*(1+L171/100)</f>
        <v>0</v>
      </c>
      <c r="N171" s="150">
        <v>0</v>
      </c>
      <c r="O171" s="150">
        <f>ROUND(E171*N171,5)</f>
        <v>0</v>
      </c>
      <c r="P171" s="150">
        <v>0</v>
      </c>
      <c r="Q171" s="150">
        <f>ROUND(E171*P171,5)</f>
        <v>0</v>
      </c>
      <c r="R171" s="150"/>
      <c r="S171" s="150"/>
      <c r="T171" s="151">
        <v>0</v>
      </c>
      <c r="U171" s="150">
        <f>ROUND(E171*T171,2)</f>
        <v>0</v>
      </c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 t="s">
        <v>111</v>
      </c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</row>
    <row r="172" spans="1:60" x14ac:dyDescent="0.2">
      <c r="A172" s="144" t="s">
        <v>106</v>
      </c>
      <c r="B172" s="144" t="s">
        <v>75</v>
      </c>
      <c r="C172" s="184" t="s">
        <v>76</v>
      </c>
      <c r="D172" s="152"/>
      <c r="E172" s="158"/>
      <c r="F172" s="163"/>
      <c r="G172" s="163">
        <f>SUMIF(AE173:AE175,"&lt;&gt;NOR",G173:G175)</f>
        <v>0</v>
      </c>
      <c r="H172" s="163"/>
      <c r="I172" s="163">
        <f>SUM(I173:I175)</f>
        <v>0</v>
      </c>
      <c r="J172" s="163"/>
      <c r="K172" s="163">
        <f>SUM(K173:K175)</f>
        <v>0</v>
      </c>
      <c r="L172" s="163"/>
      <c r="M172" s="163">
        <f>SUM(M173:M175)</f>
        <v>0</v>
      </c>
      <c r="N172" s="153"/>
      <c r="O172" s="153">
        <f>SUM(O173:O175)</f>
        <v>0</v>
      </c>
      <c r="P172" s="153"/>
      <c r="Q172" s="153">
        <f>SUM(Q173:Q175)</f>
        <v>0</v>
      </c>
      <c r="R172" s="153"/>
      <c r="S172" s="153"/>
      <c r="T172" s="154"/>
      <c r="U172" s="153">
        <f>SUM(U173:U175)</f>
        <v>14.1</v>
      </c>
      <c r="AE172" t="s">
        <v>107</v>
      </c>
    </row>
    <row r="173" spans="1:60" outlineLevel="1" x14ac:dyDescent="0.2">
      <c r="A173" s="143">
        <v>58</v>
      </c>
      <c r="B173" s="143" t="s">
        <v>298</v>
      </c>
      <c r="C173" s="183" t="s">
        <v>299</v>
      </c>
      <c r="D173" s="149" t="s">
        <v>278</v>
      </c>
      <c r="E173" s="157">
        <v>40</v>
      </c>
      <c r="F173" s="161"/>
      <c r="G173" s="162">
        <f>ROUND(E173*F173,2)</f>
        <v>0</v>
      </c>
      <c r="H173" s="162"/>
      <c r="I173" s="162">
        <f>ROUND(E173*H173,2)</f>
        <v>0</v>
      </c>
      <c r="J173" s="162"/>
      <c r="K173" s="162">
        <f>ROUND(E173*J173,2)</f>
        <v>0</v>
      </c>
      <c r="L173" s="162">
        <v>12</v>
      </c>
      <c r="M173" s="162">
        <f>G173*(1+L173/100)</f>
        <v>0</v>
      </c>
      <c r="N173" s="150">
        <v>0</v>
      </c>
      <c r="O173" s="150">
        <f>ROUND(E173*N173,5)</f>
        <v>0</v>
      </c>
      <c r="P173" s="150">
        <v>0</v>
      </c>
      <c r="Q173" s="150">
        <f>ROUND(E173*P173,5)</f>
        <v>0</v>
      </c>
      <c r="R173" s="150"/>
      <c r="S173" s="150"/>
      <c r="T173" s="151">
        <v>0.24399999999999999</v>
      </c>
      <c r="U173" s="150">
        <f>ROUND(E173*T173,2)</f>
        <v>9.76</v>
      </c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 t="s">
        <v>111</v>
      </c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</row>
    <row r="174" spans="1:60" outlineLevel="1" x14ac:dyDescent="0.2">
      <c r="A174" s="143">
        <v>59</v>
      </c>
      <c r="B174" s="143" t="s">
        <v>300</v>
      </c>
      <c r="C174" s="183" t="s">
        <v>301</v>
      </c>
      <c r="D174" s="149" t="s">
        <v>176</v>
      </c>
      <c r="E174" s="157">
        <v>35.6</v>
      </c>
      <c r="F174" s="161"/>
      <c r="G174" s="162">
        <f>ROUND(E174*F174,2)</f>
        <v>0</v>
      </c>
      <c r="H174" s="162"/>
      <c r="I174" s="162">
        <f>ROUND(E174*H174,2)</f>
        <v>0</v>
      </c>
      <c r="J174" s="162"/>
      <c r="K174" s="162">
        <f>ROUND(E174*J174,2)</f>
        <v>0</v>
      </c>
      <c r="L174" s="162">
        <v>12</v>
      </c>
      <c r="M174" s="162">
        <f>G174*(1+L174/100)</f>
        <v>0</v>
      </c>
      <c r="N174" s="150">
        <v>0</v>
      </c>
      <c r="O174" s="150">
        <f>ROUND(E174*N174,5)</f>
        <v>0</v>
      </c>
      <c r="P174" s="150">
        <v>0</v>
      </c>
      <c r="Q174" s="150">
        <f>ROUND(E174*P174,5)</f>
        <v>0</v>
      </c>
      <c r="R174" s="150"/>
      <c r="S174" s="150"/>
      <c r="T174" s="151">
        <v>0.122</v>
      </c>
      <c r="U174" s="150">
        <f>ROUND(E174*T174,2)</f>
        <v>4.34</v>
      </c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 t="s">
        <v>111</v>
      </c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</row>
    <row r="175" spans="1:60" outlineLevel="1" x14ac:dyDescent="0.2">
      <c r="A175" s="143"/>
      <c r="B175" s="143"/>
      <c r="C175" s="185" t="s">
        <v>302</v>
      </c>
      <c r="D175" s="155"/>
      <c r="E175" s="159">
        <v>35.6</v>
      </c>
      <c r="F175" s="162"/>
      <c r="G175" s="162"/>
      <c r="H175" s="162"/>
      <c r="I175" s="162"/>
      <c r="J175" s="162"/>
      <c r="K175" s="162"/>
      <c r="L175" s="162"/>
      <c r="M175" s="162"/>
      <c r="N175" s="150"/>
      <c r="O175" s="150"/>
      <c r="P175" s="150"/>
      <c r="Q175" s="150"/>
      <c r="R175" s="150"/>
      <c r="S175" s="150"/>
      <c r="T175" s="151"/>
      <c r="U175" s="150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 t="s">
        <v>115</v>
      </c>
      <c r="AF175" s="142">
        <v>0</v>
      </c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</row>
    <row r="176" spans="1:60" x14ac:dyDescent="0.2">
      <c r="A176" s="144" t="s">
        <v>106</v>
      </c>
      <c r="B176" s="144" t="s">
        <v>77</v>
      </c>
      <c r="C176" s="184" t="s">
        <v>78</v>
      </c>
      <c r="D176" s="152"/>
      <c r="E176" s="158"/>
      <c r="F176" s="163"/>
      <c r="G176" s="163">
        <f>SUMIF(AE177:AE182,"&lt;&gt;NOR",G177:G182)</f>
        <v>0</v>
      </c>
      <c r="H176" s="163"/>
      <c r="I176" s="163">
        <f>SUM(I177:I182)</f>
        <v>0</v>
      </c>
      <c r="J176" s="163"/>
      <c r="K176" s="163">
        <f>SUM(K177:K182)</f>
        <v>0</v>
      </c>
      <c r="L176" s="163"/>
      <c r="M176" s="163">
        <f>SUM(M177:M182)</f>
        <v>0</v>
      </c>
      <c r="N176" s="153"/>
      <c r="O176" s="153">
        <f>SUM(O177:O182)</f>
        <v>0</v>
      </c>
      <c r="P176" s="153"/>
      <c r="Q176" s="153">
        <f>SUM(Q177:Q182)</f>
        <v>0</v>
      </c>
      <c r="R176" s="153"/>
      <c r="S176" s="153"/>
      <c r="T176" s="154"/>
      <c r="U176" s="153">
        <f>SUM(U177:U182)</f>
        <v>17.100000000000001</v>
      </c>
      <c r="AE176" t="s">
        <v>107</v>
      </c>
    </row>
    <row r="177" spans="1:60" outlineLevel="1" x14ac:dyDescent="0.2">
      <c r="A177" s="143">
        <v>60</v>
      </c>
      <c r="B177" s="143" t="s">
        <v>303</v>
      </c>
      <c r="C177" s="183" t="s">
        <v>304</v>
      </c>
      <c r="D177" s="149" t="s">
        <v>226</v>
      </c>
      <c r="E177" s="157">
        <v>6.9055600000000004</v>
      </c>
      <c r="F177" s="161"/>
      <c r="G177" s="162">
        <f t="shared" ref="G177:G182" si="7">ROUND(E177*F177,2)</f>
        <v>0</v>
      </c>
      <c r="H177" s="162"/>
      <c r="I177" s="162">
        <f t="shared" ref="I177:I182" si="8">ROUND(E177*H177,2)</f>
        <v>0</v>
      </c>
      <c r="J177" s="162"/>
      <c r="K177" s="162">
        <f t="shared" ref="K177:K182" si="9">ROUND(E177*J177,2)</f>
        <v>0</v>
      </c>
      <c r="L177" s="162">
        <v>12</v>
      </c>
      <c r="M177" s="162">
        <f t="shared" ref="M177:M182" si="10">G177*(1+L177/100)</f>
        <v>0</v>
      </c>
      <c r="N177" s="150">
        <v>0</v>
      </c>
      <c r="O177" s="150">
        <f t="shared" ref="O177:O182" si="11">ROUND(E177*N177,5)</f>
        <v>0</v>
      </c>
      <c r="P177" s="150">
        <v>0</v>
      </c>
      <c r="Q177" s="150">
        <f t="shared" ref="Q177:Q182" si="12">ROUND(E177*P177,5)</f>
        <v>0</v>
      </c>
      <c r="R177" s="150"/>
      <c r="S177" s="150"/>
      <c r="T177" s="151">
        <v>0.49</v>
      </c>
      <c r="U177" s="150">
        <f t="shared" ref="U177:U182" si="13">ROUND(E177*T177,2)</f>
        <v>3.38</v>
      </c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 t="s">
        <v>305</v>
      </c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</row>
    <row r="178" spans="1:60" outlineLevel="1" x14ac:dyDescent="0.2">
      <c r="A178" s="143">
        <v>61</v>
      </c>
      <c r="B178" s="143" t="s">
        <v>306</v>
      </c>
      <c r="C178" s="183" t="s">
        <v>307</v>
      </c>
      <c r="D178" s="149" t="s">
        <v>226</v>
      </c>
      <c r="E178" s="157">
        <v>68.861800000000002</v>
      </c>
      <c r="F178" s="161"/>
      <c r="G178" s="162">
        <f t="shared" si="7"/>
        <v>0</v>
      </c>
      <c r="H178" s="162"/>
      <c r="I178" s="162">
        <f t="shared" si="8"/>
        <v>0</v>
      </c>
      <c r="J178" s="162"/>
      <c r="K178" s="162">
        <f t="shared" si="9"/>
        <v>0</v>
      </c>
      <c r="L178" s="162">
        <v>12</v>
      </c>
      <c r="M178" s="162">
        <f t="shared" si="10"/>
        <v>0</v>
      </c>
      <c r="N178" s="150">
        <v>0</v>
      </c>
      <c r="O178" s="150">
        <f t="shared" si="11"/>
        <v>0</v>
      </c>
      <c r="P178" s="150">
        <v>0</v>
      </c>
      <c r="Q178" s="150">
        <f t="shared" si="12"/>
        <v>0</v>
      </c>
      <c r="R178" s="150"/>
      <c r="S178" s="150"/>
      <c r="T178" s="151">
        <v>0</v>
      </c>
      <c r="U178" s="150">
        <f t="shared" si="13"/>
        <v>0</v>
      </c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 t="s">
        <v>162</v>
      </c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</row>
    <row r="179" spans="1:60" outlineLevel="1" x14ac:dyDescent="0.2">
      <c r="A179" s="143">
        <v>62</v>
      </c>
      <c r="B179" s="143" t="s">
        <v>308</v>
      </c>
      <c r="C179" s="183" t="s">
        <v>309</v>
      </c>
      <c r="D179" s="149" t="s">
        <v>226</v>
      </c>
      <c r="E179" s="157">
        <v>6.8861800000000004</v>
      </c>
      <c r="F179" s="161"/>
      <c r="G179" s="162">
        <f t="shared" si="7"/>
        <v>0</v>
      </c>
      <c r="H179" s="162"/>
      <c r="I179" s="162">
        <f t="shared" si="8"/>
        <v>0</v>
      </c>
      <c r="J179" s="162"/>
      <c r="K179" s="162">
        <f t="shared" si="9"/>
        <v>0</v>
      </c>
      <c r="L179" s="162">
        <v>12</v>
      </c>
      <c r="M179" s="162">
        <f t="shared" si="10"/>
        <v>0</v>
      </c>
      <c r="N179" s="150">
        <v>0</v>
      </c>
      <c r="O179" s="150">
        <f t="shared" si="11"/>
        <v>0</v>
      </c>
      <c r="P179" s="150">
        <v>0</v>
      </c>
      <c r="Q179" s="150">
        <f t="shared" si="12"/>
        <v>0</v>
      </c>
      <c r="R179" s="150"/>
      <c r="S179" s="150"/>
      <c r="T179" s="151">
        <v>0.94199999999999995</v>
      </c>
      <c r="U179" s="150">
        <f t="shared" si="13"/>
        <v>6.49</v>
      </c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 t="s">
        <v>162</v>
      </c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</row>
    <row r="180" spans="1:60" outlineLevel="1" x14ac:dyDescent="0.2">
      <c r="A180" s="143">
        <v>63</v>
      </c>
      <c r="B180" s="143" t="s">
        <v>310</v>
      </c>
      <c r="C180" s="183" t="s">
        <v>311</v>
      </c>
      <c r="D180" s="149" t="s">
        <v>226</v>
      </c>
      <c r="E180" s="157">
        <v>68.861800000000002</v>
      </c>
      <c r="F180" s="161"/>
      <c r="G180" s="162">
        <f t="shared" si="7"/>
        <v>0</v>
      </c>
      <c r="H180" s="162"/>
      <c r="I180" s="162">
        <f t="shared" si="8"/>
        <v>0</v>
      </c>
      <c r="J180" s="162"/>
      <c r="K180" s="162">
        <f t="shared" si="9"/>
        <v>0</v>
      </c>
      <c r="L180" s="162">
        <v>12</v>
      </c>
      <c r="M180" s="162">
        <f t="shared" si="10"/>
        <v>0</v>
      </c>
      <c r="N180" s="150">
        <v>0</v>
      </c>
      <c r="O180" s="150">
        <f t="shared" si="11"/>
        <v>0</v>
      </c>
      <c r="P180" s="150">
        <v>0</v>
      </c>
      <c r="Q180" s="150">
        <f t="shared" si="12"/>
        <v>0</v>
      </c>
      <c r="R180" s="150"/>
      <c r="S180" s="150"/>
      <c r="T180" s="151">
        <v>0.105</v>
      </c>
      <c r="U180" s="150">
        <f t="shared" si="13"/>
        <v>7.23</v>
      </c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 t="s">
        <v>162</v>
      </c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2"/>
    </row>
    <row r="181" spans="1:60" ht="22.5" outlineLevel="1" x14ac:dyDescent="0.2">
      <c r="A181" s="143">
        <v>64</v>
      </c>
      <c r="B181" s="143" t="s">
        <v>312</v>
      </c>
      <c r="C181" s="183" t="s">
        <v>313</v>
      </c>
      <c r="D181" s="149" t="s">
        <v>226</v>
      </c>
      <c r="E181" s="157">
        <v>0.35</v>
      </c>
      <c r="F181" s="161"/>
      <c r="G181" s="162">
        <f t="shared" si="7"/>
        <v>0</v>
      </c>
      <c r="H181" s="162"/>
      <c r="I181" s="162">
        <f t="shared" si="8"/>
        <v>0</v>
      </c>
      <c r="J181" s="162"/>
      <c r="K181" s="162">
        <f t="shared" si="9"/>
        <v>0</v>
      </c>
      <c r="L181" s="162">
        <v>12</v>
      </c>
      <c r="M181" s="162">
        <f t="shared" si="10"/>
        <v>0</v>
      </c>
      <c r="N181" s="150">
        <v>0</v>
      </c>
      <c r="O181" s="150">
        <f t="shared" si="11"/>
        <v>0</v>
      </c>
      <c r="P181" s="150">
        <v>0</v>
      </c>
      <c r="Q181" s="150">
        <f t="shared" si="12"/>
        <v>0</v>
      </c>
      <c r="R181" s="150"/>
      <c r="S181" s="150"/>
      <c r="T181" s="151">
        <v>0</v>
      </c>
      <c r="U181" s="150">
        <f t="shared" si="13"/>
        <v>0</v>
      </c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 t="s">
        <v>162</v>
      </c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</row>
    <row r="182" spans="1:60" ht="22.5" outlineLevel="1" x14ac:dyDescent="0.2">
      <c r="A182" s="143">
        <v>65</v>
      </c>
      <c r="B182" s="143" t="s">
        <v>314</v>
      </c>
      <c r="C182" s="183" t="s">
        <v>315</v>
      </c>
      <c r="D182" s="149" t="s">
        <v>226</v>
      </c>
      <c r="E182" s="157">
        <v>6.8861800000000004</v>
      </c>
      <c r="F182" s="161"/>
      <c r="G182" s="162">
        <f t="shared" si="7"/>
        <v>0</v>
      </c>
      <c r="H182" s="162"/>
      <c r="I182" s="162">
        <f t="shared" si="8"/>
        <v>0</v>
      </c>
      <c r="J182" s="162"/>
      <c r="K182" s="162">
        <f t="shared" si="9"/>
        <v>0</v>
      </c>
      <c r="L182" s="162">
        <v>12</v>
      </c>
      <c r="M182" s="162">
        <f t="shared" si="10"/>
        <v>0</v>
      </c>
      <c r="N182" s="150">
        <v>0</v>
      </c>
      <c r="O182" s="150">
        <f t="shared" si="11"/>
        <v>0</v>
      </c>
      <c r="P182" s="150">
        <v>0</v>
      </c>
      <c r="Q182" s="150">
        <f t="shared" si="12"/>
        <v>0</v>
      </c>
      <c r="R182" s="150"/>
      <c r="S182" s="150"/>
      <c r="T182" s="151">
        <v>0</v>
      </c>
      <c r="U182" s="150">
        <f t="shared" si="13"/>
        <v>0</v>
      </c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 t="s">
        <v>162</v>
      </c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</row>
    <row r="183" spans="1:60" x14ac:dyDescent="0.2">
      <c r="A183" s="144" t="s">
        <v>106</v>
      </c>
      <c r="B183" s="144" t="s">
        <v>79</v>
      </c>
      <c r="C183" s="184" t="s">
        <v>27</v>
      </c>
      <c r="D183" s="152"/>
      <c r="E183" s="158"/>
      <c r="F183" s="163"/>
      <c r="G183" s="163">
        <f>SUMIF(AE184:AE187,"&lt;&gt;NOR",G184:G187)</f>
        <v>0</v>
      </c>
      <c r="H183" s="163"/>
      <c r="I183" s="163">
        <f>SUM(I184:I187)</f>
        <v>0</v>
      </c>
      <c r="J183" s="163"/>
      <c r="K183" s="163">
        <f>SUM(K184:K187)</f>
        <v>0</v>
      </c>
      <c r="L183" s="163"/>
      <c r="M183" s="163">
        <f>SUM(M184:M187)</f>
        <v>0</v>
      </c>
      <c r="N183" s="153"/>
      <c r="O183" s="153">
        <f>SUM(O184:O187)</f>
        <v>0</v>
      </c>
      <c r="P183" s="153"/>
      <c r="Q183" s="153">
        <f>SUM(Q184:Q187)</f>
        <v>0</v>
      </c>
      <c r="R183" s="153"/>
      <c r="S183" s="153"/>
      <c r="T183" s="154"/>
      <c r="U183" s="153">
        <f>SUM(U184:U187)</f>
        <v>0</v>
      </c>
      <c r="AE183" t="s">
        <v>107</v>
      </c>
    </row>
    <row r="184" spans="1:60" outlineLevel="1" x14ac:dyDescent="0.2">
      <c r="A184" s="143">
        <v>66</v>
      </c>
      <c r="B184" s="143" t="s">
        <v>316</v>
      </c>
      <c r="C184" s="183" t="s">
        <v>317</v>
      </c>
      <c r="D184" s="149" t="s">
        <v>318</v>
      </c>
      <c r="E184" s="157">
        <v>1</v>
      </c>
      <c r="F184" s="161"/>
      <c r="G184" s="162">
        <f>ROUND(E184*F184,2)</f>
        <v>0</v>
      </c>
      <c r="H184" s="162"/>
      <c r="I184" s="162">
        <f>ROUND(E184*H184,2)</f>
        <v>0</v>
      </c>
      <c r="J184" s="162"/>
      <c r="K184" s="162">
        <f>ROUND(E184*J184,2)</f>
        <v>0</v>
      </c>
      <c r="L184" s="162">
        <v>12</v>
      </c>
      <c r="M184" s="162">
        <f>G184*(1+L184/100)</f>
        <v>0</v>
      </c>
      <c r="N184" s="150">
        <v>0</v>
      </c>
      <c r="O184" s="150">
        <f>ROUND(E184*N184,5)</f>
        <v>0</v>
      </c>
      <c r="P184" s="150">
        <v>0</v>
      </c>
      <c r="Q184" s="150">
        <f>ROUND(E184*P184,5)</f>
        <v>0</v>
      </c>
      <c r="R184" s="150"/>
      <c r="S184" s="150"/>
      <c r="T184" s="151">
        <v>0</v>
      </c>
      <c r="U184" s="150">
        <f>ROUND(E184*T184,2)</f>
        <v>0</v>
      </c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 t="s">
        <v>319</v>
      </c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</row>
    <row r="185" spans="1:60" outlineLevel="1" x14ac:dyDescent="0.2">
      <c r="A185" s="143">
        <v>67</v>
      </c>
      <c r="B185" s="143" t="s">
        <v>320</v>
      </c>
      <c r="C185" s="183" t="s">
        <v>321</v>
      </c>
      <c r="D185" s="149" t="s">
        <v>318</v>
      </c>
      <c r="E185" s="157">
        <v>1</v>
      </c>
      <c r="F185" s="161"/>
      <c r="G185" s="162">
        <f>ROUND(E185*F185,2)</f>
        <v>0</v>
      </c>
      <c r="H185" s="162"/>
      <c r="I185" s="162">
        <f>ROUND(E185*H185,2)</f>
        <v>0</v>
      </c>
      <c r="J185" s="162"/>
      <c r="K185" s="162">
        <f>ROUND(E185*J185,2)</f>
        <v>0</v>
      </c>
      <c r="L185" s="162">
        <v>12</v>
      </c>
      <c r="M185" s="162">
        <f>G185*(1+L185/100)</f>
        <v>0</v>
      </c>
      <c r="N185" s="150">
        <v>0</v>
      </c>
      <c r="O185" s="150">
        <f>ROUND(E185*N185,5)</f>
        <v>0</v>
      </c>
      <c r="P185" s="150">
        <v>0</v>
      </c>
      <c r="Q185" s="150">
        <f>ROUND(E185*P185,5)</f>
        <v>0</v>
      </c>
      <c r="R185" s="150"/>
      <c r="S185" s="150"/>
      <c r="T185" s="151">
        <v>0</v>
      </c>
      <c r="U185" s="150">
        <f>ROUND(E185*T185,2)</f>
        <v>0</v>
      </c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 t="s">
        <v>319</v>
      </c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</row>
    <row r="186" spans="1:60" outlineLevel="1" x14ac:dyDescent="0.2">
      <c r="A186" s="143">
        <v>68</v>
      </c>
      <c r="B186" s="143" t="s">
        <v>322</v>
      </c>
      <c r="C186" s="183" t="s">
        <v>323</v>
      </c>
      <c r="D186" s="149" t="s">
        <v>318</v>
      </c>
      <c r="E186" s="157">
        <v>1</v>
      </c>
      <c r="F186" s="161"/>
      <c r="G186" s="162">
        <f>ROUND(E186*F186,2)</f>
        <v>0</v>
      </c>
      <c r="H186" s="162"/>
      <c r="I186" s="162">
        <f>ROUND(E186*H186,2)</f>
        <v>0</v>
      </c>
      <c r="J186" s="162"/>
      <c r="K186" s="162">
        <f>ROUND(E186*J186,2)</f>
        <v>0</v>
      </c>
      <c r="L186" s="162">
        <v>12</v>
      </c>
      <c r="M186" s="162">
        <f>G186*(1+L186/100)</f>
        <v>0</v>
      </c>
      <c r="N186" s="150">
        <v>0</v>
      </c>
      <c r="O186" s="150">
        <f>ROUND(E186*N186,5)</f>
        <v>0</v>
      </c>
      <c r="P186" s="150">
        <v>0</v>
      </c>
      <c r="Q186" s="150">
        <f>ROUND(E186*P186,5)</f>
        <v>0</v>
      </c>
      <c r="R186" s="150"/>
      <c r="S186" s="150"/>
      <c r="T186" s="151">
        <v>0</v>
      </c>
      <c r="U186" s="150">
        <f>ROUND(E186*T186,2)</f>
        <v>0</v>
      </c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 t="s">
        <v>319</v>
      </c>
      <c r="AF186" s="142"/>
      <c r="AG186" s="142"/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  <c r="AT186" s="142"/>
      <c r="AU186" s="142"/>
      <c r="AV186" s="142"/>
      <c r="AW186" s="142"/>
      <c r="AX186" s="142"/>
      <c r="AY186" s="142"/>
      <c r="AZ186" s="142"/>
      <c r="BA186" s="142"/>
      <c r="BB186" s="142"/>
      <c r="BC186" s="142"/>
      <c r="BD186" s="142"/>
      <c r="BE186" s="142"/>
      <c r="BF186" s="142"/>
      <c r="BG186" s="142"/>
      <c r="BH186" s="142"/>
    </row>
    <row r="187" spans="1:60" outlineLevel="1" x14ac:dyDescent="0.2">
      <c r="A187" s="143">
        <v>69</v>
      </c>
      <c r="B187" s="143" t="s">
        <v>324</v>
      </c>
      <c r="C187" s="183" t="s">
        <v>325</v>
      </c>
      <c r="D187" s="149" t="s">
        <v>318</v>
      </c>
      <c r="E187" s="157">
        <v>1</v>
      </c>
      <c r="F187" s="161"/>
      <c r="G187" s="162">
        <f>ROUND(E187*F187,2)</f>
        <v>0</v>
      </c>
      <c r="H187" s="162"/>
      <c r="I187" s="162">
        <f>ROUND(E187*H187,2)</f>
        <v>0</v>
      </c>
      <c r="J187" s="162"/>
      <c r="K187" s="162">
        <f>ROUND(E187*J187,2)</f>
        <v>0</v>
      </c>
      <c r="L187" s="162">
        <v>12</v>
      </c>
      <c r="M187" s="162">
        <f>G187*(1+L187/100)</f>
        <v>0</v>
      </c>
      <c r="N187" s="150">
        <v>0</v>
      </c>
      <c r="O187" s="150">
        <f>ROUND(E187*N187,5)</f>
        <v>0</v>
      </c>
      <c r="P187" s="150">
        <v>0</v>
      </c>
      <c r="Q187" s="150">
        <f>ROUND(E187*P187,5)</f>
        <v>0</v>
      </c>
      <c r="R187" s="150"/>
      <c r="S187" s="150"/>
      <c r="T187" s="151">
        <v>0</v>
      </c>
      <c r="U187" s="150">
        <f>ROUND(E187*T187,2)</f>
        <v>0</v>
      </c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 t="s">
        <v>319</v>
      </c>
      <c r="AF187" s="142"/>
      <c r="AG187" s="142"/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  <c r="AT187" s="142"/>
      <c r="AU187" s="142"/>
      <c r="AV187" s="142"/>
      <c r="AW187" s="142"/>
      <c r="AX187" s="142"/>
      <c r="AY187" s="142"/>
      <c r="AZ187" s="142"/>
      <c r="BA187" s="142"/>
      <c r="BB187" s="142"/>
      <c r="BC187" s="142"/>
      <c r="BD187" s="142"/>
      <c r="BE187" s="142"/>
      <c r="BF187" s="142"/>
      <c r="BG187" s="142"/>
      <c r="BH187" s="142"/>
    </row>
    <row r="188" spans="1:60" x14ac:dyDescent="0.2">
      <c r="A188" s="144" t="s">
        <v>106</v>
      </c>
      <c r="B188" s="144" t="s">
        <v>80</v>
      </c>
      <c r="C188" s="184" t="s">
        <v>26</v>
      </c>
      <c r="D188" s="152"/>
      <c r="E188" s="158"/>
      <c r="F188" s="163"/>
      <c r="G188" s="163">
        <f>SUMIF(AE189:AE191,"&lt;&gt;NOR",G189:G191)</f>
        <v>0</v>
      </c>
      <c r="H188" s="163"/>
      <c r="I188" s="163">
        <f>SUM(I189:I191)</f>
        <v>0</v>
      </c>
      <c r="J188" s="163"/>
      <c r="K188" s="163">
        <f>SUM(K189:K191)</f>
        <v>0</v>
      </c>
      <c r="L188" s="163"/>
      <c r="M188" s="163">
        <f>SUM(M189:M191)</f>
        <v>0</v>
      </c>
      <c r="N188" s="153"/>
      <c r="O188" s="153">
        <f>SUM(O189:O191)</f>
        <v>0</v>
      </c>
      <c r="P188" s="153"/>
      <c r="Q188" s="153">
        <f>SUM(Q189:Q191)</f>
        <v>0</v>
      </c>
      <c r="R188" s="153"/>
      <c r="S188" s="153"/>
      <c r="T188" s="154"/>
      <c r="U188" s="153">
        <f>SUM(U189:U191)</f>
        <v>0</v>
      </c>
      <c r="AE188" t="s">
        <v>107</v>
      </c>
    </row>
    <row r="189" spans="1:60" outlineLevel="1" x14ac:dyDescent="0.2">
      <c r="A189" s="143">
        <v>70</v>
      </c>
      <c r="B189" s="143" t="s">
        <v>326</v>
      </c>
      <c r="C189" s="183" t="s">
        <v>327</v>
      </c>
      <c r="D189" s="149" t="s">
        <v>318</v>
      </c>
      <c r="E189" s="157">
        <v>1</v>
      </c>
      <c r="F189" s="161"/>
      <c r="G189" s="162">
        <f>ROUND(E189*F189,2)</f>
        <v>0</v>
      </c>
      <c r="H189" s="162"/>
      <c r="I189" s="162">
        <f>ROUND(E189*H189,2)</f>
        <v>0</v>
      </c>
      <c r="J189" s="162"/>
      <c r="K189" s="162">
        <f>ROUND(E189*J189,2)</f>
        <v>0</v>
      </c>
      <c r="L189" s="162">
        <v>12</v>
      </c>
      <c r="M189" s="162">
        <f>G189*(1+L189/100)</f>
        <v>0</v>
      </c>
      <c r="N189" s="150">
        <v>0</v>
      </c>
      <c r="O189" s="150">
        <f>ROUND(E189*N189,5)</f>
        <v>0</v>
      </c>
      <c r="P189" s="150">
        <v>0</v>
      </c>
      <c r="Q189" s="150">
        <f>ROUND(E189*P189,5)</f>
        <v>0</v>
      </c>
      <c r="R189" s="150"/>
      <c r="S189" s="150"/>
      <c r="T189" s="151">
        <v>0</v>
      </c>
      <c r="U189" s="150">
        <f>ROUND(E189*T189,2)</f>
        <v>0</v>
      </c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 t="s">
        <v>319</v>
      </c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42"/>
      <c r="AX189" s="142"/>
      <c r="AY189" s="142"/>
      <c r="AZ189" s="142"/>
      <c r="BA189" s="142"/>
      <c r="BB189" s="142"/>
      <c r="BC189" s="142"/>
      <c r="BD189" s="142"/>
      <c r="BE189" s="142"/>
      <c r="BF189" s="142"/>
      <c r="BG189" s="142"/>
      <c r="BH189" s="142"/>
    </row>
    <row r="190" spans="1:60" outlineLevel="1" x14ac:dyDescent="0.2">
      <c r="A190" s="143">
        <v>71</v>
      </c>
      <c r="B190" s="143" t="s">
        <v>328</v>
      </c>
      <c r="C190" s="183" t="s">
        <v>329</v>
      </c>
      <c r="D190" s="149" t="s">
        <v>318</v>
      </c>
      <c r="E190" s="157">
        <v>1</v>
      </c>
      <c r="F190" s="161"/>
      <c r="G190" s="162">
        <f>ROUND(E190*F190,2)</f>
        <v>0</v>
      </c>
      <c r="H190" s="162"/>
      <c r="I190" s="162">
        <f>ROUND(E190*H190,2)</f>
        <v>0</v>
      </c>
      <c r="J190" s="162"/>
      <c r="K190" s="162">
        <f>ROUND(E190*J190,2)</f>
        <v>0</v>
      </c>
      <c r="L190" s="162">
        <v>12</v>
      </c>
      <c r="M190" s="162">
        <f>G190*(1+L190/100)</f>
        <v>0</v>
      </c>
      <c r="N190" s="150">
        <v>0</v>
      </c>
      <c r="O190" s="150">
        <f>ROUND(E190*N190,5)</f>
        <v>0</v>
      </c>
      <c r="P190" s="150">
        <v>0</v>
      </c>
      <c r="Q190" s="150">
        <f>ROUND(E190*P190,5)</f>
        <v>0</v>
      </c>
      <c r="R190" s="150"/>
      <c r="S190" s="150"/>
      <c r="T190" s="151">
        <v>0</v>
      </c>
      <c r="U190" s="150">
        <f>ROUND(E190*T190,2)</f>
        <v>0</v>
      </c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 t="s">
        <v>319</v>
      </c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</row>
    <row r="191" spans="1:60" outlineLevel="1" x14ac:dyDescent="0.2">
      <c r="A191" s="172">
        <v>72</v>
      </c>
      <c r="B191" s="172" t="s">
        <v>330</v>
      </c>
      <c r="C191" s="187" t="s">
        <v>331</v>
      </c>
      <c r="D191" s="173" t="s">
        <v>318</v>
      </c>
      <c r="E191" s="174">
        <v>1</v>
      </c>
      <c r="F191" s="175"/>
      <c r="G191" s="176">
        <f>ROUND(E191*F191,2)</f>
        <v>0</v>
      </c>
      <c r="H191" s="176"/>
      <c r="I191" s="176">
        <f>ROUND(E191*H191,2)</f>
        <v>0</v>
      </c>
      <c r="J191" s="176"/>
      <c r="K191" s="176">
        <f>ROUND(E191*J191,2)</f>
        <v>0</v>
      </c>
      <c r="L191" s="176">
        <v>12</v>
      </c>
      <c r="M191" s="176">
        <f>G191*(1+L191/100)</f>
        <v>0</v>
      </c>
      <c r="N191" s="177">
        <v>0</v>
      </c>
      <c r="O191" s="177">
        <f>ROUND(E191*N191,5)</f>
        <v>0</v>
      </c>
      <c r="P191" s="177">
        <v>0</v>
      </c>
      <c r="Q191" s="177">
        <f>ROUND(E191*P191,5)</f>
        <v>0</v>
      </c>
      <c r="R191" s="177"/>
      <c r="S191" s="177"/>
      <c r="T191" s="178">
        <v>0</v>
      </c>
      <c r="U191" s="177">
        <f>ROUND(E191*T191,2)</f>
        <v>0</v>
      </c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 t="s">
        <v>319</v>
      </c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</row>
    <row r="192" spans="1:60" x14ac:dyDescent="0.2">
      <c r="A192" s="4"/>
      <c r="B192" s="5" t="s">
        <v>332</v>
      </c>
      <c r="C192" s="188" t="s">
        <v>332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AC192">
        <v>12</v>
      </c>
      <c r="AD192">
        <v>21</v>
      </c>
    </row>
    <row r="193" spans="1:31" x14ac:dyDescent="0.2">
      <c r="A193" s="179"/>
      <c r="B193" s="180" t="s">
        <v>28</v>
      </c>
      <c r="C193" s="189" t="s">
        <v>332</v>
      </c>
      <c r="D193" s="181"/>
      <c r="E193" s="181"/>
      <c r="F193" s="181"/>
      <c r="G193" s="182">
        <f>G8+G10+G17+G89+G93+G100+G109+G111+G114+G119+G122+G162+G172+G176+G183+G188</f>
        <v>0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AC193">
        <f>SUMIF(L7:L191,AC192,G7:G191)</f>
        <v>0</v>
      </c>
      <c r="AD193">
        <f>SUMIF(L7:L191,AD192,G7:G191)</f>
        <v>0</v>
      </c>
      <c r="AE193" t="s">
        <v>333</v>
      </c>
    </row>
    <row r="194" spans="1:31" x14ac:dyDescent="0.2">
      <c r="A194" s="4"/>
      <c r="B194" s="5" t="s">
        <v>332</v>
      </c>
      <c r="C194" s="188" t="s">
        <v>332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31" x14ac:dyDescent="0.2">
      <c r="A195" s="4"/>
      <c r="B195" s="5" t="s">
        <v>332</v>
      </c>
      <c r="C195" s="188" t="s">
        <v>332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31" x14ac:dyDescent="0.2">
      <c r="A196" s="249" t="s">
        <v>334</v>
      </c>
      <c r="B196" s="249"/>
      <c r="C196" s="250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31" x14ac:dyDescent="0.2">
      <c r="A197" s="251"/>
      <c r="B197" s="252"/>
      <c r="C197" s="253"/>
      <c r="D197" s="252"/>
      <c r="E197" s="252"/>
      <c r="F197" s="252"/>
      <c r="G197" s="25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AE197" t="s">
        <v>335</v>
      </c>
    </row>
    <row r="198" spans="1:31" x14ac:dyDescent="0.2">
      <c r="A198" s="255"/>
      <c r="B198" s="256"/>
      <c r="C198" s="257"/>
      <c r="D198" s="256"/>
      <c r="E198" s="256"/>
      <c r="F198" s="256"/>
      <c r="G198" s="25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31" x14ac:dyDescent="0.2">
      <c r="A199" s="255"/>
      <c r="B199" s="256"/>
      <c r="C199" s="257"/>
      <c r="D199" s="256"/>
      <c r="E199" s="256"/>
      <c r="F199" s="256"/>
      <c r="G199" s="25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31" x14ac:dyDescent="0.2">
      <c r="A200" s="255"/>
      <c r="B200" s="256"/>
      <c r="C200" s="257"/>
      <c r="D200" s="256"/>
      <c r="E200" s="256"/>
      <c r="F200" s="256"/>
      <c r="G200" s="25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31" x14ac:dyDescent="0.2">
      <c r="A201" s="259"/>
      <c r="B201" s="260"/>
      <c r="C201" s="261"/>
      <c r="D201" s="260"/>
      <c r="E201" s="260"/>
      <c r="F201" s="260"/>
      <c r="G201" s="26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31" x14ac:dyDescent="0.2">
      <c r="A202" s="4"/>
      <c r="B202" s="5" t="s">
        <v>332</v>
      </c>
      <c r="C202" s="188" t="s">
        <v>332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31" x14ac:dyDescent="0.2">
      <c r="C203" s="190"/>
      <c r="AE203" t="s">
        <v>336</v>
      </c>
    </row>
  </sheetData>
  <mergeCells count="6">
    <mergeCell ref="A197:G201"/>
    <mergeCell ref="A1:G1"/>
    <mergeCell ref="C2:G2"/>
    <mergeCell ref="C3:G3"/>
    <mergeCell ref="C4:G4"/>
    <mergeCell ref="A196:C196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Dp</dc:creator>
  <cp:lastModifiedBy>L. K.</cp:lastModifiedBy>
  <cp:lastPrinted>2014-02-28T09:52:57Z</cp:lastPrinted>
  <dcterms:created xsi:type="dcterms:W3CDTF">2009-04-08T07:15:50Z</dcterms:created>
  <dcterms:modified xsi:type="dcterms:W3CDTF">2026-02-05T17:58:52Z</dcterms:modified>
</cp:coreProperties>
</file>